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mbeddings/oleObject1.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7945" windowHeight="12180" tabRatio="777" activeTab="2"/>
  </bookViews>
  <sheets>
    <sheet name="SINTÉTICA NÃO DESONERADA " sheetId="1" r:id="rId1"/>
    <sheet name="SINTÉTICA DESONERADA" sheetId="2" r:id="rId2"/>
    <sheet name="ANALÍTICA NÃO DESONERADA" sheetId="3" r:id="rId3"/>
    <sheet name="CRONOGRAMA NÃO DESONERADO" sheetId="4" r:id="rId4"/>
    <sheet name="BDI MUCURI" sheetId="5" r:id="rId5"/>
    <sheet name="CURVA ABC DE SERVIÇOS" sheetId="6" r:id="rId6"/>
    <sheet name="CURVA ABC DE INSUMOS" sheetId="7" r:id="rId7"/>
    <sheet name="PESQUISA DE MERCADO" sheetId="8" r:id="rId8"/>
  </sheets>
  <definedNames>
    <definedName name="_xlnm.Print_Area" localSheetId="2">'ANALÍTICA NÃO DESONERADA'!$A$1:$I$3318</definedName>
    <definedName name="_xlnm.Print_Area" localSheetId="4">'BDI MUCURI'!$L$1:$O$26</definedName>
    <definedName name="_xlnm.Print_Area" localSheetId="3">'CRONOGRAMA NÃO DESONERADO'!$A$1:$AN$40</definedName>
    <definedName name="_xlnm.Print_Area" localSheetId="1">'SINTÉTICA DESONERADA'!$A$1:$I$572</definedName>
    <definedName name="_xlnm.Print_Area" localSheetId="0">'SINTÉTICA NÃO DESONERADA '!$A$1:$I$573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9" i="4"/>
  <c r="H17" i="1"/>
  <c r="I17" s="1"/>
  <c r="H12"/>
  <c r="G19" i="8"/>
  <c r="G18"/>
  <c r="G17"/>
  <c r="G20" s="1"/>
  <c r="G13"/>
  <c r="G12"/>
  <c r="G11"/>
  <c r="G14" s="1"/>
  <c r="G7"/>
  <c r="G6"/>
  <c r="G5"/>
  <c r="G8" s="1"/>
  <c r="O26" i="5" l="1"/>
  <c r="J26"/>
  <c r="E26"/>
  <c r="O23"/>
  <c r="J23"/>
  <c r="E23"/>
  <c r="O19"/>
  <c r="J19"/>
  <c r="E19"/>
  <c r="O12"/>
  <c r="J12"/>
  <c r="E12"/>
  <c r="O8"/>
  <c r="J8"/>
  <c r="E8"/>
  <c r="AO34" i="4"/>
  <c r="B34"/>
  <c r="AO33"/>
  <c r="B33"/>
  <c r="AO32"/>
  <c r="B32"/>
  <c r="AO31"/>
  <c r="B31"/>
  <c r="AO30"/>
  <c r="B30"/>
  <c r="AO29"/>
  <c r="B29"/>
  <c r="AO28"/>
  <c r="B28"/>
  <c r="AO27"/>
  <c r="B27"/>
  <c r="AO26"/>
  <c r="B26"/>
  <c r="AO25"/>
  <c r="B25"/>
  <c r="AO24"/>
  <c r="B24"/>
  <c r="AO23"/>
  <c r="B23"/>
  <c r="AO22"/>
  <c r="B22"/>
  <c r="AO21"/>
  <c r="B21"/>
  <c r="AO20"/>
  <c r="B20"/>
  <c r="AO19"/>
  <c r="B19"/>
  <c r="AO18"/>
  <c r="B18"/>
  <c r="AO17"/>
  <c r="B17"/>
  <c r="AO16"/>
  <c r="B16"/>
  <c r="AO15"/>
  <c r="B15"/>
  <c r="AO14"/>
  <c r="B14"/>
  <c r="AO13"/>
  <c r="B13"/>
  <c r="AO12"/>
  <c r="B12"/>
  <c r="AO11"/>
  <c r="B11"/>
  <c r="AO10"/>
  <c r="B10"/>
  <c r="AO8"/>
  <c r="AO7"/>
  <c r="AO6"/>
  <c r="AO5"/>
  <c r="B5"/>
  <c r="AO4"/>
  <c r="B4"/>
  <c r="I572" i="2"/>
  <c r="I571"/>
  <c r="H571"/>
  <c r="I570"/>
  <c r="H570"/>
  <c r="I569"/>
  <c r="H569"/>
  <c r="I568"/>
  <c r="H568"/>
  <c r="I567"/>
  <c r="H567"/>
  <c r="I566"/>
  <c r="H566"/>
  <c r="I565"/>
  <c r="H565"/>
  <c r="I564"/>
  <c r="H564"/>
  <c r="I563"/>
  <c r="H563"/>
  <c r="I562"/>
  <c r="H562"/>
  <c r="I561"/>
  <c r="H561"/>
  <c r="I560"/>
  <c r="H560"/>
  <c r="I559"/>
  <c r="H559"/>
  <c r="I558"/>
  <c r="H558"/>
  <c r="I557"/>
  <c r="H557"/>
  <c r="I556"/>
  <c r="H556"/>
  <c r="I555"/>
  <c r="H555"/>
  <c r="I554"/>
  <c r="H554"/>
  <c r="I553"/>
  <c r="H553"/>
  <c r="I552"/>
  <c r="H552"/>
  <c r="I551"/>
  <c r="H551"/>
  <c r="I550"/>
  <c r="H550"/>
  <c r="I549"/>
  <c r="H549"/>
  <c r="I548"/>
  <c r="H548"/>
  <c r="I547"/>
  <c r="H547"/>
  <c r="I546"/>
  <c r="H546"/>
  <c r="I545"/>
  <c r="H545"/>
  <c r="I544"/>
  <c r="H544"/>
  <c r="I543"/>
  <c r="H543"/>
  <c r="I542"/>
  <c r="H542"/>
  <c r="I541"/>
  <c r="H541"/>
  <c r="I540"/>
  <c r="H540"/>
  <c r="I539"/>
  <c r="H539"/>
  <c r="I538"/>
  <c r="H538"/>
  <c r="I537"/>
  <c r="H537"/>
  <c r="I536"/>
  <c r="H536"/>
  <c r="I535"/>
  <c r="H535"/>
  <c r="I534"/>
  <c r="H534"/>
  <c r="I533"/>
  <c r="H533"/>
  <c r="I532"/>
  <c r="H532"/>
  <c r="I531"/>
  <c r="H531"/>
  <c r="I530"/>
  <c r="H530"/>
  <c r="I529"/>
  <c r="H529"/>
  <c r="I528"/>
  <c r="H528"/>
  <c r="I527"/>
  <c r="H527"/>
  <c r="I526"/>
  <c r="H526"/>
  <c r="I525"/>
  <c r="H525"/>
  <c r="I524"/>
  <c r="H524"/>
  <c r="I523"/>
  <c r="H523"/>
  <c r="I522"/>
  <c r="H522"/>
  <c r="I521"/>
  <c r="H521"/>
  <c r="I520"/>
  <c r="H520"/>
  <c r="I519"/>
  <c r="H519"/>
  <c r="I518"/>
  <c r="H518"/>
  <c r="I517"/>
  <c r="H517"/>
  <c r="I516"/>
  <c r="H516"/>
  <c r="I515"/>
  <c r="H515"/>
  <c r="I514"/>
  <c r="H514"/>
  <c r="I513"/>
  <c r="H513"/>
  <c r="I512"/>
  <c r="H512"/>
  <c r="I511"/>
  <c r="H511"/>
  <c r="I510"/>
  <c r="H510"/>
  <c r="I509"/>
  <c r="H509"/>
  <c r="I508"/>
  <c r="H508"/>
  <c r="I507"/>
  <c r="H507"/>
  <c r="I506"/>
  <c r="H506"/>
  <c r="I505"/>
  <c r="H505"/>
  <c r="I504"/>
  <c r="H504"/>
  <c r="I503"/>
  <c r="H503"/>
  <c r="I502"/>
  <c r="H502"/>
  <c r="I501"/>
  <c r="H501"/>
  <c r="I500"/>
  <c r="H500"/>
  <c r="I499"/>
  <c r="H499"/>
  <c r="I498"/>
  <c r="H498"/>
  <c r="I497"/>
  <c r="H497"/>
  <c r="I496"/>
  <c r="H496"/>
  <c r="I495"/>
  <c r="H495"/>
  <c r="I494"/>
  <c r="H494"/>
  <c r="I493"/>
  <c r="H493"/>
  <c r="I492"/>
  <c r="H492"/>
  <c r="I491"/>
  <c r="H491"/>
  <c r="I490"/>
  <c r="H490"/>
  <c r="I489"/>
  <c r="H489"/>
  <c r="I488"/>
  <c r="H488"/>
  <c r="I487"/>
  <c r="H487"/>
  <c r="I486"/>
  <c r="H486"/>
  <c r="I485"/>
  <c r="H485"/>
  <c r="I484"/>
  <c r="H484"/>
  <c r="I483"/>
  <c r="H483"/>
  <c r="I482"/>
  <c r="H482"/>
  <c r="I481"/>
  <c r="H481"/>
  <c r="I480"/>
  <c r="H480"/>
  <c r="I479"/>
  <c r="H479"/>
  <c r="I478"/>
  <c r="H478"/>
  <c r="I477"/>
  <c r="H477"/>
  <c r="I476"/>
  <c r="H476"/>
  <c r="I475"/>
  <c r="H475"/>
  <c r="I474"/>
  <c r="H474"/>
  <c r="I473"/>
  <c r="H473"/>
  <c r="I472"/>
  <c r="H472"/>
  <c r="I471"/>
  <c r="H471"/>
  <c r="I470"/>
  <c r="H470"/>
  <c r="I469"/>
  <c r="H469"/>
  <c r="I468"/>
  <c r="H468"/>
  <c r="I467"/>
  <c r="H467"/>
  <c r="I466"/>
  <c r="H466"/>
  <c r="I465"/>
  <c r="H465"/>
  <c r="I464"/>
  <c r="H464"/>
  <c r="I463"/>
  <c r="H463"/>
  <c r="I462"/>
  <c r="H462"/>
  <c r="I461"/>
  <c r="H461"/>
  <c r="I460"/>
  <c r="H460"/>
  <c r="I459"/>
  <c r="H459"/>
  <c r="I458"/>
  <c r="H458"/>
  <c r="I457"/>
  <c r="H457"/>
  <c r="I456"/>
  <c r="H456"/>
  <c r="I455"/>
  <c r="H455"/>
  <c r="I454"/>
  <c r="H454"/>
  <c r="I453"/>
  <c r="H453"/>
  <c r="I452"/>
  <c r="H452"/>
  <c r="I451"/>
  <c r="H451"/>
  <c r="I450"/>
  <c r="H450"/>
  <c r="I449"/>
  <c r="H449"/>
  <c r="I448"/>
  <c r="H448"/>
  <c r="I447"/>
  <c r="H447"/>
  <c r="I446"/>
  <c r="H446"/>
  <c r="I445"/>
  <c r="H445"/>
  <c r="I444"/>
  <c r="H444"/>
  <c r="I443"/>
  <c r="H443"/>
  <c r="I442"/>
  <c r="H442"/>
  <c r="I441"/>
  <c r="H441"/>
  <c r="I440"/>
  <c r="H440"/>
  <c r="I439"/>
  <c r="H439"/>
  <c r="I438"/>
  <c r="H438"/>
  <c r="I437"/>
  <c r="H437"/>
  <c r="I436"/>
  <c r="H436"/>
  <c r="I435"/>
  <c r="H435"/>
  <c r="I434"/>
  <c r="H434"/>
  <c r="I433"/>
  <c r="H433"/>
  <c r="I432"/>
  <c r="H432"/>
  <c r="I431"/>
  <c r="H431"/>
  <c r="I430"/>
  <c r="H430"/>
  <c r="I429"/>
  <c r="H429"/>
  <c r="I428"/>
  <c r="H428"/>
  <c r="I427"/>
  <c r="H427"/>
  <c r="I426"/>
  <c r="H426"/>
  <c r="I425"/>
  <c r="H425"/>
  <c r="I424"/>
  <c r="H424"/>
  <c r="I423"/>
  <c r="H423"/>
  <c r="I422"/>
  <c r="H422"/>
  <c r="I421"/>
  <c r="H421"/>
  <c r="I420"/>
  <c r="H420"/>
  <c r="I419"/>
  <c r="H419"/>
  <c r="I418"/>
  <c r="H418"/>
  <c r="I417"/>
  <c r="H417"/>
  <c r="I416"/>
  <c r="H416"/>
  <c r="I415"/>
  <c r="H415"/>
  <c r="I414"/>
  <c r="H414"/>
  <c r="I413"/>
  <c r="H413"/>
  <c r="I412"/>
  <c r="H412"/>
  <c r="I411"/>
  <c r="H411"/>
  <c r="I410"/>
  <c r="H410"/>
  <c r="I409"/>
  <c r="H409"/>
  <c r="I408"/>
  <c r="H408"/>
  <c r="I407"/>
  <c r="H407"/>
  <c r="I406"/>
  <c r="H406"/>
  <c r="I405"/>
  <c r="H405"/>
  <c r="I404"/>
  <c r="H404"/>
  <c r="I403"/>
  <c r="H403"/>
  <c r="I402"/>
  <c r="H402"/>
  <c r="I401"/>
  <c r="H401"/>
  <c r="I400"/>
  <c r="H400"/>
  <c r="I399"/>
  <c r="H399"/>
  <c r="I398"/>
  <c r="H398"/>
  <c r="K397"/>
  <c r="I397"/>
  <c r="H397"/>
  <c r="I396"/>
  <c r="H396"/>
  <c r="I395"/>
  <c r="H395"/>
  <c r="I394"/>
  <c r="H394"/>
  <c r="I393"/>
  <c r="H393"/>
  <c r="I392"/>
  <c r="H392"/>
  <c r="I391"/>
  <c r="H391"/>
  <c r="I390"/>
  <c r="H390"/>
  <c r="I389"/>
  <c r="H389"/>
  <c r="I388"/>
  <c r="H388"/>
  <c r="I387"/>
  <c r="H387"/>
  <c r="I386"/>
  <c r="H386"/>
  <c r="I385"/>
  <c r="H385"/>
  <c r="I384"/>
  <c r="H384"/>
  <c r="I383"/>
  <c r="H383"/>
  <c r="I382"/>
  <c r="H382"/>
  <c r="I381"/>
  <c r="H381"/>
  <c r="I380"/>
  <c r="H380"/>
  <c r="I379"/>
  <c r="H379"/>
  <c r="I378"/>
  <c r="H378"/>
  <c r="I377"/>
  <c r="H377"/>
  <c r="I376"/>
  <c r="H376"/>
  <c r="I375"/>
  <c r="H375"/>
  <c r="I374"/>
  <c r="H374"/>
  <c r="I373"/>
  <c r="H373"/>
  <c r="I372"/>
  <c r="H372"/>
  <c r="I371"/>
  <c r="H371"/>
  <c r="I370"/>
  <c r="H370"/>
  <c r="I369"/>
  <c r="H369"/>
  <c r="I368"/>
  <c r="H368"/>
  <c r="I367"/>
  <c r="H367"/>
  <c r="I366"/>
  <c r="H366"/>
  <c r="I365"/>
  <c r="H365"/>
  <c r="I364"/>
  <c r="H364"/>
  <c r="I363"/>
  <c r="H363"/>
  <c r="I362"/>
  <c r="H362"/>
  <c r="I361"/>
  <c r="H361"/>
  <c r="I360"/>
  <c r="H360"/>
  <c r="K359"/>
  <c r="I359"/>
  <c r="H359"/>
  <c r="I358"/>
  <c r="H358"/>
  <c r="I357"/>
  <c r="H357"/>
  <c r="I356"/>
  <c r="H356"/>
  <c r="I355"/>
  <c r="H355"/>
  <c r="I354"/>
  <c r="H354"/>
  <c r="I353"/>
  <c r="H353"/>
  <c r="I352"/>
  <c r="H352"/>
  <c r="I351"/>
  <c r="H351"/>
  <c r="I350"/>
  <c r="H350"/>
  <c r="I349"/>
  <c r="H349"/>
  <c r="I348"/>
  <c r="H348"/>
  <c r="I347"/>
  <c r="H347"/>
  <c r="I346"/>
  <c r="H346"/>
  <c r="I345"/>
  <c r="H345"/>
  <c r="I344"/>
  <c r="H344"/>
  <c r="I343"/>
  <c r="H343"/>
  <c r="I342"/>
  <c r="H342"/>
  <c r="I341"/>
  <c r="H341"/>
  <c r="I340"/>
  <c r="H340"/>
  <c r="I339"/>
  <c r="H339"/>
  <c r="I338"/>
  <c r="H338"/>
  <c r="I337"/>
  <c r="H337"/>
  <c r="I336"/>
  <c r="H336"/>
  <c r="I335"/>
  <c r="H335"/>
  <c r="I334"/>
  <c r="H334"/>
  <c r="I333"/>
  <c r="H333"/>
  <c r="K332"/>
  <c r="I332"/>
  <c r="H332"/>
  <c r="I331"/>
  <c r="H331"/>
  <c r="I330"/>
  <c r="H330"/>
  <c r="I329"/>
  <c r="H329"/>
  <c r="I328"/>
  <c r="H328"/>
  <c r="I327"/>
  <c r="H327"/>
  <c r="I326"/>
  <c r="H326"/>
  <c r="I325"/>
  <c r="H325"/>
  <c r="I324"/>
  <c r="H324"/>
  <c r="I323"/>
  <c r="H323"/>
  <c r="I322"/>
  <c r="H322"/>
  <c r="I321"/>
  <c r="H321"/>
  <c r="I320"/>
  <c r="H320"/>
  <c r="I319"/>
  <c r="H319"/>
  <c r="I318"/>
  <c r="H318"/>
  <c r="I317"/>
  <c r="H317"/>
  <c r="I316"/>
  <c r="H316"/>
  <c r="I315"/>
  <c r="H315"/>
  <c r="I314"/>
  <c r="H314"/>
  <c r="I313"/>
  <c r="H313"/>
  <c r="I312"/>
  <c r="H312"/>
  <c r="I311"/>
  <c r="H311"/>
  <c r="I310"/>
  <c r="H310"/>
  <c r="I309"/>
  <c r="H309"/>
  <c r="I308"/>
  <c r="H308"/>
  <c r="I307"/>
  <c r="H307"/>
  <c r="I306"/>
  <c r="H306"/>
  <c r="I305"/>
  <c r="H305"/>
  <c r="I304"/>
  <c r="H304"/>
  <c r="I303"/>
  <c r="H303"/>
  <c r="I302"/>
  <c r="H302"/>
  <c r="I301"/>
  <c r="H301"/>
  <c r="I300"/>
  <c r="H300"/>
  <c r="I299"/>
  <c r="H299"/>
  <c r="I298"/>
  <c r="H298"/>
  <c r="I297"/>
  <c r="H297"/>
  <c r="I296"/>
  <c r="H296"/>
  <c r="I295"/>
  <c r="H295"/>
  <c r="I294"/>
  <c r="H294"/>
  <c r="I293"/>
  <c r="H293"/>
  <c r="I292"/>
  <c r="H292"/>
  <c r="I291"/>
  <c r="H291"/>
  <c r="I290"/>
  <c r="H290"/>
  <c r="I289"/>
  <c r="H289"/>
  <c r="I288"/>
  <c r="H288"/>
  <c r="I287"/>
  <c r="H287"/>
  <c r="I286"/>
  <c r="H286"/>
  <c r="I285"/>
  <c r="H285"/>
  <c r="I284"/>
  <c r="H284"/>
  <c r="I283"/>
  <c r="H283"/>
  <c r="I282"/>
  <c r="H282"/>
  <c r="I281"/>
  <c r="H281"/>
  <c r="I280"/>
  <c r="H280"/>
  <c r="I279"/>
  <c r="H279"/>
  <c r="I278"/>
  <c r="H278"/>
  <c r="I277"/>
  <c r="H277"/>
  <c r="I276"/>
  <c r="H276"/>
  <c r="I275"/>
  <c r="H275"/>
  <c r="I274"/>
  <c r="H274"/>
  <c r="I273"/>
  <c r="H273"/>
  <c r="I272"/>
  <c r="H272"/>
  <c r="I271"/>
  <c r="H271"/>
  <c r="I270"/>
  <c r="H270"/>
  <c r="I269"/>
  <c r="H269"/>
  <c r="I268"/>
  <c r="H268"/>
  <c r="I267"/>
  <c r="H267"/>
  <c r="I266"/>
  <c r="H266"/>
  <c r="I265"/>
  <c r="H265"/>
  <c r="I264"/>
  <c r="H264"/>
  <c r="I263"/>
  <c r="H263"/>
  <c r="I262"/>
  <c r="H262"/>
  <c r="I261"/>
  <c r="H261"/>
  <c r="I260"/>
  <c r="H260"/>
  <c r="I259"/>
  <c r="H259"/>
  <c r="K258"/>
  <c r="I258"/>
  <c r="H258"/>
  <c r="I257"/>
  <c r="H257"/>
  <c r="I256"/>
  <c r="H256"/>
  <c r="I255"/>
  <c r="H255"/>
  <c r="I254"/>
  <c r="H254"/>
  <c r="I253"/>
  <c r="H253"/>
  <c r="I252"/>
  <c r="H252"/>
  <c r="I251"/>
  <c r="H251"/>
  <c r="I250"/>
  <c r="H250"/>
  <c r="I249"/>
  <c r="H249"/>
  <c r="I248"/>
  <c r="H248"/>
  <c r="I247"/>
  <c r="H247"/>
  <c r="I246"/>
  <c r="H246"/>
  <c r="I245"/>
  <c r="H245"/>
  <c r="I244"/>
  <c r="H244"/>
  <c r="I243"/>
  <c r="H243"/>
  <c r="I242"/>
  <c r="H242"/>
  <c r="I241"/>
  <c r="H241"/>
  <c r="I240"/>
  <c r="H240"/>
  <c r="I239"/>
  <c r="H239"/>
  <c r="I238"/>
  <c r="H238"/>
  <c r="I237"/>
  <c r="H237"/>
  <c r="I236"/>
  <c r="H236"/>
  <c r="I235"/>
  <c r="H235"/>
  <c r="I234"/>
  <c r="H234"/>
  <c r="I233"/>
  <c r="H233"/>
  <c r="I232"/>
  <c r="H232"/>
  <c r="I231"/>
  <c r="H231"/>
  <c r="I230"/>
  <c r="H230"/>
  <c r="I229"/>
  <c r="H229"/>
  <c r="K228"/>
  <c r="I228"/>
  <c r="H228"/>
  <c r="I227"/>
  <c r="H227"/>
  <c r="I226"/>
  <c r="H226"/>
  <c r="I225"/>
  <c r="H225"/>
  <c r="I224"/>
  <c r="H224"/>
  <c r="I223"/>
  <c r="H223"/>
  <c r="I222"/>
  <c r="H222"/>
  <c r="I221"/>
  <c r="H221"/>
  <c r="I220"/>
  <c r="H220"/>
  <c r="I219"/>
  <c r="H219"/>
  <c r="I218"/>
  <c r="H218"/>
  <c r="I217"/>
  <c r="H217"/>
  <c r="I216"/>
  <c r="H216"/>
  <c r="I215"/>
  <c r="H215"/>
  <c r="I214"/>
  <c r="H214"/>
  <c r="I213"/>
  <c r="H213"/>
  <c r="I212"/>
  <c r="H212"/>
  <c r="I211"/>
  <c r="H211"/>
  <c r="I210"/>
  <c r="H210"/>
  <c r="I209"/>
  <c r="H209"/>
  <c r="I208"/>
  <c r="H208"/>
  <c r="I207"/>
  <c r="H207"/>
  <c r="I206"/>
  <c r="H206"/>
  <c r="I205"/>
  <c r="H205"/>
  <c r="I204"/>
  <c r="H204"/>
  <c r="I203"/>
  <c r="H203"/>
  <c r="I202"/>
  <c r="H202"/>
  <c r="I201"/>
  <c r="H201"/>
  <c r="I200"/>
  <c r="H200"/>
  <c r="I199"/>
  <c r="H199"/>
  <c r="I198"/>
  <c r="H198"/>
  <c r="I197"/>
  <c r="H197"/>
  <c r="I196"/>
  <c r="H196"/>
  <c r="I195"/>
  <c r="H195"/>
  <c r="I194"/>
  <c r="H194"/>
  <c r="I193"/>
  <c r="H193"/>
  <c r="I192"/>
  <c r="H192"/>
  <c r="I191"/>
  <c r="H191"/>
  <c r="I190"/>
  <c r="H190"/>
  <c r="I189"/>
  <c r="H189"/>
  <c r="I188"/>
  <c r="H188"/>
  <c r="I187"/>
  <c r="H187"/>
  <c r="I186"/>
  <c r="H186"/>
  <c r="I185"/>
  <c r="H185"/>
  <c r="I184"/>
  <c r="H184"/>
  <c r="I183"/>
  <c r="H183"/>
  <c r="I182"/>
  <c r="H182"/>
  <c r="I181"/>
  <c r="H181"/>
  <c r="I180"/>
  <c r="H180"/>
  <c r="I179"/>
  <c r="H179"/>
  <c r="I178"/>
  <c r="H178"/>
  <c r="I177"/>
  <c r="H177"/>
  <c r="I176"/>
  <c r="H176"/>
  <c r="I175"/>
  <c r="H175"/>
  <c r="I174"/>
  <c r="H174"/>
  <c r="I173"/>
  <c r="H173"/>
  <c r="I172"/>
  <c r="H172"/>
  <c r="I171"/>
  <c r="H171"/>
  <c r="I170"/>
  <c r="H170"/>
  <c r="I169"/>
  <c r="H169"/>
  <c r="I168"/>
  <c r="H168"/>
  <c r="I167"/>
  <c r="H167"/>
  <c r="I166"/>
  <c r="H166"/>
  <c r="I165"/>
  <c r="H165"/>
  <c r="I164"/>
  <c r="H164"/>
  <c r="I163"/>
  <c r="H163"/>
  <c r="I162"/>
  <c r="H162"/>
  <c r="I161"/>
  <c r="H161"/>
  <c r="I160"/>
  <c r="H160"/>
  <c r="I159"/>
  <c r="H159"/>
  <c r="I158"/>
  <c r="H158"/>
  <c r="I157"/>
  <c r="H157"/>
  <c r="I156"/>
  <c r="H156"/>
  <c r="I155"/>
  <c r="H155"/>
  <c r="I154"/>
  <c r="H154"/>
  <c r="I153"/>
  <c r="H153"/>
  <c r="I152"/>
  <c r="H152"/>
  <c r="I151"/>
  <c r="H151"/>
  <c r="I150"/>
  <c r="H150"/>
  <c r="I149"/>
  <c r="H149"/>
  <c r="I148"/>
  <c r="H148"/>
  <c r="I147"/>
  <c r="H147"/>
  <c r="I146"/>
  <c r="H146"/>
  <c r="I145"/>
  <c r="H145"/>
  <c r="I144"/>
  <c r="H144"/>
  <c r="I143"/>
  <c r="H143"/>
  <c r="I142"/>
  <c r="H142"/>
  <c r="I141"/>
  <c r="H141"/>
  <c r="I140"/>
  <c r="H140"/>
  <c r="I139"/>
  <c r="H139"/>
  <c r="I138"/>
  <c r="H138"/>
  <c r="I137"/>
  <c r="H137"/>
  <c r="I136"/>
  <c r="H136"/>
  <c r="I135"/>
  <c r="H135"/>
  <c r="I134"/>
  <c r="H134"/>
  <c r="I133"/>
  <c r="H133"/>
  <c r="I132"/>
  <c r="H132"/>
  <c r="I131"/>
  <c r="H131"/>
  <c r="I130"/>
  <c r="H130"/>
  <c r="I129"/>
  <c r="H129"/>
  <c r="I128"/>
  <c r="H128"/>
  <c r="I127"/>
  <c r="H127"/>
  <c r="I126"/>
  <c r="H126"/>
  <c r="I125"/>
  <c r="H125"/>
  <c r="I124"/>
  <c r="H124"/>
  <c r="I123"/>
  <c r="H123"/>
  <c r="I122"/>
  <c r="H122"/>
  <c r="I121"/>
  <c r="H121"/>
  <c r="I120"/>
  <c r="H120"/>
  <c r="I119"/>
  <c r="H119"/>
  <c r="I118"/>
  <c r="H118"/>
  <c r="I117"/>
  <c r="H117"/>
  <c r="I116"/>
  <c r="H116"/>
  <c r="I115"/>
  <c r="H115"/>
  <c r="I114"/>
  <c r="H114"/>
  <c r="I113"/>
  <c r="H113"/>
  <c r="I112"/>
  <c r="H112"/>
  <c r="I111"/>
  <c r="H111"/>
  <c r="I110"/>
  <c r="H110"/>
  <c r="I109"/>
  <c r="H109"/>
  <c r="I108"/>
  <c r="H108"/>
  <c r="I107"/>
  <c r="H107"/>
  <c r="I106"/>
  <c r="H106"/>
  <c r="I105"/>
  <c r="H105"/>
  <c r="I104"/>
  <c r="H104"/>
  <c r="I103"/>
  <c r="H103"/>
  <c r="I102"/>
  <c r="H102"/>
  <c r="I101"/>
  <c r="H101"/>
  <c r="I100"/>
  <c r="H100"/>
  <c r="I99"/>
  <c r="H99"/>
  <c r="I98"/>
  <c r="H98"/>
  <c r="I97"/>
  <c r="H97"/>
  <c r="I96"/>
  <c r="H96"/>
  <c r="I95"/>
  <c r="H95"/>
  <c r="I94"/>
  <c r="H94"/>
  <c r="I93"/>
  <c r="H93"/>
  <c r="I92"/>
  <c r="H92"/>
  <c r="I91"/>
  <c r="H91"/>
  <c r="I90"/>
  <c r="H90"/>
  <c r="I89"/>
  <c r="H89"/>
  <c r="I88"/>
  <c r="H88"/>
  <c r="I87"/>
  <c r="H87"/>
  <c r="I86"/>
  <c r="H86"/>
  <c r="I85"/>
  <c r="H85"/>
  <c r="I84"/>
  <c r="H84"/>
  <c r="I83"/>
  <c r="H83"/>
  <c r="I82"/>
  <c r="H82"/>
  <c r="I81"/>
  <c r="H81"/>
  <c r="I80"/>
  <c r="H80"/>
  <c r="I79"/>
  <c r="H79"/>
  <c r="I78"/>
  <c r="H78"/>
  <c r="I77"/>
  <c r="H77"/>
  <c r="I76"/>
  <c r="H76"/>
  <c r="I75"/>
  <c r="H75"/>
  <c r="I74"/>
  <c r="H74"/>
  <c r="I73"/>
  <c r="H73"/>
  <c r="I72"/>
  <c r="H72"/>
  <c r="I71"/>
  <c r="H71"/>
  <c r="I70"/>
  <c r="H70"/>
  <c r="I69"/>
  <c r="H69"/>
  <c r="I68"/>
  <c r="H68"/>
  <c r="I67"/>
  <c r="H67"/>
  <c r="I66"/>
  <c r="H66"/>
  <c r="I65"/>
  <c r="H65"/>
  <c r="I64"/>
  <c r="H64"/>
  <c r="I63"/>
  <c r="H63"/>
  <c r="I62"/>
  <c r="H62"/>
  <c r="I61"/>
  <c r="H61"/>
  <c r="I60"/>
  <c r="H60"/>
  <c r="I59"/>
  <c r="H59"/>
  <c r="I58"/>
  <c r="H58"/>
  <c r="I57"/>
  <c r="H57"/>
  <c r="I56"/>
  <c r="H56"/>
  <c r="I55"/>
  <c r="H55"/>
  <c r="I54"/>
  <c r="H54"/>
  <c r="I53"/>
  <c r="H53"/>
  <c r="I52"/>
  <c r="H52"/>
  <c r="I51"/>
  <c r="H51"/>
  <c r="I50"/>
  <c r="H50"/>
  <c r="I49"/>
  <c r="H49"/>
  <c r="I48"/>
  <c r="H48"/>
  <c r="I47"/>
  <c r="H47"/>
  <c r="I46"/>
  <c r="H46"/>
  <c r="I45"/>
  <c r="H45"/>
  <c r="I44"/>
  <c r="H44"/>
  <c r="I43"/>
  <c r="H43"/>
  <c r="I42"/>
  <c r="H42"/>
  <c r="I41"/>
  <c r="H41"/>
  <c r="I40"/>
  <c r="H40"/>
  <c r="I39"/>
  <c r="H39"/>
  <c r="I38"/>
  <c r="H38"/>
  <c r="I37"/>
  <c r="H37"/>
  <c r="I36"/>
  <c r="H36"/>
  <c r="I35"/>
  <c r="H35"/>
  <c r="I34"/>
  <c r="H34"/>
  <c r="I33"/>
  <c r="H33"/>
  <c r="I32"/>
  <c r="H32"/>
  <c r="I31"/>
  <c r="H31"/>
  <c r="I30"/>
  <c r="H30"/>
  <c r="I29"/>
  <c r="H29"/>
  <c r="I28"/>
  <c r="H28"/>
  <c r="I27"/>
  <c r="H27"/>
  <c r="I26"/>
  <c r="H26"/>
  <c r="I25"/>
  <c r="H25"/>
  <c r="I24"/>
  <c r="H24"/>
  <c r="I23"/>
  <c r="H23"/>
  <c r="I22"/>
  <c r="H22"/>
  <c r="I21"/>
  <c r="H21"/>
  <c r="I20"/>
  <c r="H20"/>
  <c r="I19"/>
  <c r="H19"/>
  <c r="I18"/>
  <c r="H18"/>
  <c r="I17"/>
  <c r="H17"/>
  <c r="I16"/>
  <c r="H16"/>
  <c r="I15"/>
  <c r="H15"/>
  <c r="I14"/>
  <c r="H14"/>
  <c r="I13"/>
  <c r="H13"/>
  <c r="I12"/>
  <c r="H12"/>
  <c r="I11"/>
  <c r="H11"/>
  <c r="I10"/>
  <c r="H10"/>
  <c r="G10"/>
  <c r="I9"/>
  <c r="H9"/>
  <c r="H572" i="1"/>
  <c r="I572" s="1"/>
  <c r="H571"/>
  <c r="I571" s="1"/>
  <c r="H570"/>
  <c r="I570" s="1"/>
  <c r="H568"/>
  <c r="I568" s="1"/>
  <c r="H567"/>
  <c r="I567" s="1"/>
  <c r="H566"/>
  <c r="I566" s="1"/>
  <c r="H565"/>
  <c r="I565" s="1"/>
  <c r="H564"/>
  <c r="I564" s="1"/>
  <c r="H562"/>
  <c r="I562" s="1"/>
  <c r="H561" s="1"/>
  <c r="I561" s="1"/>
  <c r="H560"/>
  <c r="I560" s="1"/>
  <c r="H559"/>
  <c r="I559" s="1"/>
  <c r="H558"/>
  <c r="I558" s="1"/>
  <c r="H557"/>
  <c r="I557" s="1"/>
  <c r="H556"/>
  <c r="I556" s="1"/>
  <c r="H554"/>
  <c r="I554" s="1"/>
  <c r="H553"/>
  <c r="I553" s="1"/>
  <c r="H552"/>
  <c r="I552" s="1"/>
  <c r="H551"/>
  <c r="I551" s="1"/>
  <c r="H550"/>
  <c r="I550" s="1"/>
  <c r="H549"/>
  <c r="I549" s="1"/>
  <c r="H548"/>
  <c r="I548" s="1"/>
  <c r="H547"/>
  <c r="I547" s="1"/>
  <c r="H546"/>
  <c r="I546" s="1"/>
  <c r="H545"/>
  <c r="I545" s="1"/>
  <c r="H544"/>
  <c r="I544" s="1"/>
  <c r="H543"/>
  <c r="I543" s="1"/>
  <c r="H542"/>
  <c r="I542" s="1"/>
  <c r="H541"/>
  <c r="I541" s="1"/>
  <c r="H540"/>
  <c r="I540" s="1"/>
  <c r="H539"/>
  <c r="I539" s="1"/>
  <c r="H538"/>
  <c r="I538" s="1"/>
  <c r="H537"/>
  <c r="I537" s="1"/>
  <c r="H536"/>
  <c r="I536" s="1"/>
  <c r="H535"/>
  <c r="I535" s="1"/>
  <c r="H534"/>
  <c r="I534" s="1"/>
  <c r="H533"/>
  <c r="I533" s="1"/>
  <c r="H532"/>
  <c r="I532" s="1"/>
  <c r="H531"/>
  <c r="I531" s="1"/>
  <c r="H530"/>
  <c r="I530" s="1"/>
  <c r="H529"/>
  <c r="I529" s="1"/>
  <c r="H528"/>
  <c r="I528" s="1"/>
  <c r="H527"/>
  <c r="I527" s="1"/>
  <c r="H526"/>
  <c r="I526" s="1"/>
  <c r="H525"/>
  <c r="I525" s="1"/>
  <c r="H524"/>
  <c r="I524" s="1"/>
  <c r="H523"/>
  <c r="I523" s="1"/>
  <c r="H522"/>
  <c r="I522" s="1"/>
  <c r="H520"/>
  <c r="I520" s="1"/>
  <c r="H519"/>
  <c r="I519" s="1"/>
  <c r="H518"/>
  <c r="I518" s="1"/>
  <c r="H517"/>
  <c r="I517" s="1"/>
  <c r="H516"/>
  <c r="I516" s="1"/>
  <c r="H515"/>
  <c r="I515" s="1"/>
  <c r="H514"/>
  <c r="I514" s="1"/>
  <c r="H513"/>
  <c r="I513" s="1"/>
  <c r="H512"/>
  <c r="I512" s="1"/>
  <c r="H511"/>
  <c r="I511" s="1"/>
  <c r="H510"/>
  <c r="I510" s="1"/>
  <c r="H509"/>
  <c r="I509" s="1"/>
  <c r="H508"/>
  <c r="I508" s="1"/>
  <c r="H507"/>
  <c r="I507" s="1"/>
  <c r="H506"/>
  <c r="I506" s="1"/>
  <c r="H505"/>
  <c r="I505" s="1"/>
  <c r="H504"/>
  <c r="I504" s="1"/>
  <c r="H503"/>
  <c r="I503" s="1"/>
  <c r="H502"/>
  <c r="I502" s="1"/>
  <c r="H501"/>
  <c r="I501" s="1"/>
  <c r="H500"/>
  <c r="I500" s="1"/>
  <c r="H499"/>
  <c r="I499" s="1"/>
  <c r="H498"/>
  <c r="I498" s="1"/>
  <c r="H497"/>
  <c r="I497" s="1"/>
  <c r="H496"/>
  <c r="I496" s="1"/>
  <c r="H495"/>
  <c r="I495" s="1"/>
  <c r="H494"/>
  <c r="I494" s="1"/>
  <c r="H493"/>
  <c r="I493" s="1"/>
  <c r="H492"/>
  <c r="I492" s="1"/>
  <c r="H491"/>
  <c r="I491" s="1"/>
  <c r="H490"/>
  <c r="I490" s="1"/>
  <c r="H489"/>
  <c r="I489" s="1"/>
  <c r="H488"/>
  <c r="I488" s="1"/>
  <c r="H487"/>
  <c r="I487" s="1"/>
  <c r="H486"/>
  <c r="I486" s="1"/>
  <c r="H485"/>
  <c r="I485" s="1"/>
  <c r="H484"/>
  <c r="I484" s="1"/>
  <c r="H483"/>
  <c r="I483" s="1"/>
  <c r="H482"/>
  <c r="I482" s="1"/>
  <c r="H481"/>
  <c r="I481" s="1"/>
  <c r="H480"/>
  <c r="I480" s="1"/>
  <c r="H479"/>
  <c r="I479" s="1"/>
  <c r="H478"/>
  <c r="I478" s="1"/>
  <c r="H477"/>
  <c r="I477" s="1"/>
  <c r="H476"/>
  <c r="I476" s="1"/>
  <c r="H475"/>
  <c r="I475" s="1"/>
  <c r="H474"/>
  <c r="I474" s="1"/>
  <c r="H471"/>
  <c r="I471" s="1"/>
  <c r="H470" s="1"/>
  <c r="I470" s="1"/>
  <c r="H469"/>
  <c r="I469" s="1"/>
  <c r="H468" s="1"/>
  <c r="I468" s="1"/>
  <c r="H467"/>
  <c r="I467" s="1"/>
  <c r="H466"/>
  <c r="I466" s="1"/>
  <c r="H465"/>
  <c r="I465" s="1"/>
  <c r="H464"/>
  <c r="I464" s="1"/>
  <c r="H463"/>
  <c r="I463" s="1"/>
  <c r="H462"/>
  <c r="I462" s="1"/>
  <c r="H461"/>
  <c r="I461" s="1"/>
  <c r="H460"/>
  <c r="I460" s="1"/>
  <c r="H459"/>
  <c r="I459" s="1"/>
  <c r="H458"/>
  <c r="I458" s="1"/>
  <c r="H457"/>
  <c r="I457" s="1"/>
  <c r="H456"/>
  <c r="I456" s="1"/>
  <c r="H455"/>
  <c r="I455" s="1"/>
  <c r="H454"/>
  <c r="I454" s="1"/>
  <c r="H453"/>
  <c r="I453" s="1"/>
  <c r="H452"/>
  <c r="I452" s="1"/>
  <c r="H450"/>
  <c r="I450" s="1"/>
  <c r="H449"/>
  <c r="I449" s="1"/>
  <c r="H448"/>
  <c r="I448" s="1"/>
  <c r="H447"/>
  <c r="I447" s="1"/>
  <c r="H446"/>
  <c r="I446" s="1"/>
  <c r="H445"/>
  <c r="I445" s="1"/>
  <c r="H444"/>
  <c r="I444" s="1"/>
  <c r="H442"/>
  <c r="I442" s="1"/>
  <c r="H441"/>
  <c r="I441" s="1"/>
  <c r="H440"/>
  <c r="I440" s="1"/>
  <c r="H439"/>
  <c r="I439" s="1"/>
  <c r="H438"/>
  <c r="I438" s="1"/>
  <c r="H437"/>
  <c r="I437" s="1"/>
  <c r="H436"/>
  <c r="I436" s="1"/>
  <c r="H435"/>
  <c r="I435" s="1"/>
  <c r="H434"/>
  <c r="I434" s="1"/>
  <c r="H433"/>
  <c r="I433" s="1"/>
  <c r="H432"/>
  <c r="I432" s="1"/>
  <c r="H431"/>
  <c r="I431" s="1"/>
  <c r="H430"/>
  <c r="I430" s="1"/>
  <c r="H429"/>
  <c r="I429" s="1"/>
  <c r="H428"/>
  <c r="I428" s="1"/>
  <c r="H427"/>
  <c r="I427" s="1"/>
  <c r="H426"/>
  <c r="I426" s="1"/>
  <c r="H425"/>
  <c r="I425" s="1"/>
  <c r="H424"/>
  <c r="I424" s="1"/>
  <c r="H423"/>
  <c r="I423" s="1"/>
  <c r="H421"/>
  <c r="I421" s="1"/>
  <c r="H420"/>
  <c r="I420" s="1"/>
  <c r="H419"/>
  <c r="I419" s="1"/>
  <c r="H418"/>
  <c r="I418" s="1"/>
  <c r="H417"/>
  <c r="I417" s="1"/>
  <c r="H416"/>
  <c r="I416" s="1"/>
  <c r="H415"/>
  <c r="I415" s="1"/>
  <c r="H413"/>
  <c r="I413" s="1"/>
  <c r="H412"/>
  <c r="I412" s="1"/>
  <c r="H411"/>
  <c r="I411" s="1"/>
  <c r="H410"/>
  <c r="I410" s="1"/>
  <c r="H409"/>
  <c r="I409" s="1"/>
  <c r="H408"/>
  <c r="I408" s="1"/>
  <c r="H407"/>
  <c r="I407" s="1"/>
  <c r="H406"/>
  <c r="I406" s="1"/>
  <c r="H405"/>
  <c r="I405" s="1"/>
  <c r="H404"/>
  <c r="I404" s="1"/>
  <c r="H403"/>
  <c r="I403" s="1"/>
  <c r="H402"/>
  <c r="I402" s="1"/>
  <c r="H401"/>
  <c r="I401" s="1"/>
  <c r="H400"/>
  <c r="I400" s="1"/>
  <c r="H398"/>
  <c r="I398" s="1"/>
  <c r="H397"/>
  <c r="I397" s="1"/>
  <c r="H396"/>
  <c r="I396" s="1"/>
  <c r="H395"/>
  <c r="I395" s="1"/>
  <c r="H394"/>
  <c r="I394" s="1"/>
  <c r="H393"/>
  <c r="I393" s="1"/>
  <c r="H392"/>
  <c r="I392" s="1"/>
  <c r="H391"/>
  <c r="I391" s="1"/>
  <c r="H390"/>
  <c r="I390" s="1"/>
  <c r="H389"/>
  <c r="I389" s="1"/>
  <c r="H387"/>
  <c r="I387" s="1"/>
  <c r="H386"/>
  <c r="I386" s="1"/>
  <c r="H385"/>
  <c r="I385" s="1"/>
  <c r="H384"/>
  <c r="I384" s="1"/>
  <c r="H383"/>
  <c r="I383" s="1"/>
  <c r="H382"/>
  <c r="I382" s="1"/>
  <c r="H380"/>
  <c r="I380" s="1"/>
  <c r="H379"/>
  <c r="I379" s="1"/>
  <c r="H378"/>
  <c r="I378" s="1"/>
  <c r="H377"/>
  <c r="I377" s="1"/>
  <c r="H376"/>
  <c r="I376" s="1"/>
  <c r="H375"/>
  <c r="I375" s="1"/>
  <c r="H374"/>
  <c r="I374" s="1"/>
  <c r="H373"/>
  <c r="I373" s="1"/>
  <c r="H372"/>
  <c r="I372" s="1"/>
  <c r="H371"/>
  <c r="I371" s="1"/>
  <c r="H370"/>
  <c r="I370" s="1"/>
  <c r="H369"/>
  <c r="I369" s="1"/>
  <c r="H368"/>
  <c r="I368" s="1"/>
  <c r="H367"/>
  <c r="I367" s="1"/>
  <c r="H366"/>
  <c r="I366" s="1"/>
  <c r="H364"/>
  <c r="I364" s="1"/>
  <c r="H363"/>
  <c r="I363" s="1"/>
  <c r="H362"/>
  <c r="I362" s="1"/>
  <c r="H361"/>
  <c r="I361" s="1"/>
  <c r="H360"/>
  <c r="I360" s="1"/>
  <c r="H359"/>
  <c r="I359" s="1"/>
  <c r="H358"/>
  <c r="I358" s="1"/>
  <c r="H357"/>
  <c r="I357" s="1"/>
  <c r="H356"/>
  <c r="I356" s="1"/>
  <c r="H355"/>
  <c r="I355" s="1"/>
  <c r="H354"/>
  <c r="I354" s="1"/>
  <c r="H353"/>
  <c r="I353" s="1"/>
  <c r="H352"/>
  <c r="I352" s="1"/>
  <c r="H351"/>
  <c r="I351" s="1"/>
  <c r="H350"/>
  <c r="I350" s="1"/>
  <c r="H349"/>
  <c r="I349" s="1"/>
  <c r="H348"/>
  <c r="I348" s="1"/>
  <c r="H346"/>
  <c r="I346" s="1"/>
  <c r="H345"/>
  <c r="I345" s="1"/>
  <c r="H344"/>
  <c r="I344" s="1"/>
  <c r="H343"/>
  <c r="I343" s="1"/>
  <c r="H342"/>
  <c r="I342" s="1"/>
  <c r="H339"/>
  <c r="I339" s="1"/>
  <c r="H338"/>
  <c r="I338" s="1"/>
  <c r="H337"/>
  <c r="I337" s="1"/>
  <c r="H336"/>
  <c r="I336" s="1"/>
  <c r="H335"/>
  <c r="I335" s="1"/>
  <c r="H334"/>
  <c r="I334" s="1"/>
  <c r="H333"/>
  <c r="I333" s="1"/>
  <c r="H332"/>
  <c r="I332" s="1"/>
  <c r="H331"/>
  <c r="I331" s="1"/>
  <c r="H330"/>
  <c r="I330" s="1"/>
  <c r="H328"/>
  <c r="I328" s="1"/>
  <c r="H327"/>
  <c r="I327" s="1"/>
  <c r="H326"/>
  <c r="I326" s="1"/>
  <c r="H325"/>
  <c r="I325" s="1"/>
  <c r="H324"/>
  <c r="I324" s="1"/>
  <c r="H323"/>
  <c r="I323" s="1"/>
  <c r="H322"/>
  <c r="I322" s="1"/>
  <c r="H321"/>
  <c r="I321" s="1"/>
  <c r="H320"/>
  <c r="I320" s="1"/>
  <c r="H319"/>
  <c r="I319" s="1"/>
  <c r="H318"/>
  <c r="I318" s="1"/>
  <c r="H317"/>
  <c r="I317" s="1"/>
  <c r="H316"/>
  <c r="I316" s="1"/>
  <c r="H315"/>
  <c r="I315" s="1"/>
  <c r="H314"/>
  <c r="I314" s="1"/>
  <c r="H313"/>
  <c r="I313" s="1"/>
  <c r="H312"/>
  <c r="I312" s="1"/>
  <c r="H311"/>
  <c r="I311" s="1"/>
  <c r="H310"/>
  <c r="I310" s="1"/>
  <c r="H309"/>
  <c r="I309" s="1"/>
  <c r="H308"/>
  <c r="I308" s="1"/>
  <c r="H307"/>
  <c r="I307" s="1"/>
  <c r="H306"/>
  <c r="I306" s="1"/>
  <c r="H305"/>
  <c r="I305" s="1"/>
  <c r="H304"/>
  <c r="I304" s="1"/>
  <c r="H303"/>
  <c r="I303" s="1"/>
  <c r="H302"/>
  <c r="I302" s="1"/>
  <c r="H301"/>
  <c r="I301" s="1"/>
  <c r="H300"/>
  <c r="I300" s="1"/>
  <c r="H299"/>
  <c r="I299" s="1"/>
  <c r="H298"/>
  <c r="I298" s="1"/>
  <c r="H297"/>
  <c r="I297" s="1"/>
  <c r="H296"/>
  <c r="I296" s="1"/>
  <c r="H294"/>
  <c r="I294" s="1"/>
  <c r="H293"/>
  <c r="I293" s="1"/>
  <c r="H292"/>
  <c r="I292" s="1"/>
  <c r="H291"/>
  <c r="I291" s="1"/>
  <c r="H290"/>
  <c r="I290" s="1"/>
  <c r="H289"/>
  <c r="I289" s="1"/>
  <c r="H288"/>
  <c r="I288" s="1"/>
  <c r="H287"/>
  <c r="I287" s="1"/>
  <c r="H286"/>
  <c r="I286" s="1"/>
  <c r="H285"/>
  <c r="I285" s="1"/>
  <c r="H284"/>
  <c r="I284" s="1"/>
  <c r="H283"/>
  <c r="I283" s="1"/>
  <c r="H282"/>
  <c r="I282" s="1"/>
  <c r="H281"/>
  <c r="I281" s="1"/>
  <c r="H280"/>
  <c r="I280" s="1"/>
  <c r="H279"/>
  <c r="I279" s="1"/>
  <c r="H278"/>
  <c r="I278" s="1"/>
  <c r="H277"/>
  <c r="I277" s="1"/>
  <c r="H276"/>
  <c r="I276" s="1"/>
  <c r="H275"/>
  <c r="I275" s="1"/>
  <c r="H274"/>
  <c r="I274" s="1"/>
  <c r="H273"/>
  <c r="I273" s="1"/>
  <c r="H272"/>
  <c r="I272" s="1"/>
  <c r="H271"/>
  <c r="I271" s="1"/>
  <c r="H270"/>
  <c r="I270" s="1"/>
  <c r="H269"/>
  <c r="I269" s="1"/>
  <c r="H268"/>
  <c r="I268" s="1"/>
  <c r="H267"/>
  <c r="I267" s="1"/>
  <c r="H266"/>
  <c r="I266" s="1"/>
  <c r="H265"/>
  <c r="I265" s="1"/>
  <c r="H264"/>
  <c r="I264" s="1"/>
  <c r="H262"/>
  <c r="I262" s="1"/>
  <c r="H261"/>
  <c r="I261" s="1"/>
  <c r="H260"/>
  <c r="I260" s="1"/>
  <c r="H259"/>
  <c r="I259" s="1"/>
  <c r="H258"/>
  <c r="I258" s="1"/>
  <c r="H257"/>
  <c r="I257" s="1"/>
  <c r="H256"/>
  <c r="I256" s="1"/>
  <c r="H255"/>
  <c r="I255" s="1"/>
  <c r="H254"/>
  <c r="I254" s="1"/>
  <c r="H253"/>
  <c r="I253" s="1"/>
  <c r="H252"/>
  <c r="I252" s="1"/>
  <c r="H251"/>
  <c r="I251" s="1"/>
  <c r="H250"/>
  <c r="I250" s="1"/>
  <c r="H249"/>
  <c r="I249" s="1"/>
  <c r="H248"/>
  <c r="I248" s="1"/>
  <c r="H247"/>
  <c r="I247" s="1"/>
  <c r="H246"/>
  <c r="I246" s="1"/>
  <c r="H245"/>
  <c r="I245" s="1"/>
  <c r="H244"/>
  <c r="I244" s="1"/>
  <c r="H243"/>
  <c r="I243" s="1"/>
  <c r="H242"/>
  <c r="I242" s="1"/>
  <c r="H241"/>
  <c r="I241" s="1"/>
  <c r="H240"/>
  <c r="I240" s="1"/>
  <c r="H239"/>
  <c r="I239" s="1"/>
  <c r="H238"/>
  <c r="I238" s="1"/>
  <c r="H237"/>
  <c r="I237" s="1"/>
  <c r="H236"/>
  <c r="I236" s="1"/>
  <c r="H233"/>
  <c r="I233" s="1"/>
  <c r="H232"/>
  <c r="I232" s="1"/>
  <c r="H231"/>
  <c r="I231" s="1"/>
  <c r="H230"/>
  <c r="I230" s="1"/>
  <c r="H229"/>
  <c r="I229" s="1"/>
  <c r="H228"/>
  <c r="I228" s="1"/>
  <c r="H227"/>
  <c r="I227" s="1"/>
  <c r="H226"/>
  <c r="I226" s="1"/>
  <c r="H225"/>
  <c r="I225" s="1"/>
  <c r="H224"/>
  <c r="I224" s="1"/>
  <c r="H223"/>
  <c r="I223" s="1"/>
  <c r="H222"/>
  <c r="I222" s="1"/>
  <c r="H221"/>
  <c r="I221" s="1"/>
  <c r="H219"/>
  <c r="I219" s="1"/>
  <c r="H218"/>
  <c r="I218" s="1"/>
  <c r="H217"/>
  <c r="I217" s="1"/>
  <c r="H216"/>
  <c r="I216" s="1"/>
  <c r="H215"/>
  <c r="I215" s="1"/>
  <c r="H214"/>
  <c r="I214" s="1"/>
  <c r="H213"/>
  <c r="I213" s="1"/>
  <c r="H212"/>
  <c r="I212" s="1"/>
  <c r="H211"/>
  <c r="I211" s="1"/>
  <c r="H209"/>
  <c r="I209" s="1"/>
  <c r="H208"/>
  <c r="I208" s="1"/>
  <c r="H206"/>
  <c r="I206" s="1"/>
  <c r="H205" s="1"/>
  <c r="I205" s="1"/>
  <c r="H204"/>
  <c r="I204" s="1"/>
  <c r="H203"/>
  <c r="I203" s="1"/>
  <c r="H202"/>
  <c r="I202" s="1"/>
  <c r="H201"/>
  <c r="I201" s="1"/>
  <c r="H200"/>
  <c r="I200" s="1"/>
  <c r="H199"/>
  <c r="I199" s="1"/>
  <c r="H198"/>
  <c r="I198" s="1"/>
  <c r="H197"/>
  <c r="I197" s="1"/>
  <c r="H195"/>
  <c r="I195" s="1"/>
  <c r="H194"/>
  <c r="I194" s="1"/>
  <c r="H193"/>
  <c r="I193" s="1"/>
  <c r="H192"/>
  <c r="I192" s="1"/>
  <c r="H191"/>
  <c r="I191" s="1"/>
  <c r="H188"/>
  <c r="I188" s="1"/>
  <c r="H187"/>
  <c r="I187" s="1"/>
  <c r="H186"/>
  <c r="I186" s="1"/>
  <c r="H184"/>
  <c r="I184" s="1"/>
  <c r="H183"/>
  <c r="I183" s="1"/>
  <c r="H182"/>
  <c r="I182" s="1"/>
  <c r="H181"/>
  <c r="I181" s="1"/>
  <c r="H179"/>
  <c r="I179" s="1"/>
  <c r="H178"/>
  <c r="I178" s="1"/>
  <c r="H177"/>
  <c r="I177" s="1"/>
  <c r="H175"/>
  <c r="I175" s="1"/>
  <c r="H174"/>
  <c r="I174" s="1"/>
  <c r="H172"/>
  <c r="I172" s="1"/>
  <c r="H171"/>
  <c r="I171" s="1"/>
  <c r="H170"/>
  <c r="I170" s="1"/>
  <c r="H167"/>
  <c r="I167" s="1"/>
  <c r="H166"/>
  <c r="I166" s="1"/>
  <c r="H164"/>
  <c r="I164" s="1"/>
  <c r="H163"/>
  <c r="I163" s="1"/>
  <c r="H161"/>
  <c r="I161" s="1"/>
  <c r="H160"/>
  <c r="I160" s="1"/>
  <c r="H159"/>
  <c r="I159" s="1"/>
  <c r="H158"/>
  <c r="I158" s="1"/>
  <c r="H157"/>
  <c r="I157" s="1"/>
  <c r="H154"/>
  <c r="I154" s="1"/>
  <c r="H153"/>
  <c r="I153" s="1"/>
  <c r="H152"/>
  <c r="I152" s="1"/>
  <c r="H151"/>
  <c r="I151" s="1"/>
  <c r="H150"/>
  <c r="I150" s="1"/>
  <c r="H149"/>
  <c r="I149" s="1"/>
  <c r="H148"/>
  <c r="I148" s="1"/>
  <c r="H146"/>
  <c r="I146" s="1"/>
  <c r="H145" s="1"/>
  <c r="I145" s="1"/>
  <c r="D17" i="4" s="1"/>
  <c r="AB17" s="1"/>
  <c r="H144" i="1"/>
  <c r="I144" s="1"/>
  <c r="H143"/>
  <c r="I143" s="1"/>
  <c r="H142"/>
  <c r="I142" s="1"/>
  <c r="H141"/>
  <c r="I141" s="1"/>
  <c r="H140"/>
  <c r="I140" s="1"/>
  <c r="H137"/>
  <c r="I137" s="1"/>
  <c r="H136" s="1"/>
  <c r="I136" s="1"/>
  <c r="H135"/>
  <c r="I135" s="1"/>
  <c r="H134"/>
  <c r="I134" s="1"/>
  <c r="H133"/>
  <c r="I133" s="1"/>
  <c r="H132"/>
  <c r="I132" s="1"/>
  <c r="H131"/>
  <c r="I131" s="1"/>
  <c r="H130"/>
  <c r="I130" s="1"/>
  <c r="H129"/>
  <c r="I129" s="1"/>
  <c r="H127"/>
  <c r="I127" s="1"/>
  <c r="H126"/>
  <c r="I126" s="1"/>
  <c r="H125"/>
  <c r="I125" s="1"/>
  <c r="H124"/>
  <c r="I124" s="1"/>
  <c r="H123"/>
  <c r="I123" s="1"/>
  <c r="H122"/>
  <c r="I122" s="1"/>
  <c r="H121"/>
  <c r="I121" s="1"/>
  <c r="H120"/>
  <c r="I120" s="1"/>
  <c r="H118"/>
  <c r="I118" s="1"/>
  <c r="H117"/>
  <c r="I117" s="1"/>
  <c r="H116"/>
  <c r="I116" s="1"/>
  <c r="H115"/>
  <c r="I115" s="1"/>
  <c r="H114"/>
  <c r="I114" s="1"/>
  <c r="H112"/>
  <c r="I112" s="1"/>
  <c r="H111"/>
  <c r="I111" s="1"/>
  <c r="H110"/>
  <c r="I110" s="1"/>
  <c r="H109"/>
  <c r="I109" s="1"/>
  <c r="H108"/>
  <c r="I108" s="1"/>
  <c r="H107"/>
  <c r="I107" s="1"/>
  <c r="H105"/>
  <c r="I105" s="1"/>
  <c r="H104"/>
  <c r="I104" s="1"/>
  <c r="H103"/>
  <c r="I103" s="1"/>
  <c r="H102"/>
  <c r="I102" s="1"/>
  <c r="H101"/>
  <c r="I101" s="1"/>
  <c r="H100"/>
  <c r="I100" s="1"/>
  <c r="H99"/>
  <c r="I99" s="1"/>
  <c r="H98"/>
  <c r="I98" s="1"/>
  <c r="H97"/>
  <c r="I97" s="1"/>
  <c r="H95"/>
  <c r="I95" s="1"/>
  <c r="H94"/>
  <c r="I94" s="1"/>
  <c r="H93"/>
  <c r="I93" s="1"/>
  <c r="H92"/>
  <c r="I92" s="1"/>
  <c r="H91"/>
  <c r="I91" s="1"/>
  <c r="H90"/>
  <c r="I90" s="1"/>
  <c r="H88"/>
  <c r="I88" s="1"/>
  <c r="H87"/>
  <c r="I87" s="1"/>
  <c r="H86"/>
  <c r="I86" s="1"/>
  <c r="H85"/>
  <c r="I85" s="1"/>
  <c r="H84"/>
  <c r="I84" s="1"/>
  <c r="H82"/>
  <c r="I82" s="1"/>
  <c r="H81"/>
  <c r="I81" s="1"/>
  <c r="H80"/>
  <c r="I80" s="1"/>
  <c r="H79"/>
  <c r="I79" s="1"/>
  <c r="H78"/>
  <c r="I78" s="1"/>
  <c r="H77"/>
  <c r="I77" s="1"/>
  <c r="H76"/>
  <c r="I76" s="1"/>
  <c r="H74"/>
  <c r="I74" s="1"/>
  <c r="H73"/>
  <c r="I73" s="1"/>
  <c r="H72"/>
  <c r="I72" s="1"/>
  <c r="H71"/>
  <c r="I71" s="1"/>
  <c r="H70"/>
  <c r="I70" s="1"/>
  <c r="H69"/>
  <c r="I69" s="1"/>
  <c r="H68"/>
  <c r="I68" s="1"/>
  <c r="H67"/>
  <c r="I67" s="1"/>
  <c r="H66"/>
  <c r="I66" s="1"/>
  <c r="H64"/>
  <c r="I64" s="1"/>
  <c r="H63"/>
  <c r="I63" s="1"/>
  <c r="H62"/>
  <c r="I62" s="1"/>
  <c r="H61"/>
  <c r="I61" s="1"/>
  <c r="H60"/>
  <c r="I60" s="1"/>
  <c r="H59"/>
  <c r="I59" s="1"/>
  <c r="H56"/>
  <c r="I56" s="1"/>
  <c r="H55"/>
  <c r="I55" s="1"/>
  <c r="H54"/>
  <c r="I54" s="1"/>
  <c r="H53"/>
  <c r="I53" s="1"/>
  <c r="H51"/>
  <c r="I51" s="1"/>
  <c r="H50"/>
  <c r="I50" s="1"/>
  <c r="H49"/>
  <c r="I49" s="1"/>
  <c r="H48"/>
  <c r="I48" s="1"/>
  <c r="H47"/>
  <c r="I47" s="1"/>
  <c r="H46"/>
  <c r="I46" s="1"/>
  <c r="H45"/>
  <c r="I45" s="1"/>
  <c r="H44"/>
  <c r="I44" s="1"/>
  <c r="H43"/>
  <c r="I43" s="1"/>
  <c r="H42"/>
  <c r="I42" s="1"/>
  <c r="H41"/>
  <c r="I41" s="1"/>
  <c r="H40"/>
  <c r="I40" s="1"/>
  <c r="H39"/>
  <c r="I39" s="1"/>
  <c r="H38"/>
  <c r="I38" s="1"/>
  <c r="H37"/>
  <c r="I37" s="1"/>
  <c r="H36"/>
  <c r="I36" s="1"/>
  <c r="H35"/>
  <c r="I35" s="1"/>
  <c r="H34"/>
  <c r="I34" s="1"/>
  <c r="H33"/>
  <c r="I33" s="1"/>
  <c r="H32"/>
  <c r="I32" s="1"/>
  <c r="H31"/>
  <c r="I31" s="1"/>
  <c r="H30"/>
  <c r="I30" s="1"/>
  <c r="H29"/>
  <c r="I29" s="1"/>
  <c r="H25"/>
  <c r="I25" s="1"/>
  <c r="H24" s="1"/>
  <c r="I24" s="1"/>
  <c r="D11" i="4" s="1"/>
  <c r="F11" s="1"/>
  <c r="H23" i="1"/>
  <c r="I23" s="1"/>
  <c r="H22"/>
  <c r="I22" s="1"/>
  <c r="H21"/>
  <c r="I21" s="1"/>
  <c r="H20"/>
  <c r="I20" s="1"/>
  <c r="H19"/>
  <c r="I19" s="1"/>
  <c r="H18"/>
  <c r="I18" s="1"/>
  <c r="H16"/>
  <c r="I16" s="1"/>
  <c r="D9" i="4" s="1"/>
  <c r="AL9" s="1"/>
  <c r="H15" i="1"/>
  <c r="I15" s="1"/>
  <c r="D8" i="4" s="1"/>
  <c r="H14" i="1"/>
  <c r="I14" s="1"/>
  <c r="D7" i="4" s="1"/>
  <c r="H13" i="1"/>
  <c r="I13" s="1"/>
  <c r="H169" l="1"/>
  <c r="I169" s="1"/>
  <c r="H165"/>
  <c r="I165" s="1"/>
  <c r="H89"/>
  <c r="I89" s="1"/>
  <c r="H147"/>
  <c r="I147" s="1"/>
  <c r="D18" i="4" s="1"/>
  <c r="AB18" s="1"/>
  <c r="H180" i="1"/>
  <c r="I180" s="1"/>
  <c r="H220"/>
  <c r="I220" s="1"/>
  <c r="D25" i="4" s="1"/>
  <c r="AH25" s="1"/>
  <c r="H263" i="1"/>
  <c r="I263" s="1"/>
  <c r="H329"/>
  <c r="I329" s="1"/>
  <c r="H365"/>
  <c r="I365" s="1"/>
  <c r="H443"/>
  <c r="I443" s="1"/>
  <c r="D29" i="4" s="1"/>
  <c r="AN29" s="1"/>
  <c r="H176" i="1"/>
  <c r="I176" s="1"/>
  <c r="H207"/>
  <c r="I207" s="1"/>
  <c r="D23" i="4" s="1"/>
  <c r="AF23" s="1"/>
  <c r="H58" i="1"/>
  <c r="I58" s="1"/>
  <c r="H113"/>
  <c r="I113" s="1"/>
  <c r="H75"/>
  <c r="I75" s="1"/>
  <c r="D10" i="4"/>
  <c r="F10" s="1"/>
  <c r="H65" i="1"/>
  <c r="I65" s="1"/>
  <c r="H83"/>
  <c r="I83" s="1"/>
  <c r="H173"/>
  <c r="I173" s="1"/>
  <c r="H119"/>
  <c r="I119" s="1"/>
  <c r="H128"/>
  <c r="I128" s="1"/>
  <c r="H139"/>
  <c r="I139" s="1"/>
  <c r="H341"/>
  <c r="I341" s="1"/>
  <c r="AJ8" i="4"/>
  <c r="X8"/>
  <c r="Z8"/>
  <c r="AF8"/>
  <c r="AH8"/>
  <c r="AN8"/>
  <c r="H8"/>
  <c r="J8"/>
  <c r="P8"/>
  <c r="R8"/>
  <c r="H28" i="1"/>
  <c r="I28" s="1"/>
  <c r="H52"/>
  <c r="I52" s="1"/>
  <c r="H473"/>
  <c r="I473" s="1"/>
  <c r="H555"/>
  <c r="I555" s="1"/>
  <c r="D32" i="4" s="1"/>
  <c r="R32" s="1"/>
  <c r="H521" i="1"/>
  <c r="I521" s="1"/>
  <c r="Z18" i="4"/>
  <c r="D6"/>
  <c r="AJ6" s="1"/>
  <c r="I12" i="1"/>
  <c r="H106"/>
  <c r="I106" s="1"/>
  <c r="H156"/>
  <c r="I156" s="1"/>
  <c r="H190"/>
  <c r="I190" s="1"/>
  <c r="H210"/>
  <c r="I210" s="1"/>
  <c r="D24" i="4" s="1"/>
  <c r="H295" i="1"/>
  <c r="I295" s="1"/>
  <c r="H347"/>
  <c r="I347" s="1"/>
  <c r="H381"/>
  <c r="I381" s="1"/>
  <c r="H399"/>
  <c r="I399" s="1"/>
  <c r="H451"/>
  <c r="I451" s="1"/>
  <c r="D30" i="4" s="1"/>
  <c r="Z30" s="1"/>
  <c r="H563" i="1"/>
  <c r="I563" s="1"/>
  <c r="D33" i="4" s="1"/>
  <c r="AN33" s="1"/>
  <c r="AD7"/>
  <c r="R7"/>
  <c r="AH7"/>
  <c r="H96" i="1"/>
  <c r="I96" s="1"/>
  <c r="H235"/>
  <c r="I235" s="1"/>
  <c r="H388"/>
  <c r="I388" s="1"/>
  <c r="H414"/>
  <c r="I414" s="1"/>
  <c r="H162"/>
  <c r="I162" s="1"/>
  <c r="H185"/>
  <c r="I185" s="1"/>
  <c r="D21" i="4" s="1"/>
  <c r="AB21" s="1"/>
  <c r="H196" i="1"/>
  <c r="I196" s="1"/>
  <c r="H422"/>
  <c r="I422" s="1"/>
  <c r="D28" i="4" s="1"/>
  <c r="AD28" s="1"/>
  <c r="H569" i="1"/>
  <c r="I569" s="1"/>
  <c r="D34" i="4" s="1"/>
  <c r="L7"/>
  <c r="AB7"/>
  <c r="J7"/>
  <c r="Z7"/>
  <c r="H7"/>
  <c r="X7"/>
  <c r="AN7"/>
  <c r="N8"/>
  <c r="AD8"/>
  <c r="F7"/>
  <c r="V7"/>
  <c r="AL7"/>
  <c r="L8"/>
  <c r="AB8"/>
  <c r="T7"/>
  <c r="AJ7"/>
  <c r="P7"/>
  <c r="AF7"/>
  <c r="F8"/>
  <c r="V8"/>
  <c r="AL8"/>
  <c r="N7"/>
  <c r="T8"/>
  <c r="H27" i="1" l="1"/>
  <c r="I27" s="1"/>
  <c r="X18" i="4"/>
  <c r="H168" i="1"/>
  <c r="I168" s="1"/>
  <c r="D20" i="4" s="1"/>
  <c r="AN20" s="1"/>
  <c r="H234" i="1"/>
  <c r="I234" s="1"/>
  <c r="D26" i="4" s="1"/>
  <c r="AD26" s="1"/>
  <c r="T32"/>
  <c r="AN6"/>
  <c r="L6"/>
  <c r="N6"/>
  <c r="V6"/>
  <c r="AB6"/>
  <c r="AD6"/>
  <c r="AL6"/>
  <c r="F6"/>
  <c r="AD30"/>
  <c r="AB30"/>
  <c r="X32"/>
  <c r="V32"/>
  <c r="J6"/>
  <c r="P6"/>
  <c r="H6"/>
  <c r="X6"/>
  <c r="AN34"/>
  <c r="H57" i="1"/>
  <c r="I57" s="1"/>
  <c r="D14" i="4" s="1"/>
  <c r="D16"/>
  <c r="H155" i="1"/>
  <c r="I155" s="1"/>
  <c r="D19" i="4" s="1"/>
  <c r="R6"/>
  <c r="H189" i="1"/>
  <c r="I189" s="1"/>
  <c r="D22" i="4" s="1"/>
  <c r="H340" i="1"/>
  <c r="I340" s="1"/>
  <c r="D27" i="4" s="1"/>
  <c r="AH24"/>
  <c r="AJ24"/>
  <c r="J28"/>
  <c r="AB28"/>
  <c r="AH6"/>
  <c r="AF34"/>
  <c r="T6"/>
  <c r="D13"/>
  <c r="D5"/>
  <c r="Z6"/>
  <c r="AF6"/>
  <c r="H472" i="1"/>
  <c r="I472" s="1"/>
  <c r="D31" i="4" s="1"/>
  <c r="AL20" l="1"/>
  <c r="J26"/>
  <c r="T26"/>
  <c r="V26"/>
  <c r="H138" i="1"/>
  <c r="I138" s="1"/>
  <c r="D15" i="4" s="1"/>
  <c r="AF15" s="1"/>
  <c r="AJ5"/>
  <c r="AD5"/>
  <c r="H5"/>
  <c r="AF5"/>
  <c r="J5"/>
  <c r="AH5"/>
  <c r="N5"/>
  <c r="AL5"/>
  <c r="P5"/>
  <c r="AN5"/>
  <c r="R5"/>
  <c r="V5"/>
  <c r="X5"/>
  <c r="Z5"/>
  <c r="F5"/>
  <c r="L5"/>
  <c r="T5"/>
  <c r="AB5"/>
  <c r="T19"/>
  <c r="V19"/>
  <c r="X19"/>
  <c r="Z19"/>
  <c r="H26" i="1"/>
  <c r="I26" s="1"/>
  <c r="J27" i="4"/>
  <c r="I9" s="1"/>
  <c r="Z27"/>
  <c r="Y9" s="1"/>
  <c r="Z9" s="1"/>
  <c r="AB27"/>
  <c r="AA9" s="1"/>
  <c r="AB9" s="1"/>
  <c r="AD27"/>
  <c r="AC9" s="1"/>
  <c r="AD9" s="1"/>
  <c r="AL27"/>
  <c r="J13"/>
  <c r="H13"/>
  <c r="L13"/>
  <c r="AJ31"/>
  <c r="AH31"/>
  <c r="AF31"/>
  <c r="AD31"/>
  <c r="AH22"/>
  <c r="AJ22"/>
  <c r="R14"/>
  <c r="L14"/>
  <c r="N14"/>
  <c r="P14"/>
  <c r="Z16"/>
  <c r="R16"/>
  <c r="T16"/>
  <c r="V16"/>
  <c r="AL15" l="1"/>
  <c r="AL36" s="1"/>
  <c r="AJ15"/>
  <c r="AJ36" s="1"/>
  <c r="R15"/>
  <c r="AN15"/>
  <c r="T15"/>
  <c r="AH15"/>
  <c r="AH36" s="1"/>
  <c r="V15"/>
  <c r="V36" s="1"/>
  <c r="Z15"/>
  <c r="Z36" s="1"/>
  <c r="AB15"/>
  <c r="AB36" s="1"/>
  <c r="X15"/>
  <c r="X36" s="1"/>
  <c r="AF36"/>
  <c r="D12"/>
  <c r="H11" i="1"/>
  <c r="I11" s="1"/>
  <c r="H10" s="1"/>
  <c r="I10" s="1"/>
  <c r="G11"/>
  <c r="T36" i="4"/>
  <c r="AD36"/>
  <c r="J9"/>
  <c r="AO9"/>
  <c r="N12" l="1"/>
  <c r="N36" s="1"/>
  <c r="L12"/>
  <c r="L36" s="1"/>
  <c r="R12"/>
  <c r="R36" s="1"/>
  <c r="H12"/>
  <c r="H36" s="1"/>
  <c r="P12"/>
  <c r="P36" s="1"/>
  <c r="J12"/>
  <c r="J36" s="1"/>
  <c r="D4"/>
  <c r="I573" i="1"/>
  <c r="F4" i="4" l="1"/>
  <c r="F36" s="1"/>
  <c r="AN4"/>
  <c r="AN36" s="1"/>
  <c r="D36"/>
  <c r="H37" s="1"/>
  <c r="N37" l="1"/>
  <c r="R37"/>
  <c r="C33"/>
  <c r="C6"/>
  <c r="C32"/>
  <c r="C25"/>
  <c r="C21"/>
  <c r="C18"/>
  <c r="C23"/>
  <c r="C28"/>
  <c r="C26"/>
  <c r="C34"/>
  <c r="C20"/>
  <c r="C24"/>
  <c r="C22"/>
  <c r="C10"/>
  <c r="C17"/>
  <c r="C11"/>
  <c r="C29"/>
  <c r="C8"/>
  <c r="C7"/>
  <c r="C19"/>
  <c r="C30"/>
  <c r="C9"/>
  <c r="C13"/>
  <c r="C16"/>
  <c r="C31"/>
  <c r="C14"/>
  <c r="C27"/>
  <c r="AL37"/>
  <c r="Z37"/>
  <c r="T37"/>
  <c r="AF37"/>
  <c r="AD37"/>
  <c r="AB37"/>
  <c r="AH37"/>
  <c r="X37"/>
  <c r="V37"/>
  <c r="AJ37"/>
  <c r="F39"/>
  <c r="H39" s="1"/>
  <c r="J39" s="1"/>
  <c r="L39" s="1"/>
  <c r="N39" s="1"/>
  <c r="P39" s="1"/>
  <c r="R39" s="1"/>
  <c r="T39" s="1"/>
  <c r="V39" s="1"/>
  <c r="X39" s="1"/>
  <c r="Z39" s="1"/>
  <c r="AB39" s="1"/>
  <c r="AD39" s="1"/>
  <c r="AF39" s="1"/>
  <c r="AH39" s="1"/>
  <c r="AJ39" s="1"/>
  <c r="AL39" s="1"/>
  <c r="F37"/>
  <c r="L37"/>
  <c r="AN37"/>
  <c r="C4"/>
  <c r="P37"/>
  <c r="J37"/>
  <c r="AO36" l="1"/>
  <c r="F40"/>
  <c r="H40" s="1"/>
  <c r="J40" s="1"/>
  <c r="L40" s="1"/>
  <c r="N40" s="1"/>
  <c r="P40" s="1"/>
  <c r="R40" s="1"/>
  <c r="T40" s="1"/>
  <c r="V40" s="1"/>
  <c r="X40" s="1"/>
  <c r="Z40" s="1"/>
  <c r="AB40" s="1"/>
  <c r="AD40" s="1"/>
  <c r="AF40" s="1"/>
  <c r="AH40" s="1"/>
  <c r="AJ40" s="1"/>
  <c r="AL40" s="1"/>
  <c r="AN40" s="1"/>
  <c r="C12"/>
  <c r="C15"/>
  <c r="C5"/>
  <c r="D37" l="1"/>
</calcChain>
</file>

<file path=xl/sharedStrings.xml><?xml version="1.0" encoding="utf-8"?>
<sst xmlns="http://schemas.openxmlformats.org/spreadsheetml/2006/main" count="36078" uniqueCount="8400">
  <si>
    <t>UNIVERSIDADE FEDERAL DOS VALES DO JEQUITINHONHA E MUCURI
CAMPUS MUCURI - TEÓFILO OTONI - MG                                                                                                                                                                  OBRA DE CONCLUSÃO DO PRÉDIO DA FAMMUC</t>
  </si>
  <si>
    <t>BDI</t>
  </si>
  <si>
    <t>Bancos</t>
  </si>
  <si>
    <t>TEÓFILO OTONI</t>
  </si>
  <si>
    <t>SERVIÇOS</t>
  </si>
  <si>
    <t>EQUIPAMENTOS</t>
  </si>
  <si>
    <t>Item</t>
  </si>
  <si>
    <t>Código</t>
  </si>
  <si>
    <t>Fonte</t>
  </si>
  <si>
    <t>Descrição dos serviços</t>
  </si>
  <si>
    <t>Und</t>
  </si>
  <si>
    <t>Quant.</t>
  </si>
  <si>
    <t>Custo unitário</t>
  </si>
  <si>
    <t>Preço unitário (com BDI)</t>
  </si>
  <si>
    <t>Preço Total</t>
  </si>
  <si>
    <t>1</t>
  </si>
  <si>
    <t/>
  </si>
  <si>
    <t>MOBILIZAÇÃO E DESMOBILIZAÇÃO DE OBRA/ADMINISTRAÇÃO</t>
  </si>
  <si>
    <t>1.1</t>
  </si>
  <si>
    <t>ED-50394</t>
  </si>
  <si>
    <t>SETOP</t>
  </si>
  <si>
    <t>MOBILIZAÇÃO E DESMOBILIZAÇÃO DE OBRA EM CENTRO URBANO OU REGIÃO LIMÍTROFE COM VALOR ACIMA DE 3.000.000,01</t>
  </si>
  <si>
    <t>%</t>
  </si>
  <si>
    <t>2</t>
  </si>
  <si>
    <t>ADMINISTRAÇÃO LOCAL</t>
  </si>
  <si>
    <t>2.1</t>
  </si>
  <si>
    <t>93563</t>
  </si>
  <si>
    <t>SINAPI</t>
  </si>
  <si>
    <t>ALMOXARIFE COM ENCARGOS COMPLEMENTARES</t>
  </si>
  <si>
    <t>MES</t>
  </si>
  <si>
    <t>2.2</t>
  </si>
  <si>
    <t>93572</t>
  </si>
  <si>
    <t>ENCARREGADO GERAL DE OBRAS COM ENCARGOS COMPLEMENTARES</t>
  </si>
  <si>
    <t>2.3</t>
  </si>
  <si>
    <t>93565</t>
  </si>
  <si>
    <t>ENGENHEIRO CIVIL DE OBRA JUNIOR COM ENCARGOS COMPLEMENTARES (2 horas diárias)</t>
  </si>
  <si>
    <t>2.4</t>
  </si>
  <si>
    <t>101401</t>
  </si>
  <si>
    <t>ELETROTÉCNICO COM ENCARGOS COMPLEMENTARES (2 horas diárias por 5 meses)</t>
  </si>
  <si>
    <t>3</t>
  </si>
  <si>
    <t>CANTEIRO DE OBRAS</t>
  </si>
  <si>
    <t>3.1</t>
  </si>
  <si>
    <t>ED-50135</t>
  </si>
  <si>
    <t>BARRACÃO DE OBRA, EM CHAPA DE COMPENSADO RESINADO, INCLUSIVE  INSTALAÇÕES SANITÁRIAS E MOBILIÁRIO   PADRÃO DER MG</t>
  </si>
  <si>
    <t>m²</t>
  </si>
  <si>
    <t>3.2</t>
  </si>
  <si>
    <t>ED-50150</t>
  </si>
  <si>
    <t>LIGAÇÃO DE ÁGUA PROVISÓRIA PARA CANTEIRO,  INCLUSIVE HIDRÔMETRO E CAVALETE PARA MEDIÇÃO DE ÁGUA   ENTRADA PRINCIPAL, EM AÇO GALVANIZADO DN 20MM (1/2")   PADRÃO CONCESSIONÁRIA</t>
  </si>
  <si>
    <t>un</t>
  </si>
  <si>
    <t>3.3</t>
  </si>
  <si>
    <t>ED-50151</t>
  </si>
  <si>
    <t>LIGAÇÃO PROVISÓRIA COM ENTRADA DE ENERGIA AÉREA, PADRÃO CEMIG, CARGA INSTALADA DE 15,1KVA ATÉ 30KVA, TRIFÁSICO, COM SAÍDA SUBTERRÂNEA, INCLUSIVE POSTE, CAIXA PARA MEDIDOR, DISJUNTOR, BARRAMENTO, ATERRAMENTO E ACESSÓRIOS</t>
  </si>
  <si>
    <t>3.4</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</si>
  <si>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</si>
  <si>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</si>
  <si>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3.5</t>
  </si>
  <si>
    <t>98459</t>
  </si>
  <si>
    <t>TAPUME COM TELHA METÁLICA. AF_03/2024</t>
  </si>
  <si>
    <t>3.6</t>
  </si>
  <si>
    <t>ED-17989</t>
  </si>
  <si>
    <t>LOCAÇÃO DE OBRA COM GABARITO DE TÁBUAS CORRIDAS PONTALETADAS A CADA 2,00M, REAPROVEITAMENTO (2X), INCLUSIVE ACOMPANHAMENTO DE EQUIPE TOPOGRÁFICA PARA MARCAÇÃO DE PONTO TOPOGRÁFICO</t>
  </si>
  <si>
    <t>m</t>
  </si>
  <si>
    <t>4</t>
  </si>
  <si>
    <t>MOVIMENTAÇÃO DE TERRA</t>
  </si>
  <si>
    <t>4.1</t>
  </si>
  <si>
    <t>100575</t>
  </si>
  <si>
    <t>REGULARIZAÇÃO DE SUPERFÍCIES COM MOTONIVELADORA. AF_09/2024</t>
  </si>
  <si>
    <t>5</t>
  </si>
  <si>
    <t>ESTRUTURAS DE CONCRETO ARMADO</t>
  </si>
  <si>
    <t>5.1</t>
  </si>
  <si>
    <t>INFRAESTRUTURA</t>
  </si>
  <si>
    <t>5.1.1</t>
  </si>
  <si>
    <t>BLOCOS DE COROAMENTO, PILAR ARRANQUE E VIGAS BALDRAMES</t>
  </si>
  <si>
    <t>5.1.1.1</t>
  </si>
  <si>
    <t>95601</t>
  </si>
  <si>
    <t>ARRASAMENTO MECANICO DE ESTACA DE CONCRETO ARMADO, DIAMETROS DE ATÉ 40 CM.</t>
  </si>
  <si>
    <t>UN</t>
  </si>
  <si>
    <t>5.1.1.2</t>
  </si>
  <si>
    <t>96523</t>
  </si>
  <si>
    <t>ESCAVAÇÃO MANUAL PARA BLOCO DE COROAMENTO (INCLUINDO ESCAVAÇÃO PARA COLOCAÇÃO DE FÔRMAS).</t>
  </si>
  <si>
    <t>m³</t>
  </si>
  <si>
    <t>5.1.1.3</t>
  </si>
  <si>
    <t>96527</t>
  </si>
  <si>
    <t>ESCAVAÇÃO MANUAL PARA VIGA BALDRAME (INCLUINDO ESCAVAÇÃO PARA COLOCAÇÃO DE FÔRMAS).</t>
  </si>
  <si>
    <t>5.1.1.4</t>
  </si>
  <si>
    <t>ED-51093</t>
  </si>
  <si>
    <t>APILOAMENTO MANUAL EM FUNDO DE BLOCO E VIGA BALDRAME COM SOQUETE</t>
  </si>
  <si>
    <t>5.1.1.5</t>
  </si>
  <si>
    <t>96619</t>
  </si>
  <si>
    <t>LASTRO DE CONCRETO MAGRO, APLICADO EM BLOCOS DE COROAMENTO OU SAPATAS, ESPESSURA DE 5 CM.</t>
  </si>
  <si>
    <t>5.1.1.6</t>
  </si>
  <si>
    <t>96534</t>
  </si>
  <si>
    <t>FÔRMA PARA BLOCO DE COROAMENTO, EM MADEIRA SERRADA, E=25 MM, 4 UTILIZAÇÕES.</t>
  </si>
  <si>
    <t>5.1.1.7</t>
  </si>
  <si>
    <t>96536</t>
  </si>
  <si>
    <t>FÔRMA PARA VIGA BALDRAME, EM MADEIRA SERRADA, E=25 MM, 4 UTILIZAÇÕES.</t>
  </si>
  <si>
    <t>5.1.1.8</t>
  </si>
  <si>
    <t>96543</t>
  </si>
  <si>
    <t>ARMAÇÃO DE BLOCO E PILAR ARRANQUE UTILIZANDO AÇO CA-60 DE 5 MM - MONTAGEM.</t>
  </si>
  <si>
    <t>KG</t>
  </si>
  <si>
    <t>5.1.1.9</t>
  </si>
  <si>
    <t>96544</t>
  </si>
  <si>
    <t>ARMAÇÃO DE BLOCO E PILAR ARRANQUE UTILIZANDO AÇO CA-50 DE 6,3 MM - MONTAGEM.</t>
  </si>
  <si>
    <t>5.1.1.10</t>
  </si>
  <si>
    <t>96545</t>
  </si>
  <si>
    <t>ARMAÇÃO DE BLOCO E PILAR ARRANQUE UTILIZANDO AÇO CA-50 DE 8 MM - MONTAGEM.</t>
  </si>
  <si>
    <t>5.1.1.11</t>
  </si>
  <si>
    <t>96546</t>
  </si>
  <si>
    <t>ARMAÇÃO DE BLOCO E PILAR ARRANQUE UTILIZANDO AÇO CA-50 DE 10 MM - MONTAGEM.</t>
  </si>
  <si>
    <t>5.1.1.12</t>
  </si>
  <si>
    <t>104920</t>
  </si>
  <si>
    <t>ARMAÇÃO DE BLOCO E PILAR ARRANQUE UTILIZANDO AÇO CA-50 DE 12,5 MM - MONTAGEM. AF_01/2024</t>
  </si>
  <si>
    <t>5.1.1.13</t>
  </si>
  <si>
    <t>104921</t>
  </si>
  <si>
    <t>ARMAÇÃO DE BLOCO E PILAR ARRANQUE UTILIZANDO AÇO CA-50 DE 16 MM - MONTAGEM. AF_01/2024</t>
  </si>
  <si>
    <t>5.1.1.14</t>
  </si>
  <si>
    <t>104916</t>
  </si>
  <si>
    <t>ARMAÇÃO DE VIGA BALDRAME UTILIZANDO AÇO CA-60 DE 5 MM - MONTAGEM. AF_01/2024</t>
  </si>
  <si>
    <t>5.1.1.15</t>
  </si>
  <si>
    <t>104917</t>
  </si>
  <si>
    <t>ARMAÇÃO DE VIGA BALDRAME UTILIZANDO AÇO CA-50 DE 6,3 MM - MONTAGEM. AF_01/2024</t>
  </si>
  <si>
    <t>5.1.1.16</t>
  </si>
  <si>
    <t>104918</t>
  </si>
  <si>
    <t>ARMAÇÃO DE VIGA BALDRAME UTILIZANDO AÇO CA-50 DE 8 MM - MONTAGEM. AF_01/2024</t>
  </si>
  <si>
    <t>5.1.1.17</t>
  </si>
  <si>
    <t>104919</t>
  </si>
  <si>
    <t>ARMAÇÃO DE VIGA BALDRAME UTILIZANDO AÇO CA-50 DE 10 MM - MONTAGEM. AF_01/2024</t>
  </si>
  <si>
    <t>5.1.1.18</t>
  </si>
  <si>
    <t>ARMAÇÃO DE VIGA BALDRAME UTILIZANDO AÇO CA-50 DE 12,5 MM - MONTAGEM. AF_01/2024</t>
  </si>
  <si>
    <t>5.1.1.19</t>
  </si>
  <si>
    <t>ARMAÇÃO DE VIGA BALDRAME UTILIZANDO AÇO CA-50 DE 16 MM - MONTAGEM. AF_01/2024</t>
  </si>
  <si>
    <t>5.1.1.20</t>
  </si>
  <si>
    <t>92765</t>
  </si>
  <si>
    <t>ARMAÇÃO DE VIGA BALDRAME UTILIZANDO AÇO CA-50 DE 20,0 MM - MONTAGEM.</t>
  </si>
  <si>
    <t>5.1.1.21</t>
  </si>
  <si>
    <t>96557</t>
  </si>
  <si>
    <t>CONCRETAGEM DE BLOCO DE COROAMENTO E VIGA BALDRAME, FCK 30 MPA, COM USO DE BOMBA - LANÇAMENTO, ADENSAMENTO E ACABAMENTO. AF_01/2024</t>
  </si>
  <si>
    <t>5.1.1.22</t>
  </si>
  <si>
    <t>98557</t>
  </si>
  <si>
    <t>IMPERMEABILIZAÇÃO DE SUPERFÍCIE COM EMULSÃO ASFÁLTICA, 2 DEMÃOS.</t>
  </si>
  <si>
    <t>5.1.1.23</t>
  </si>
  <si>
    <t>ED-51120</t>
  </si>
  <si>
    <t>REATERRO MANUAL DE VALA, INCLUSIVE ESPALHAMENTO E COMPACTAÇÃO MANUAL COM SOQUETE</t>
  </si>
  <si>
    <t>5.1.2</t>
  </si>
  <si>
    <t>LAJE PISO TÉRREO</t>
  </si>
  <si>
    <t>5.1.2.1</t>
  </si>
  <si>
    <t>REG-COMP-MAN</t>
  </si>
  <si>
    <t>Próprio</t>
  </si>
  <si>
    <t>REGULARIZAÇÃO E COMPACTAÇÃO MECÂNICA DE LAJE SOBRE SOLO, COM COMPACTADOR DE SOLOS A PERCUSSÃO</t>
  </si>
  <si>
    <t>5.1.2.2</t>
  </si>
  <si>
    <t>97113</t>
  </si>
  <si>
    <t>APLICAÇÃO DE LONA PLÁSTICA PARA EXECUÇÃO DE PAVIMENTOS DE CONCRETO. AF_04/2022</t>
  </si>
  <si>
    <t>5.1.2.3</t>
  </si>
  <si>
    <t>97090</t>
  </si>
  <si>
    <t>ARMAÇÃO PARA EXECUÇÃO DE RADIER, PISO DE CONCRETO OU LAJE SOBRE SOLO, COM USO DE TELA Q-138.</t>
  </si>
  <si>
    <t>5.1.2.4</t>
  </si>
  <si>
    <t>97096</t>
  </si>
  <si>
    <t>CONCRETAGEM DE LAJE SOBRE SOLO, FCK 30 MPA - LANÇAMENTO, ADENSAMENTO E ACABAMENTO. (H = 10 CM)</t>
  </si>
  <si>
    <t>5.2</t>
  </si>
  <si>
    <t>SUPERESTRUTURA</t>
  </si>
  <si>
    <t>5.2.1</t>
  </si>
  <si>
    <t>PILARES - (nível 0 - 320)</t>
  </si>
  <si>
    <t>5.2.1.1</t>
  </si>
  <si>
    <t>92759</t>
  </si>
  <si>
    <t>ARMAÇÃO DE PILAR DE ESTRUTURA CONVENCIONAL DE CONCRETO ARMADO UTILIZANDO AÇO CA-60 DE 5,0 MM - MONTAGEM. AF_06/2022</t>
  </si>
  <si>
    <t>5.2.1.2</t>
  </si>
  <si>
    <t>92762</t>
  </si>
  <si>
    <t>ARMAÇÃO DE PILAR DE ESTRUTURA CONVENCIONAL DE CONCRETO ARMADO UTILIZANDO AÇO CA-50 DE 10,0 MM - MONTAGEM. AF_06/2022</t>
  </si>
  <si>
    <t>5.2.1.3</t>
  </si>
  <si>
    <t>92763</t>
  </si>
  <si>
    <t>ARMAÇÃO DE PILAR DE ESTRUTURA CONVENCIONAL DE CONCRETO ARMADO UTILIZANDO AÇO CA-50 DE 12,5 MM - MONTAGEM. AF_06/2022</t>
  </si>
  <si>
    <t>5.2.1.4</t>
  </si>
  <si>
    <t>92764</t>
  </si>
  <si>
    <t>ARMAÇÃO DE PILAR DE ESTRUTURA CONVENCIONAL DE CONCRETO ARMADO UTILIZANDO AÇO CA-50 DE 16,0 MM - MONTAGEM. AF_06/2022</t>
  </si>
  <si>
    <t>5.2.1.5</t>
  </si>
  <si>
    <t>92443</t>
  </si>
  <si>
    <t>FÔRMA DE PILARES RETANGULARES EM CHAPA DE MADEIRA COMPENSADA PLASTIFICADA, 18 UTILIZAÇÕES. AF_09/2020</t>
  </si>
  <si>
    <t>5.2.1.6</t>
  </si>
  <si>
    <t>ED-49639</t>
  </si>
  <si>
    <t>FORNECIMENTO DE CONCRETO ESTRUTURAL, USINADO BOMBEADO, COM FCK 30MPA, INCLUSIVE LANÇAMENTO, ADENSAMENTO E ACABAMENTO</t>
  </si>
  <si>
    <t>5.2.2</t>
  </si>
  <si>
    <t>VIGAS - nível 320</t>
  </si>
  <si>
    <t>5.2.2.1</t>
  </si>
  <si>
    <t>ARMAÇÃO DE VIGA DE ESTRUTURA CONVENCIONAL DE CONCRETO ARMADO UTILIZANDO AÇO CA-60 DE 5,0 MM - MONTAGEM. AF_06/2022</t>
  </si>
  <si>
    <t>5.2.2.2</t>
  </si>
  <si>
    <t>92760</t>
  </si>
  <si>
    <t>ARMAÇÃO DE PILAR OU VIGA DE ESTRUTURA CONVENCIONAL DE CONCRETO ARMADO UTILIZANDO AÇO CA-50 DE 6,3 MM - MONTAGEM. AF_06/2022</t>
  </si>
  <si>
    <t>5.2.2.3</t>
  </si>
  <si>
    <t>92761</t>
  </si>
  <si>
    <t>ARMAÇÃO DE PILAR OU VIGA DE ESTRUTURA CONVENCIONAL DE CONCRETO ARMADO UTILIZANDO AÇO CA-50 DE 8,0 MM - MONTAGEM. AF_06/2022</t>
  </si>
  <si>
    <t>5.2.2.4</t>
  </si>
  <si>
    <t>ARMAÇÃO DE VIGA DE ESTRUTURA CONVENCIONAL DE CONCRETO ARMADO UTILIZANDO AÇO CA-50 DE 10,0 MM - MONTAGEM. AF_06/2022</t>
  </si>
  <si>
    <t>5.2.2.5</t>
  </si>
  <si>
    <t>ARMAÇÃO DE VIGA DE ESTRUTURA CONVENCIONAL DE CONCRETO ARMADO UTILIZANDO AÇO CA-50 DE 12,5 MM - MONTAGEM. AF_06/2022</t>
  </si>
  <si>
    <t>5.2.2.6</t>
  </si>
  <si>
    <t>ARMAÇÃO DE PILAR OU VIGA DE ESTRUTURA CONVENCIONAL DE CONCRETO ARMADO UTILIZANDO AÇO CA-50 DE 16,0 MM - MONTAGEM. AF_06/2022</t>
  </si>
  <si>
    <t>5.2.2.7</t>
  </si>
  <si>
    <t>ARMAÇÃO DE PILAR OU VIGA DE ESTRUTURA CONVENCIONAL DE CONCRETO ARMADO UTILIZANDO AÇO CA-50 DE 20,0 MM - MONTAGEM. AF_06/2022</t>
  </si>
  <si>
    <t>5.2.2.8</t>
  </si>
  <si>
    <t>92479</t>
  </si>
  <si>
    <t>FÔRMA DE VIGA, ESCORAMENTO COM GARFO DE MADEIRA, EM CHAPA DE MADEIRA PLASTIFICADA, 18 UTILIZAÇÕES. AF_09/2020</t>
  </si>
  <si>
    <t>5.2.2.9</t>
  </si>
  <si>
    <t>5.2.3</t>
  </si>
  <si>
    <t>LAJES - nível 320</t>
  </si>
  <si>
    <t>5.2.3.1</t>
  </si>
  <si>
    <t>92768</t>
  </si>
  <si>
    <t>ARMAÇÃO DE LAJE DE ESTRUTURA CONVENCIONAL DE CONCRETO ARMADO UTILIZANDO AÇO CA-60 DE 5,0 MM - MONTAGEM. AF_06/2022</t>
  </si>
  <si>
    <t>5.2.3.2</t>
  </si>
  <si>
    <t>92769</t>
  </si>
  <si>
    <t>ARMAÇÃO DE LAJE DE ESTRUTURA CONVENCIONAL DE CONCRETO ARMADO UTILIZANDO AÇO CA-50 DE 6,3 MM - MONTAGEM. AF_06/2022</t>
  </si>
  <si>
    <t>5.2.3.3</t>
  </si>
  <si>
    <t>92770</t>
  </si>
  <si>
    <t>ARMAÇÃO DE LAJE DE ESTRUTURA CONVENCIONAL DE CONCRETO ARMADO UTILIZANDO AÇO CA-50 DE 8,0 MM - MONTAGEM. AF_06/2022</t>
  </si>
  <si>
    <t>5.2.3.4</t>
  </si>
  <si>
    <t>92771</t>
  </si>
  <si>
    <t>ARMAÇÃO DE LAJE DE ESTRUTURA CONVENCIONAL DE CONCRETO ARMADO UTILIZANDO AÇO CA-50 DE 10,0 MM - MONTAGEM. AF_06/2022</t>
  </si>
  <si>
    <t>5.2.3.5</t>
  </si>
  <si>
    <t>92772</t>
  </si>
  <si>
    <t>ARMAÇÃO DE LAJE DE ESTRUTURA CONVENCIONAL DE CONCRETO ARMADO UTILIZANDO AÇO CA-50 DE 12,5 MM - MONTAGEM. AF_06/2022</t>
  </si>
  <si>
    <t>5.2.3.6</t>
  </si>
  <si>
    <t>101954</t>
  </si>
  <si>
    <t>LAJE PRÉ-MOLDADA UNIDIRECIONAL, BIAPOIADA, ENCHIMENTO EM EPS, VIGOTA TRELIÇADA, ALTURA TOTAL DA LAJE (ENCHIMENTO+CAPA) = (20+5). AF_11/2020</t>
  </si>
  <si>
    <t>5.2.3.7</t>
  </si>
  <si>
    <t>101952</t>
  </si>
  <si>
    <t>LAJE PRÉ-MOLDADA UNIDIRECIONAL, BIAPOIADA, ENCHIMENTO EM EPS, VIGOTA TRELIÇADA, ALTURA TOTAL DA LAJE (ENCHIMENTO+CAPA) = (12+4). AF_11/2020</t>
  </si>
  <si>
    <t>5.2.4</t>
  </si>
  <si>
    <t>ESCADA</t>
  </si>
  <si>
    <t>5.2.4.1</t>
  </si>
  <si>
    <t>95944</t>
  </si>
  <si>
    <t>ARMAÇÃO DE ESCADA, DE UMA ESTRUTURA CONVENCIONAL DE CONCRETO ARMADO UTILIZANDO AÇO CA-50 DE 6,3 MM - MONTAGEM. AF_11/2020</t>
  </si>
  <si>
    <t>5.2.4.2</t>
  </si>
  <si>
    <t>95945</t>
  </si>
  <si>
    <t>ARMAÇÃO DE ESCADA, DE UMA ESTRUTURA CONVENCIONAL DE CONCRETO ARMADO UTILIZANDO AÇO CA-50 DE 8,0 MM - MONTAGEM.</t>
  </si>
  <si>
    <t>5.2.4.3</t>
  </si>
  <si>
    <t>92268</t>
  </si>
  <si>
    <t>FABRICAÇÃO DE FÔRMA PARA LAJES, EM CHAPA DE MADEIRA COMPENSADA PLASTIFICADA, E = 18 MM.</t>
  </si>
  <si>
    <t>5.2.4.4</t>
  </si>
  <si>
    <t>ED-19633</t>
  </si>
  <si>
    <t>ESCORAMENTO METÁLICO PARA LAJE EM CONCRETO ARMADO, INCLUSIVE DESCARGA, MONTAGEM, DESMONTAGEM E CARGA</t>
  </si>
  <si>
    <t>m2xmês</t>
  </si>
  <si>
    <t>5.2.4.5</t>
  </si>
  <si>
    <t>5.2.5</t>
  </si>
  <si>
    <t>PILARES - (nível 320-815)</t>
  </si>
  <si>
    <t>5.2.5.1</t>
  </si>
  <si>
    <t>5.2.5.2</t>
  </si>
  <si>
    <t>5.2.5.3</t>
  </si>
  <si>
    <t>5.2.5.4</t>
  </si>
  <si>
    <t>5.2.5.5</t>
  </si>
  <si>
    <t>92445</t>
  </si>
  <si>
    <t>5.2.5.6</t>
  </si>
  <si>
    <t>5.2.6</t>
  </si>
  <si>
    <t>VIGAS (BARRILETE)</t>
  </si>
  <si>
    <t>5.2.6.1</t>
  </si>
  <si>
    <t>5.2.6.2</t>
  </si>
  <si>
    <t>ARMAÇÃO DE VIGA DE ESTRUTURA CONVENCIONAL DE CONCRETO ARMADO UTILIZANDO AÇO CA-50 DE 6,3 MM - MONTAGEM. AF_06/2022</t>
  </si>
  <si>
    <t>5.2.6.3</t>
  </si>
  <si>
    <t>ARMAÇÃO DE VIGA DE ESTRUTURA CONVENCIONAL DE CONCRETO ARMADO UTILIZANDO AÇO CA-50 DE 8,0 MM - MONTAGEM. AF_06/2022</t>
  </si>
  <si>
    <t>5.2.6.4</t>
  </si>
  <si>
    <t>5.2.6.5</t>
  </si>
  <si>
    <t>5.2.6.6</t>
  </si>
  <si>
    <t>ARMAÇÃO DE VIGA DE ESTRUTURA CONVENCIONAL DE CONCRETO ARMADO UTILIZANDO AÇO CA-50 DE 16,0 MM - MONTAGEM. AF_06/2022</t>
  </si>
  <si>
    <t>5.2.6.7</t>
  </si>
  <si>
    <t>ARMAÇÃO DE VIGA DE ESTRUTURA CONVENCIONAL DE CONCRETO ARMADO UTILIZANDO AÇO CA-50 DE 20,0 MM - MONTAGEM. AF_06/2022</t>
  </si>
  <si>
    <t>5.2.6.8</t>
  </si>
  <si>
    <t>92477</t>
  </si>
  <si>
    <t>5.2.6.9</t>
  </si>
  <si>
    <t>5.2.7</t>
  </si>
  <si>
    <t>LAJES (BARRILETE - nível 595 e 815)</t>
  </si>
  <si>
    <t>5.2.7.1</t>
  </si>
  <si>
    <t>92767</t>
  </si>
  <si>
    <t>ARMAÇÃO DE LAJE DE ESTRUTURA CONVENCIONAL DE CONCRETO ARMADO UTILIZANDO AÇO CA-60 DE 4,2 MM - MONTAGEM. AF_06/2022</t>
  </si>
  <si>
    <t>5.2.7.2</t>
  </si>
  <si>
    <t>5.2.7.3</t>
  </si>
  <si>
    <t>5.2.7.4</t>
  </si>
  <si>
    <t>5.2.7.5</t>
  </si>
  <si>
    <t>5.2.7.6</t>
  </si>
  <si>
    <t>5.2.8</t>
  </si>
  <si>
    <t>PILARES (CAIXA D'ÁGUA)</t>
  </si>
  <si>
    <t>5.2.8.1</t>
  </si>
  <si>
    <t>5.2.8.2</t>
  </si>
  <si>
    <t>5.2.8.3</t>
  </si>
  <si>
    <t>5.2.8.4</t>
  </si>
  <si>
    <t>5.2.8.5</t>
  </si>
  <si>
    <t>5.2.9</t>
  </si>
  <si>
    <t>VIGAS (CAIXA D'ÁGUA)</t>
  </si>
  <si>
    <t>5.2.9.1</t>
  </si>
  <si>
    <t>5.2.9.2</t>
  </si>
  <si>
    <t>5.2.9.3</t>
  </si>
  <si>
    <t>5.2.9.4</t>
  </si>
  <si>
    <t>5.2.9.5</t>
  </si>
  <si>
    <t>5.2.9.6</t>
  </si>
  <si>
    <t>5.2.9.7</t>
  </si>
  <si>
    <t>FÔRMA DE VIGA, ESCORAMENTO COM GARFO DE MADEIRA, EM CHAPA DE MADEIRA PLASTIFICADA, 18 UTILIZAÇÕES.</t>
  </si>
  <si>
    <t>5.2.9.8</t>
  </si>
  <si>
    <t>5.2.10</t>
  </si>
  <si>
    <t>LAJES (CAIXA D'ÁGUA)</t>
  </si>
  <si>
    <t>5.2.10.1</t>
  </si>
  <si>
    <t>5.2.10.2</t>
  </si>
  <si>
    <t>5.2.10.3</t>
  </si>
  <si>
    <t>5.2.10.4</t>
  </si>
  <si>
    <t>5.2.10.5</t>
  </si>
  <si>
    <t>FÔRMA PARA LAJES, EM CHAPA DE MADEIRA COMPENSADA PLASTIFICADA, E = 18 MM.</t>
  </si>
  <si>
    <t>5.2.10.6</t>
  </si>
  <si>
    <t>ED-19634</t>
  </si>
  <si>
    <t>ESCORAMENTO METÁLICO PARA LAJE E VIGA EM CONCRETO ARMADO, INCLUSIVE DESCARGA, MONTAGEM, DESMONTAGEM E CARGA</t>
  </si>
  <si>
    <t>5.2.10.7</t>
  </si>
  <si>
    <t>5.2.11</t>
  </si>
  <si>
    <t>ENSAIOS DE RESISTÊNCIA DO CONCRETO</t>
  </si>
  <si>
    <t>5.2.11.1</t>
  </si>
  <si>
    <t>ED-49546</t>
  </si>
  <si>
    <t>ENSAIO DE RESISTENCIA A COMPRESSAO SIMPLES CONCRETO (4 CORPOS DE PROVA POR CAMINHÃO BETONEIRA DE 8 M3 -&gt; ROMPIMENTO COM 7 E 28 DIAS) - ENSAIOS DOS CONCRETOS UTILIZADOS NOS BLOCOS, VIGAS BALDRAMES, VIGAS, PILARES E LAJES</t>
  </si>
  <si>
    <t>U</t>
  </si>
  <si>
    <t>6</t>
  </si>
  <si>
    <t>EDIFICAÇÕES</t>
  </si>
  <si>
    <t>6.1</t>
  </si>
  <si>
    <t>ALVENARIA</t>
  </si>
  <si>
    <t>6.1.1</t>
  </si>
  <si>
    <t>103368</t>
  </si>
  <si>
    <t>ALVENARIA DE VEDAÇÃO DE BLOCOS CERÂMICOS FURADOS NA HORIZONTAL DE 14X19X39 CM (ESPESSURA 14 CM) E ARGAMASSA DE ASSENTAMENTO COM PREPARO EM BETONEIRA. AF_12/2021</t>
  </si>
  <si>
    <t>6.1.2</t>
  </si>
  <si>
    <t>93203</t>
  </si>
  <si>
    <t>FIXAÇÃO (ENCUNHAMENTO) DE ALVENARIA DE VEDAÇÃO COM ESPUMA DE POLIURETANO EXPANSIVA. AF_03/2024</t>
  </si>
  <si>
    <t>M</t>
  </si>
  <si>
    <t>6.1.3</t>
  </si>
  <si>
    <t>93187</t>
  </si>
  <si>
    <t>VERGA MOLDADA IN LOCO EM CONCRETO, ESPESSURA DE *20* CM. AF_03/2024</t>
  </si>
  <si>
    <t>6.1.4</t>
  </si>
  <si>
    <t>93197</t>
  </si>
  <si>
    <t>CONTRAVERGA MOLDADA IN LOCO EM CONCRETO, ESPESSURA DE *20* CM. AF_03/2024</t>
  </si>
  <si>
    <t>6.1.5</t>
  </si>
  <si>
    <t>ED-48208</t>
  </si>
  <si>
    <t>ALVENARIA DE ELEMENTO VAZADO,  COBOGÓ DE CONCRETO (20X40)CM, ESP. 10CM, TIPO VENEZIANA COM ACABAMENTO APARENTE, INCLUSIVE ARGAMASSA PARA ASSENTAMENTO</t>
  </si>
  <si>
    <t>6.2</t>
  </si>
  <si>
    <t>FORRO</t>
  </si>
  <si>
    <t>6.2.1</t>
  </si>
  <si>
    <t>96486</t>
  </si>
  <si>
    <t>FORRO EM RÉGUAS DE PVC, LISO, PARA AMBIENTES COMERCIAIS, INCLUSIVE ESTRUTURA BIDIRECIONAL DE FIXAÇÃO. AF_08/2023_PS</t>
  </si>
  <si>
    <t>6.3</t>
  </si>
  <si>
    <t>PISO</t>
  </si>
  <si>
    <t>6.3.1</t>
  </si>
  <si>
    <t>98555</t>
  </si>
  <si>
    <t>IMPERMEABILIZAÇÃO DE SUPERFÍCIE COM ARGAMASSA POLIMÉRICA / MEMBRANA ACRÍLICA, 3 DEMÃOS. AF_09/2023 (banheiros)</t>
  </si>
  <si>
    <t>6.3.2</t>
  </si>
  <si>
    <t>88477</t>
  </si>
  <si>
    <t>CONTRAPISO COM ARGAMASSA AUTONIVELANTE, APLICADO SOBRE LAJE, ADERIDO, ESPESSURA 3CM. AF_07/2021</t>
  </si>
  <si>
    <t>6.3.3</t>
  </si>
  <si>
    <t>104162</t>
  </si>
  <si>
    <t>PISO EM GRANILITE, MARMORITE OU GRANITINA EM AMBIENTES INTERNOS, COM ESPESSURA DE 8 MM, INCLUSO MISTURA EM BETONEIRA, COLOCAÇÃO DAS JUNTAS, APLICAÇÃO DO PISO, 4 POLIMENTOS COM POLITRIZ, ESTUCAMENTO, SELADOR E CERA. AF_06/2022</t>
  </si>
  <si>
    <t>6.3.4</t>
  </si>
  <si>
    <t>101741</t>
  </si>
  <si>
    <t>RODAPÉ EM MARMORITE, ALTURA 10CM. AF_09/2020</t>
  </si>
  <si>
    <t>6.3.5</t>
  </si>
  <si>
    <t>98689</t>
  </si>
  <si>
    <t>SOLEIRA EM GRANITO, LARGURA 15 CM, ESPESSURA 2,0 CM. AF_09/2020</t>
  </si>
  <si>
    <t>6.3.6</t>
  </si>
  <si>
    <t>ED-20775</t>
  </si>
  <si>
    <t>FRISO PARA PINGADEIRA OU ANTIDERRAPANTE EM GRANITO/MÁRMORE (ESCADA)</t>
  </si>
  <si>
    <t>6.3.7</t>
  </si>
  <si>
    <t>101094</t>
  </si>
  <si>
    <t>PISO PODOTÁTIL DE ALERTA OU DIRECIONAL, DE BORRACHA, ASSENTADO SOBRE ARGAMASSA. AF_05/2020</t>
  </si>
  <si>
    <t>6.4</t>
  </si>
  <si>
    <t>REVESTIMENTO</t>
  </si>
  <si>
    <t>6.4.1</t>
  </si>
  <si>
    <t>INTERNO</t>
  </si>
  <si>
    <t>6.4.1.1</t>
  </si>
  <si>
    <t>87879</t>
  </si>
  <si>
    <t>CHAPISCO APLICADO EM ALVENARIAS E ESTRUTURAS DE CONCRETO INTERNAS, COM COLHER DE PEDREIRO.  ARGAMASSA TRAÇO 1:3 COM PREPARO EM BETONEIRA 400L. AF_10/2022</t>
  </si>
  <si>
    <t>6.4.1.2</t>
  </si>
  <si>
    <t>104958</t>
  </si>
  <si>
    <t>MASSA ÚNICA, EM ARGAMASSA TRAÇO 1:2:8 PREPARO MECÂNICO, APLICADA MANUALMENTE EM PAREDES INTERNAS DE AMBIENTES COM ÁREA MAIOR QUE 10M², E = 10MM, COM TALISCAS. AF_03/2024</t>
  </si>
  <si>
    <t>6.4.1.3</t>
  </si>
  <si>
    <t>87275</t>
  </si>
  <si>
    <t>REVESTIMENTO CERÂMICO PARA PAREDES INTERNAS COM PLACAS TIPO ESMALTADA DE DIMENSÕES 33X45 CM APLICADAS A MEIA ALTURA DAS PAREDES. AF_02/2023_PE</t>
  </si>
  <si>
    <t>6.4.1.4</t>
  </si>
  <si>
    <t>87273</t>
  </si>
  <si>
    <t>REVESTIMENTO CERÂMICO PARA PAREDES INTERNAS COM PLACAS TIPO ESMALTADA DE DIMENSÕES 33X45 CM APLICADAS NA ALTURA INTEIRA DAS PAREDES. AF_02/2023_PE</t>
  </si>
  <si>
    <t>6.4.1.5</t>
  </si>
  <si>
    <t>104618</t>
  </si>
  <si>
    <t>REVESTIMENTO CERÂMICO PARA PAREDES INTERNAS COM PLACAS TIPO PASTILHA DE DIMENSÕES 2,5 X 2,5 CM (PLACAS DE 30 X 30 CM) CM APLICADAS A MEIA ALTURA DAS PAREDES. AF_02/2023</t>
  </si>
  <si>
    <t>6.4.2</t>
  </si>
  <si>
    <t>EXTERNO</t>
  </si>
  <si>
    <t>6.4.2.1</t>
  </si>
  <si>
    <t>87905</t>
  </si>
  <si>
    <t>CHAPISCO APLICADO EM ALVENARIA (COM PRESENÇA DE VÃOS) E ESTRUTURAS DE CONCRETO DE FACHADA, COM COLHER DE PEDREIRO.  ARGAMASSA TRAÇO 1:3 COM PREPARO EM BETONEIRA 400L. AF_10/2022</t>
  </si>
  <si>
    <t>6.4.2.2</t>
  </si>
  <si>
    <t>87775</t>
  </si>
  <si>
    <t>EMBOÇO OU MASSA ÚNICA EM ARGAMASSA TRAÇO 1:2:8, PREPARO MECÂNICO COM BETONEIRA 400 L, APLICADA MANUALMENTE EM PANOS DE FACHADA COM PRESENÇA DE VÃOS, ESPESSURA DE 25 MM. AF_08/2022</t>
  </si>
  <si>
    <t>6.4.3</t>
  </si>
  <si>
    <t>TETO</t>
  </si>
  <si>
    <t>6.4.3.1</t>
  </si>
  <si>
    <t>87884</t>
  </si>
  <si>
    <t>CHAPISCO APLICADO NO TETO OU EM ALVENARIA E ESTRUTURA, COM ROLO PARA TEXTURA ACRÍLICA. ARGAMASSA INDUSTRIALIZADA COM PREPARO MANUAL. AF_10/2022</t>
  </si>
  <si>
    <t>6.4.3.2</t>
  </si>
  <si>
    <t>90408</t>
  </si>
  <si>
    <t>MASSA ÚNICA, EM ARGAMASSA TRAÇO 1:2:8, PREPARO MECÂNICO, APLICADA MANUALMENTE EM TETO, E = 10MM, COM TALISCAS. AF_03/2024</t>
  </si>
  <si>
    <t>6.5</t>
  </si>
  <si>
    <t>PINTURA</t>
  </si>
  <si>
    <t>6.5.1</t>
  </si>
  <si>
    <t>INTERNA</t>
  </si>
  <si>
    <t>6.5.1.1</t>
  </si>
  <si>
    <t>88485</t>
  </si>
  <si>
    <t>FUNDO SELADOR ACRÍLICO, APLICAÇÃO MANUAL EM PAREDE, UMA DEMÃO. AF_04/2023</t>
  </si>
  <si>
    <t>6.5.1.2</t>
  </si>
  <si>
    <t>88495</t>
  </si>
  <si>
    <t>EMASSAMENTO COM MASSA LÁTEX, APLICAÇÃO EM PAREDE, UMA DEMÃO, LIXAMENTO MANUAL. AF_04/2023</t>
  </si>
  <si>
    <t>6.5.1.3</t>
  </si>
  <si>
    <t>88489</t>
  </si>
  <si>
    <t>PINTURA LÁTEX ACRÍLICA PREMIUM, APLICAÇÃO MANUAL EM PAREDES, DUAS DEMÃOS. AF_04/2023</t>
  </si>
  <si>
    <t>6.5.2</t>
  </si>
  <si>
    <t>EXTERNA</t>
  </si>
  <si>
    <t>6.5.2.1</t>
  </si>
  <si>
    <t>88411</t>
  </si>
  <si>
    <t>APLICAÇÃO MANUAL DE FUNDO SELADOR ACRÍLICO EM PANOS COM PRESENÇA DE VÃOS DE EDIFÍCIOS DE MÚLTIPLOS PAVIMENTOS. AF_03/2024</t>
  </si>
  <si>
    <t>6.5.2.2</t>
  </si>
  <si>
    <t>88424</t>
  </si>
  <si>
    <t>APLICAÇÃO MANUAL DE PINTURA COM TINTA TEXTURIZADA ACRÍLICA EM PANOS COM PRESENÇA DE VÃOS DE EDIFÍCIOS DE MÚLTIPLOS PAVIMENTOS, DUAS CORES. AF_03/2024</t>
  </si>
  <si>
    <t>6.5.3</t>
  </si>
  <si>
    <t>6.5.3.1</t>
  </si>
  <si>
    <t>88484</t>
  </si>
  <si>
    <t>FUNDO SELADOR ACRÍLICO, APLICAÇÃO MANUAL EM TETO, UMA DEMÃO. AF_04/2023</t>
  </si>
  <si>
    <t>6.5.3.2</t>
  </si>
  <si>
    <t>88494</t>
  </si>
  <si>
    <t>EMASSAMENTO COM MASSA LÁTEX, APLICAÇÃO EM TETO, UMA DEMÃO, LIXAMENTO MANUAL. AF_04/2023</t>
  </si>
  <si>
    <t>6.5.3.3</t>
  </si>
  <si>
    <t>88488</t>
  </si>
  <si>
    <t>PINTURA LÁTEX ACRÍLICA PREMIUM, APLICAÇÃO MANUAL EM TETO, DUAS DEMÃOS. AF_04/2023</t>
  </si>
  <si>
    <t>6.5.4</t>
  </si>
  <si>
    <t>ESQUADRIAS, GUARDA CORPO E CORRIMÃO</t>
  </si>
  <si>
    <t>6.5.4.1</t>
  </si>
  <si>
    <t>ED-50495</t>
  </si>
  <si>
    <t>PINTURA ESMALTE BASE SOLVENTE EM SUPERFÍCIES METÁLICAS, DUAS (2) DEMÃOS, COM APLICAÇÃO MANUAL, INCLUSIVE UMA (1) DEMÃO DE FUNDO ANTICORROSIVO (P5)</t>
  </si>
  <si>
    <t>6.5.4.2</t>
  </si>
  <si>
    <t>102218</t>
  </si>
  <si>
    <t>PINTURA TINTA DE ACABAMENTO (PIGMENTADA) ESMALTE SINTÉTICO FOSCO EM MADEIRA, 2 DEMÃOS. AF_01/2021</t>
  </si>
  <si>
    <t>6.5.4.3</t>
  </si>
  <si>
    <t>ED-19639</t>
  </si>
  <si>
    <t>PINTURA ESMALTE BASE SOLVENTE EM CORRIMÃO, DUAS (2) DEMÃOS, INCLUSIVE UMA (1) DEMÃO DE FUNDO ANTICORROSIVO  (GUARDA CORPO E CORRIMÃO)</t>
  </si>
  <si>
    <t>6.5.4.4</t>
  </si>
  <si>
    <t>PINTURA ESMALTE BASE SOLVENTE EM SUPERFÍCIES METÁLICAS, DUAS (2) DEMÃOS, COM APLICAÇÃO MANUAL, INCLUSIVE UMA (1) DEMÃO DE FUNDO ANTICORROSIVO (VENEZIANA JANELAS)</t>
  </si>
  <si>
    <t>6.6</t>
  </si>
  <si>
    <t>BANCADAS E DIVISÓRIAS</t>
  </si>
  <si>
    <t>6.6.1</t>
  </si>
  <si>
    <t>ED-48343</t>
  </si>
  <si>
    <t>BANCADA EM GRANITO CINZA ANDORINHA E = 3 CM, APOIADA EM CONSOLE DE METALON 20 X 30 MM</t>
  </si>
  <si>
    <t>6.6.2</t>
  </si>
  <si>
    <t>ED-48351</t>
  </si>
  <si>
    <t>TESTEIRA EM GRANITO CINZA ANDORINHA</t>
  </si>
  <si>
    <t>6.6.3</t>
  </si>
  <si>
    <t>102257</t>
  </si>
  <si>
    <t>DIVISORIA SANITÁRIA, TIPO CABINE, EM PAINEL DE GRANILITE, ESP = 3CM, ASSENTADO COM ARGAMASSA COLANTE AC III-E, EXCLUSIVE FERRAGENS. AF_01/2021</t>
  </si>
  <si>
    <t>6.7</t>
  </si>
  <si>
    <t>ESQUADRIAS</t>
  </si>
  <si>
    <t>6.7.1</t>
  </si>
  <si>
    <t>JANELAS</t>
  </si>
  <si>
    <t>6.7.1.1</t>
  </si>
  <si>
    <t>ED-50997</t>
  </si>
  <si>
    <t>PEITORIL DE GRANITO, NA COR CINZA ANDORINHA, COM PINGADEIRA, ESP. 2CM, ACABAMENTO POLIDO, ASSENTAMENTO COM ARGAMASSA INDUSTRIALIZADA, INCLUSIVE REJUNTAMENTO</t>
  </si>
  <si>
    <t>6.7.1.2</t>
  </si>
  <si>
    <t>JAN-VEN-AL (ADAPTADA 94569)</t>
  </si>
  <si>
    <t>JANELA DE ALUMÍNIO TIPO VENEZIANA FIXAS, ACABAMENTO ANODIZADO, INCLUSIVE ASSENTAMENTO, FERRAGENS E ACESSÓRIOS (VN01, VN02, VN02A, VN03, VN03A, VN03B)</t>
  </si>
  <si>
    <t>M²</t>
  </si>
  <si>
    <t>6.7.1.3</t>
  </si>
  <si>
    <t>JANELA DE ALUMÍNIO TIPO VENEZIANA FIXAS, ACABAMENTO ANODIZADO, INCLUSIVE ASSENTAMENTO, FERRAGENS E ACESSÓRIOS (J01A, J01B, J02, J02B, J02C, VS01)</t>
  </si>
  <si>
    <t>6.7.1.4</t>
  </si>
  <si>
    <t>ED-29482</t>
  </si>
  <si>
    <t>JANELA EM ALUMÍNIO MÁXIM AR COM ALTURA DE 80CM, LINHA 25/SUPREMA, ACABAMENTO ANODIZADO NATURAL, INCLUSIVE PERFIS, VIDRO LISO 4MM E INSTALAÇÃO, INCLUSIVE FERRAGENS PARA MÓDULO DE JANELA DE ALUMÍNIO MÁXIM AR (J01A, J01B, J02, J02B, J02C, VS01)</t>
  </si>
  <si>
    <t>6.7.1.5</t>
  </si>
  <si>
    <t>94589</t>
  </si>
  <si>
    <t>CONTRAMARCO DE ALUMÍNIO, FIXAÇÃO COM ARGAMASSA - FORNECIMENTO E INSTALAÇÃO. AF_11/2024</t>
  </si>
  <si>
    <t>6.7.2</t>
  </si>
  <si>
    <t>PORTAS</t>
  </si>
  <si>
    <t>6.7.2.1</t>
  </si>
  <si>
    <t>90823</t>
  </si>
  <si>
    <t>PORTA DE MADEIRA PARA PINTURA, SEMI-OCA (LEVE OU MÉDIA), 90X210CM, ESPESSURA DE 3,5CM, INCLUSO DOBRADIÇAS - FORNECIMENTO E INSTALAÇÃO. AF_12/2019 (P1A E P4)</t>
  </si>
  <si>
    <t>6.7.2.2</t>
  </si>
  <si>
    <t>91341</t>
  </si>
  <si>
    <t>PORTA EM ALUMÍNIO DE ABRIR TIPO VENEZIANA COM GUARNIÇÃO, FIXAÇÃO COM PARAFUSOS - FORNECIMENTO E INSTALAÇÃO. AF_12/2019 (P3, P6 E E01)</t>
  </si>
  <si>
    <t>6.7.2.3</t>
  </si>
  <si>
    <t>ED-50977</t>
  </si>
  <si>
    <t>PORTA METÁLICA PARA SANITÁRIO EM CHAPA GALVANIZADA, ESP. 1,25MM (GSG 18), DIMENSÃO (80X150)CM, TIPO DE ABRIR, UMA (1) FOLHA, INCLUSIVE BATENTE, ESTRUTURA EM METALON (20X30)MM, DOBRADIÇA E TRANQUETA, EXCLUSIVE PINTURA (P5)</t>
  </si>
  <si>
    <t>6.7.2.4</t>
  </si>
  <si>
    <t>91306</t>
  </si>
  <si>
    <t>FECHADURA DE EMBUTIR PARA PORTAS INTERNAS, COMPLETA, ACABAMENTO PADRÃO MÉDIO, COM EXECUÇÃO DE FURO - FORNECIMENTO E INSTALAÇÃO. AF_12/2019</t>
  </si>
  <si>
    <t>6.7.2.5</t>
  </si>
  <si>
    <t>PORTA-VISOR-1F</t>
  </si>
  <si>
    <t>PORTA DE MADEIRA PARA PINTURA COM VISOR DE VIDRO (1,70X0,15) , SEMI-OCA (LEVE OU MÉDIA), 90X210CM, ESPESSURA DE 3,5CM, INCLUSO DOBRADIÇAS - FORNECIMENTO E INSTALAÇÃO. AF_12/2019 (P1)</t>
  </si>
  <si>
    <t>UND</t>
  </si>
  <si>
    <t>6.7.2.6</t>
  </si>
  <si>
    <t>PORTA-VISOR-2F</t>
  </si>
  <si>
    <t>PORTA DE MADEIRA DUAS FOLHAS PARA PINTURA COM 2 VISOR DE VIDRO (1,70X0,15), SEMI-OCA (LEVE OU MÉDIA), 170X210CM, ESPESSURA DE 3,5CM, INCLUSO DOBRADIÇAS - FORNECIMENTO E INSTALAÇÃO. AF_12/2019</t>
  </si>
  <si>
    <t>6.7.2.7</t>
  </si>
  <si>
    <t>100874</t>
  </si>
  <si>
    <t>PUXADOR PARA PCD, FIXADO NA PORTA - FORNECIMENTO E INSTALAÇÃO. AF_01/2020 (PORTAS P4)</t>
  </si>
  <si>
    <t>6.7.2.8</t>
  </si>
  <si>
    <t>ED-26602</t>
  </si>
  <si>
    <t>CHAPA FINA (MATERIAL: AÇO INOX|ESPESSURA: USG 22 OU 0,80MM|MASSA: 6,40KG/M2)   FORNECIMENTO, EXCLUSIVE SERVIÇO DE MONTAGEM/INSTALAÇÃO (PROTEÇÃO INFERIOR PORTAS P4)</t>
  </si>
  <si>
    <t>6.7.3</t>
  </si>
  <si>
    <t>BRISE</t>
  </si>
  <si>
    <t>6.7.3.1</t>
  </si>
  <si>
    <t>ED-14458</t>
  </si>
  <si>
    <t>BRISE HORIZONTAL EM CHAPA DE AÇO PARA FACHADA, LARGURA DE 50CM, INCLUSIVE DUAS (2) DEMÃOS DE PINTURA ESMALTE</t>
  </si>
  <si>
    <t>6.8</t>
  </si>
  <si>
    <t>GUARDA CORPO E CORRIMÃO</t>
  </si>
  <si>
    <t>6.8.1</t>
  </si>
  <si>
    <t>ED-31998</t>
  </si>
  <si>
    <t>CORRIMÃO DUPLO EM TUBO GALVANIZADO, COM COSTURA, CLASSE LEVE (NBR 5580), DIÂMETRO 1.1/2", ESP. 3MM, INCLUSIVE SUPORTE PARA CORRIMÃO EM BARRA CHATA (1"X1/2"), EXCLUSIVE PINTURA (FORNECIMENTO/FABRICAÇÃO)</t>
  </si>
  <si>
    <t>6.8.2</t>
  </si>
  <si>
    <t>ED-32086</t>
  </si>
  <si>
    <t>GUARDA CORPO INTERNO, ALTURA 110CM, EM TUBO GALVANIZADO, COM COSTURA, DIÂMETRO 2", ESP. 3MM, GRADIL COM DIVISÃO HORIZONTAL EM TUBO GALVANIZADO, COM COSTURA, DIÂMETRO 1", ESP. 3MM, EXCLUSIVE PINTURA (FORNECIMENTO/FABRICAÇÃO)</t>
  </si>
  <si>
    <t>6.9</t>
  </si>
  <si>
    <t>ANFITEATRO E MESAS</t>
  </si>
  <si>
    <t>6.9.1</t>
  </si>
  <si>
    <t>ED-48360</t>
  </si>
  <si>
    <t>CONJUNTO DE MESA E BANCOS DE CONCRETO PARA JOGOS (02 BANCOS EM ARCO COM D INTERNO = 130 CM E H = 43 CM E MESA COM D = 80 CM, E = 8 CM E H = 75 CM)</t>
  </si>
  <si>
    <t>cj</t>
  </si>
  <si>
    <t>6.9.2</t>
  </si>
  <si>
    <t>94994</t>
  </si>
  <si>
    <t>EXECUÇÃO DE PASSEIO (CALÇADA) OU PISO DE CONCRETO COM CONCRETO MOLDADO IN LOCO, FEITO EM OBRA, ACABAMENTO CONVENCIONAL, ESPESSURA 8 CM, ARMADO. AF_08/2022</t>
  </si>
  <si>
    <t>6.9.3</t>
  </si>
  <si>
    <t>103318</t>
  </si>
  <si>
    <t>ALVENARIA DE VEDAÇÃO DE BLOCOS VAZADOS DE CONCRETO DE 14X19X39 CM (ESPESSURA 14 CM)  E ARGAMASSA DE ASSENTAMENTO COM PREPARO EM BETONEIRA. AF_12/2021</t>
  </si>
  <si>
    <t>6.9.4</t>
  </si>
  <si>
    <t>104741</t>
  </si>
  <si>
    <t>REATERRO MECANIZADO DE VALA COM MINICARREGADEIRA, COM PLACA VIBRATÓRIA. AF_08/2023</t>
  </si>
  <si>
    <t>6.9.5</t>
  </si>
  <si>
    <t>6.9.6</t>
  </si>
  <si>
    <t>87548</t>
  </si>
  <si>
    <t>MASSA ÚNICA, EM ARGAMASSA TRAÇO 1:2:8, PREPARO MANUAL, APLICADA MANUALMENTE EM PAREDES INTERNAS DE AMBIENTES COM ÁREA ENTRE 5M² E 10M², E = 10MM, COM TALISCAS. AF_03/2024</t>
  </si>
  <si>
    <t>6.9.7</t>
  </si>
  <si>
    <t>87244</t>
  </si>
  <si>
    <t>REVESTIMENTO CERÂMICO PARA PAREDES EXTERNAS EM PASTILHAS DE PORCELANA 5 X 5 CM (PLACAS DE 30 X 30 CM), ALINHADAS A PRUMO. AF_02/2023</t>
  </si>
  <si>
    <t>6.9.8</t>
  </si>
  <si>
    <t>101092</t>
  </si>
  <si>
    <t>PISO EM GRANITO APLICADO EM CALÇADAS OU PISOS EXTERNOS. AF_05/2020</t>
  </si>
  <si>
    <t>6.9.9</t>
  </si>
  <si>
    <t>6.10</t>
  </si>
  <si>
    <t>PAISAGISMO</t>
  </si>
  <si>
    <t>6.10.1</t>
  </si>
  <si>
    <t>ED-25243</t>
  </si>
  <si>
    <t>FORNECIMENTO DE PALMEIRA JERIVÁ COM ALTURA MÉDIA DE 2,00M, EXCLUSIVE PLANTIO</t>
  </si>
  <si>
    <t>6.10.2</t>
  </si>
  <si>
    <t>6.10.3</t>
  </si>
  <si>
    <t>98511</t>
  </si>
  <si>
    <t>PLANTIO DE ÁRVORE ORNAMENTAL COM ALTURA DE MUDA MAIOR QUE 2,00 M E MENOR OU IGUAL A 4,00 M . AF_07/2024</t>
  </si>
  <si>
    <t>6.10.4</t>
  </si>
  <si>
    <t>6.10.5</t>
  </si>
  <si>
    <t>ED-25268</t>
  </si>
  <si>
    <t>FORNECIMENTO DE ÁRVORE QUARESMEIRA COM ALTURA MÉDIA DE 2,00M, EXCLUSIVE PLANTIO</t>
  </si>
  <si>
    <t>6.10.6</t>
  </si>
  <si>
    <t>ED-25280</t>
  </si>
  <si>
    <t>FORNECIMENTO DE ÁRVORE MANACÁ DA SERRA COM ALTURA MÉDIA DE 2,00M, EXCLUSIVE PLANTIO</t>
  </si>
  <si>
    <t>6.10.7</t>
  </si>
  <si>
    <t>98514</t>
  </si>
  <si>
    <t>PLANTIO DE ÁRVORE FRUTÍFERA COM ALTURA DE MUDA MAIOR QUE 2,00 M E MENOR OU IGUAL A 4,00 M. AF_07/2024</t>
  </si>
  <si>
    <t>6.10.8</t>
  </si>
  <si>
    <t>6.10.9</t>
  </si>
  <si>
    <t>6.10.10</t>
  </si>
  <si>
    <t>103946</t>
  </si>
  <si>
    <t>PLANTIO DE GRAMA ESMERALDA OU SÃO CARLOS OU CURITIBANA, EM PLACAS. AF_07/2024</t>
  </si>
  <si>
    <t>6.10.11</t>
  </si>
  <si>
    <t>98505</t>
  </si>
  <si>
    <t>PLANTIO DE FORRAÇÃO. AF_07/2024</t>
  </si>
  <si>
    <t>6.10.12</t>
  </si>
  <si>
    <t>6.10.13</t>
  </si>
  <si>
    <t>ED-50433</t>
  </si>
  <si>
    <t>PLANTIO E PREPARO DE COVAS DE ARBUSTOS ORNAMENTAIS EM GERAL, EXCETO FORNECIMENTO DAS MUDAS</t>
  </si>
  <si>
    <t>7</t>
  </si>
  <si>
    <t>INSTALAÇÕES HIDROSSANITÁRIAS</t>
  </si>
  <si>
    <t>7.1</t>
  </si>
  <si>
    <t>LOUÇAS,  METAIS, ACESSÓRIOS E RESERVATÓRIOS</t>
  </si>
  <si>
    <t>7.1.1</t>
  </si>
  <si>
    <t>ED-29742</t>
  </si>
  <si>
    <t>CAIXA D´ÁGUA DE POLIETILENO, CAPACIDADE DE 5.000L, INCLUSIVE TAMPA, TORNEIRA DE BOIA, EXTRAVASOR, TUBO DE LIMPEZA E ACESSÓRIOS, EXCLUSIVE TUBULAÇÃO DE ENTRADA/SAÍDA DE ÁGUA</t>
  </si>
  <si>
    <t>7.1.2</t>
  </si>
  <si>
    <t>7107377</t>
  </si>
  <si>
    <t>SICRO3</t>
  </si>
  <si>
    <t>Fornecimento e instalação de reservatório metálico tipo taça de 30.000 litros pintura interna e externa com escada de acesso e base de concreto armado - areia e brita comerciais</t>
  </si>
  <si>
    <t>7.1.3</t>
  </si>
  <si>
    <t>ED-9941</t>
  </si>
  <si>
    <t>RESERVATÓRIO DE ÁGUA ENTERRADO, CAPACIDADE DE 15M3, EM CONCRETO ARMADO COM CASAS DE BOMBAS, INCLUSIVE ALÇAPÃO, ESCAVAÇÃO, REATERRO E TRANSPORTE COM RETIRADA DO MATERIAL ESCAVADO (EM CAÇAMBA), EXCLUSIVE TUBULAÇÕES, BOMBAS E QUADROS</t>
  </si>
  <si>
    <t>7.1.4</t>
  </si>
  <si>
    <t>86937</t>
  </si>
  <si>
    <t>CUBA DE EMBUTIR OVAL EM LOUÇA BRANCA, 35 X 50CM OU EQUIVALENTE, INCLUSO VÁLVULA EM METAL CROMADO E SIFÃO FLEXÍVEL EM PVC - FORNECIMENTO E INSTALAÇÃO. AF_01/2020</t>
  </si>
  <si>
    <t>7.1.5</t>
  </si>
  <si>
    <t>ED-50329</t>
  </si>
  <si>
    <t>TORNEIRA METÁLICA PARA LAVATÓRIO, FECHAMENTO AUTOMÁTICO, ACABAMENTO CROMADO, COM AREJADOR, APLICAÇÃO DE MESA, INCLUSIVE ENGATE FLEXÍVEL METÁLICO, FORNECIMENTO E INSTALAÇÃO</t>
  </si>
  <si>
    <t>7.1.6</t>
  </si>
  <si>
    <t>95544</t>
  </si>
  <si>
    <t>PAPELEIRA DE PAREDE EM METAL CROMADO SEM TAMPA, INCLUSO FIXAÇÃO. AF_01/2020</t>
  </si>
  <si>
    <t>7.1.7</t>
  </si>
  <si>
    <t>ED-48182</t>
  </si>
  <si>
    <t>DISPENSER EM PLÁSTICO PARA PAPEL TOALHA 2 OU 3 FOLHAS</t>
  </si>
  <si>
    <t>7.1.8</t>
  </si>
  <si>
    <t>95547</t>
  </si>
  <si>
    <t>SABONETEIRA PLASTICA TIPO DISPENSER PARA SABONETE LIQUIDO COM RESERVATORIO 800 A 1500 ML, INCLUSO FIXAÇÃO. AF_01/2020</t>
  </si>
  <si>
    <t>7.1.9</t>
  </si>
  <si>
    <t>100873</t>
  </si>
  <si>
    <t>BARRA DE APOIO RETA, EM ALUMINIO, COMPRIMENTO 90 CM,  FIXADA NA PAREDE - FORNECIMENTO E INSTALAÇÃO. AF_01/2020</t>
  </si>
  <si>
    <t>7.1.10</t>
  </si>
  <si>
    <t>ED-48167</t>
  </si>
  <si>
    <t>BARRA DE APOIO EM AÇO INOX POLIDO PARA LAVATÓRIO DE CANTO, DN 1.1/4" (31,75MM), PARA ACESSIBILIDADE (PMR/PCR), INSTALADO EM PAREDE, INCLUSIVE FORNECIMENTO, INSTALAÇÃO E ACESSÓRIOS PARA FIXAÇÃO</t>
  </si>
  <si>
    <t>7.1.11</t>
  </si>
  <si>
    <t>ED-51151</t>
  </si>
  <si>
    <t>ESPELHO CRISTAL COM MOLDURA EM ALUMÍNIO, DIMENSÃO (60X90)CM, COM ESP. 4MM, INCLUSIVE FIXAÇÃO COM ADESIVO/SELANTE A BASE DE POLIURETANO, FORNECIMENTO E INSTALAÇÃO</t>
  </si>
  <si>
    <t>7.1.12</t>
  </si>
  <si>
    <t>86935</t>
  </si>
  <si>
    <t>CUBA DE EMBUTIR DE AÇO INOXIDÁVEL MÉDIA, INCLUSO VÁLVULA TIPO AMERICANA EM METAL CROMADO E SIFÃO FLEXÍVEL EM PVC - FORNECIMENTO E INSTALAÇÃO. AF_01/2020</t>
  </si>
  <si>
    <t>7.1.13</t>
  </si>
  <si>
    <t>86915</t>
  </si>
  <si>
    <t>TORNEIRA CROMADA DE MESA, 1/2" OU 3/4", PARA LAVATÓRIO, PADRÃO MÉDIO - FORNECIMENTO E INSTALAÇÃO. AF_01/2020</t>
  </si>
  <si>
    <t>7.1.14</t>
  </si>
  <si>
    <t>86919</t>
  </si>
  <si>
    <t>TANQUE DE LOUÇA BRANCA COM COLUNA, 30L OU EQUIVALENTE, INCLUSO SIFÃO FLEXÍVEL EM PVC, VÁLVULA METÁLICA E TORNEIRA DE METAL CROMADO PADRÃO MÉDIO - FORNECIMENTO E INSTALAÇÃO. AF_01/2020</t>
  </si>
  <si>
    <t>7.1.15</t>
  </si>
  <si>
    <t>86904</t>
  </si>
  <si>
    <t>LAVATÓRIO LOUÇA BRANCA SUSPENSO, 29,5 X 39CM OU EQUIVALENTE, PADRÃO POPULAR - FORNECIMENTO E INSTALAÇÃO. AF_01/2020</t>
  </si>
  <si>
    <t>7.1.16</t>
  </si>
  <si>
    <t>ED-22766</t>
  </si>
  <si>
    <t>TORNEIRA METÁLICA HOSPITALAR, ABERTURA ALAVANCA 1/4 DE VOLTA, ACABAMENTO CROMADO, COM AREJADOR, APLICAÇÃO DE MESA, INCLUSIVE ENGATE FLEXÍVEL METÁLICO, INCLUSIVE FORNECIMENTO E INSTALAÇÃO</t>
  </si>
  <si>
    <t>7.1.17</t>
  </si>
  <si>
    <t>86882</t>
  </si>
  <si>
    <t>SIFÃO DO TIPO GARRAFA/COPO EM PVC 1.1/4  X 1.1/2" - FORNECIMENTO E INSTALAÇÃO. AF_01/2020</t>
  </si>
  <si>
    <t>7.1.18</t>
  </si>
  <si>
    <t>86884</t>
  </si>
  <si>
    <t>ENGATE FLEXÍVEL EM PLÁSTICO BRANCO, 1/2" X 30CM - FORNECIMENTO E INSTALAÇÃO. AF_01/2020</t>
  </si>
  <si>
    <t>7.1.19</t>
  </si>
  <si>
    <t>10041</t>
  </si>
  <si>
    <t>ORSE</t>
  </si>
  <si>
    <t>Chuveiro e lava-olhos de emergência  e bacia em aço inox, da marca Adamo, ref. 01486 ou similar</t>
  </si>
  <si>
    <t>7.1.20</t>
  </si>
  <si>
    <t>100858</t>
  </si>
  <si>
    <t>MICTÓRIO SIFONADO LOUÇA BRANCA - PADRÃO MÉDIO - FORNECIMENTO E INSTALAÇÃO. AF_01/2020</t>
  </si>
  <si>
    <t>7.1.21</t>
  </si>
  <si>
    <t>86931</t>
  </si>
  <si>
    <t>VASO SANITÁRIO SIFONADO COM CAIXA ACOPLADA LOUÇA BRANCA, INCLUSO ENGATE FLEXÍVEL EM PLÁSTICO BRANCO, 1/2  X 40CM - FORNECIMENTO E INSTALAÇÃO. AF_01/2020</t>
  </si>
  <si>
    <t>7.1.22</t>
  </si>
  <si>
    <t>95472</t>
  </si>
  <si>
    <t>VASO SANITARIO SIFONADO CONVENCIONAL PARA PCD SEM FURO FRONTAL COM LOUÇA BRANCA SEM ASSENTO, INCLUSO CONJUNTO DE LIGAÇÃO PARA BACIA SANITÁRIA AJUSTÁVEL - FORNECIMENTO E INSTALAÇÃO. AF_01/2020</t>
  </si>
  <si>
    <t>7.1.23</t>
  </si>
  <si>
    <t>ED-9133</t>
  </si>
  <si>
    <t>VÁLVULA DE DESCARGA COM REGISTRO INTERNO, ACIONAMENTO DUPLO, DN 1.1/2" (50MM), INCLUSIVE ACABAMENTO DA VÁLVULA</t>
  </si>
  <si>
    <t>7.1.24</t>
  </si>
  <si>
    <t>9703</t>
  </si>
  <si>
    <t>Canopla com alavanca para válvula de descarga para deficiente</t>
  </si>
  <si>
    <t>7.1.25</t>
  </si>
  <si>
    <t>ED-50316</t>
  </si>
  <si>
    <t>DUCHA HIGIÊNICA COM REGISTRO PARA CONTROLE DE FLUXO DE ÁGUA, DIÂMETRO 1/2" (20MM), INCLUSIVE FORNECIMENTO E INSTALAÇÃO</t>
  </si>
  <si>
    <t>7.1.26</t>
  </si>
  <si>
    <t>ED-15575</t>
  </si>
  <si>
    <t>BEBEDOURO DE  PRESSÃO, TIPO ACESSÍVEL COM ACABAMENTO EM AÇO INOX, PRESSÃO DA REDE MÍNIMA REFERENCIAL DE 6M.C.A, INCLUSIVE ACESSÓRIOS E INSTALAÇÃO</t>
  </si>
  <si>
    <t>7.1.27</t>
  </si>
  <si>
    <t>86879</t>
  </si>
  <si>
    <t>VÁLVULA EM PLÁSTICO 1" PARA PIA, TANQUE OU LAVATÓRIO, COM OU SEM LADRÃO - FORNECIMENTO E INSTALAÇÃO. AF_01/2020</t>
  </si>
  <si>
    <t>7.2</t>
  </si>
  <si>
    <t>ÁGUA FRIA</t>
  </si>
  <si>
    <t>7.2.1</t>
  </si>
  <si>
    <t>89449</t>
  </si>
  <si>
    <t>TUBO, PVC, SOLDÁVEL, DE 50MM, INSTALADO EM PRUMADA DE ÁGUA - FORNECIMENTO E INSTALAÇÃO. AF_06/2022</t>
  </si>
  <si>
    <t>7.2.2</t>
  </si>
  <si>
    <t>89575</t>
  </si>
  <si>
    <t>LUVA, PVC, SOLDÁVEL, DN 50MM, INSTALADO EM PRUMADA DE ÁGUA - FORNECIMENTO E INSTALAÇÃO. AF_06/2022</t>
  </si>
  <si>
    <t>7.2.3</t>
  </si>
  <si>
    <t>89501</t>
  </si>
  <si>
    <t>JOELHO 90 GRAUS, PVC, SOLDÁVEL, DN 50MM, INSTALADO EM PRUMADA DE ÁGUA - FORNECIMENTO E INSTALAÇÃO. AF_06/2022</t>
  </si>
  <si>
    <t>7.2.4</t>
  </si>
  <si>
    <t>94694</t>
  </si>
  <si>
    <t>TÊ, PVC, SOLDÁVEL, DN 50 MM INSTALADO EM RESERVAÇÃO PREDIAL DE ÁGUA - FORNECIMENTO E INSTALAÇÃO. AF_04/2024</t>
  </si>
  <si>
    <t>7.2.5</t>
  </si>
  <si>
    <t>89413</t>
  </si>
  <si>
    <t>JOELHO 90 GRAUS, PVC, SOLDÁVEL, DN 32MM, INSTALADO EM RAMAL DE DISTRIBUIÇÃO DE ÁGUA - FORNECIMENTO E INSTALAÇÃO. AF_06/2022</t>
  </si>
  <si>
    <t>7.2.6</t>
  </si>
  <si>
    <t>89408</t>
  </si>
  <si>
    <t>JOELHO 90 GRAUS, PVC, SOLDÁVEL, DN 25MM, INSTALADO EM RAMAL DE DISTRIBUIÇÃO DE ÁGUA - FORNECIMENTO E INSTALAÇÃO. AF_06/2022</t>
  </si>
  <si>
    <t>7.2.7</t>
  </si>
  <si>
    <t>89378</t>
  </si>
  <si>
    <t>LUVA, PVC, SOLDÁVEL, DN 25MM, INSTALADO EM RAMAL OU SUB-RAMAL DE ÁGUA - FORNECIMENTO E INSTALAÇÃO. AF_06/2022</t>
  </si>
  <si>
    <t>7.2.8</t>
  </si>
  <si>
    <t>89356</t>
  </si>
  <si>
    <t>TUBO, PVC, SOLDÁVEL, DE 25MM, INSTALADO EM RAMAL OU SUB-RAMAL DE ÁGUA - FORNECIMENTO E INSTALAÇÃO. AF_06/2022</t>
  </si>
  <si>
    <t>7.2.9</t>
  </si>
  <si>
    <t>89398</t>
  </si>
  <si>
    <t>TE, PVC, SOLDÁVEL, DN 32MM, INSTALADO EM RAMAL OU SUB-RAMAL DE ÁGUA - FORNECIMENTO E INSTALAÇÃO. AF_06/2022</t>
  </si>
  <si>
    <t>7.2.10</t>
  </si>
  <si>
    <t>89357</t>
  </si>
  <si>
    <t>TUBO, PVC, SOLDÁVEL, DE 32MM, INSTALADO EM RAMAL OU SUB-RAMAL DE ÁGUA - FORNECIMENTO E INSTALAÇÃO. AF_06/2022</t>
  </si>
  <si>
    <t>7.2.11</t>
  </si>
  <si>
    <t>89400</t>
  </si>
  <si>
    <t>TÊ DE REDUÇÃO, PVC, SOLDÁVEL, DN 32MM X 25MM, INSTALADO EM RAMAL OU SUB-RAMAL DE ÁGUA - FORNECIMENTO E INSTALAÇÃO. AF_06/2022</t>
  </si>
  <si>
    <t>7.2.12</t>
  </si>
  <si>
    <t>89380</t>
  </si>
  <si>
    <t>LUVA DE REDUÇÃO, PVC, SOLDÁVEL, DN 32MM X 25MM, INSTALADO EM RAMAL OU SUB-RAMAL DE ÁGUA - FORNECIMENTO E INSTALAÇÃO. AF_06/2022</t>
  </si>
  <si>
    <t>7.2.13</t>
  </si>
  <si>
    <t>89987</t>
  </si>
  <si>
    <t>REGISTRO DE GAVETA BRUTO, LATÃO, ROSCÁVEL, 3/4", COM ACABAMENTO E CANOPLA CROMADOS - FORNECIMENTO E INSTALAÇÃO. AF_08/2021</t>
  </si>
  <si>
    <t>7.2.14</t>
  </si>
  <si>
    <t>89383</t>
  </si>
  <si>
    <t>ADAPTADOR CURTO COM BOLSA E ROSCA PARA REGISTRO, PVC, SOLDÁVEL, DN 25MM X 3/4 , INSTALADO EM RAMAL OU SUB-RAMAL DE ÁGUA - FORNECIMENTO E INSTALAÇÃO. AF_06/2022</t>
  </si>
  <si>
    <t>7.2.15</t>
  </si>
  <si>
    <t>89363</t>
  </si>
  <si>
    <t>JOELHO 45 GRAUS, PVC, SOLDÁVEL, DN 25MM, INSTALADO EM RAMAL OU SUB-RAMAL DE ÁGUA - FORNECIMENTO E INSTALAÇÃO. AF_06/2022</t>
  </si>
  <si>
    <t>7.2.16</t>
  </si>
  <si>
    <t>90373</t>
  </si>
  <si>
    <t>JOELHO 90 GRAUS COM BUCHA DE LATÃO, PVC, SOLDÁVEL, DN 25MM, X 1/2  INSTALADO EM RAMAL OU SUB-RAMAL DE ÁGUA - FORNECIMENTO E INSTALAÇÃO. AF_06/2022</t>
  </si>
  <si>
    <t>7.2.17</t>
  </si>
  <si>
    <t>89395</t>
  </si>
  <si>
    <t>TE, PVC, SOLDÁVEL, DN 25MM, INSTALADO EM RAMAL OU SUB-RAMAL DE ÁGUA - FORNECIMENTO E INSTALAÇÃO. AF_06/2022</t>
  </si>
  <si>
    <t>7.2.18</t>
  </si>
  <si>
    <t>103985</t>
  </si>
  <si>
    <t>JOELHO 45 GRAUS, PVC, SOLDÁVEL, DN 50MM, INSTALADO EM RAMAL DE DISTRIBUIÇÃO DE ÁGUA - FORNECIMENTO E INSTALAÇÃO. AF_06/2022</t>
  </si>
  <si>
    <t>7.2.19</t>
  </si>
  <si>
    <t>94794</t>
  </si>
  <si>
    <t>REGISTRO DE GAVETA BRUTO, LATÃO, ROSCÁVEL, 1 1/2", COM ACABAMENTO E CANOPLA CROMADOS - FORNECIMENTO E INSTALAÇÃO. AF_08/2021</t>
  </si>
  <si>
    <t>7.2.20</t>
  </si>
  <si>
    <t>94792</t>
  </si>
  <si>
    <t>REGISTRO DE GAVETA BRUTO, LATÃO, ROSCÁVEL, 1", COM ACABAMENTO E CANOPLA CROMADOS - FORNECIMENTO E INSTALAÇÃO. AF_08/2021</t>
  </si>
  <si>
    <t>7.2.21</t>
  </si>
  <si>
    <t>89391</t>
  </si>
  <si>
    <t>ADAPTADOR CURTO COM BOLSA E ROSCA PARA REGISTRO, PVC, SOLDÁVEL, DN 32MM X 1 , INSTALADO EM RAMAL OU SUB-RAMAL DE ÁGUA - FORNECIMENTO E INSTALAÇÃO. AF_06/2022</t>
  </si>
  <si>
    <t>7.2.22</t>
  </si>
  <si>
    <t>89596</t>
  </si>
  <si>
    <t>ADAPTADOR CURTO COM BOLSA E ROSCA PARA REGISTRO, PVC, SOLDÁVEL, DN 50MM X 1.1/2 , INSTALADO EM PRUMADA DE ÁGUA - FORNECIMENTO E INSTALAÇÃO. AF_06/2022</t>
  </si>
  <si>
    <t>7.2.23</t>
  </si>
  <si>
    <t>ED-51107</t>
  </si>
  <si>
    <t>ESCAVAÇÃO MANUAL DE VALA COM PROFUNDIDADE MENOR OU IGUAL A 1,5M, INCLUSIVE DESCARGA LATERAL</t>
  </si>
  <si>
    <t>7.2.24</t>
  </si>
  <si>
    <t>93382</t>
  </si>
  <si>
    <t>REATERRO MANUAL DE VALAS, COM COMPACTADOR DE SOLOS DE PERCUSSÃO. AF_08/2023</t>
  </si>
  <si>
    <t>7.2.25</t>
  </si>
  <si>
    <t>ED-49866</t>
  </si>
  <si>
    <t>BOMBA CENTRÍFUGA TRIFÁSICA DE 3CV, INCLUSIVE FORNECIMENTO E INSTALAÇÃO</t>
  </si>
  <si>
    <t>7.2.26</t>
  </si>
  <si>
    <t>99620</t>
  </si>
  <si>
    <t>VÁLVULA DE RETENÇÃO HORIZONTAL, DE BRONZE, ROSCÁVEL, 1" - FORNECIMENTO E INSTALAÇÃO. AF_08/2021</t>
  </si>
  <si>
    <t>7.2.27</t>
  </si>
  <si>
    <t>94489</t>
  </si>
  <si>
    <t>REGISTRO DE ESFERA, PVC, SOLDÁVEL, COM VOLANTE, DN  25 MM - FORNECIMENTO E INSTALAÇÃO. AF_08/2021</t>
  </si>
  <si>
    <t>7.2.28</t>
  </si>
  <si>
    <t>94490</t>
  </si>
  <si>
    <t>REGISTRO DE ESFERA, PVC, SOLDÁVEL, COM VOLANTE, DN  32 MM - FORNECIMENTO E INSTALAÇÃO. AF_08/2021</t>
  </si>
  <si>
    <t>7.2.29</t>
  </si>
  <si>
    <t>103013</t>
  </si>
  <si>
    <t>VÁLVULA DE RETENÇÃO, DE BRONZE, PÉ COM CRIVOS, ROSCÁVEL, 1 1/2" - FORNECIMENTO E INSTALAÇÃO. AF_08/2021</t>
  </si>
  <si>
    <t>7.2.30</t>
  </si>
  <si>
    <t>99619</t>
  </si>
  <si>
    <t>VÁLVULA DE RETENÇÃO HORIZONTAL, DE BRONZE, ROSCÁVEL, 3/4" - FORNECIMENTO E INSTALAÇÃO. AF_08/2021</t>
  </si>
  <si>
    <t>7.2.31</t>
  </si>
  <si>
    <t>VAL-SOL</t>
  </si>
  <si>
    <t>Válvula Solenoide 3/4</t>
  </si>
  <si>
    <t>7.3</t>
  </si>
  <si>
    <t>ESGOTO</t>
  </si>
  <si>
    <t>7.3.1</t>
  </si>
  <si>
    <t>98102</t>
  </si>
  <si>
    <t>CAIXA DE GORDURA SIMPLES, CIRCULAR, EM CONCRETO PRÉ-MOLDADO, DIÂMETRO INTERNO = 0,4 M, ALTURA INTERNA = 0,4 M. AF_12/2020</t>
  </si>
  <si>
    <t>7.3.2</t>
  </si>
  <si>
    <t>ED-49889</t>
  </si>
  <si>
    <t>CAIXA DE ESGOTO DE INSPEÇÃO/PASSAGEM EM ALVENARIA (60X60X100CM), REVESTIMENTO EM ARGAMASSA COM ADITIVO IMPERMEABILIZANTE, COM TAMPA DE CONCRETO, INCLUSIVE ESCAVAÇÃO, REATERRO E TRANSPORTE COM RETIRADA DO MATERIAL ESCAVADO (EM CAÇAMBA)</t>
  </si>
  <si>
    <t>7.3.3</t>
  </si>
  <si>
    <t>ED-49897</t>
  </si>
  <si>
    <t>CAIXA DE ESGOTO DE INSPEÇÃO/PASSAGEM EM ALVENARIA (80X80X100CM), REVESTIMENTO EM ARGAMASSA COM ADITIVO IMPERMEABILIZANTE, COM TAMPA DE CONCRETO, INCLUSIVE ESCAVAÇÃO, REATERRO E TRANSPORTE COM RETIRADA DO MATERIAL ESCAVADO (EM CAÇAMBA)</t>
  </si>
  <si>
    <t>7.3.4</t>
  </si>
  <si>
    <t>89707</t>
  </si>
  <si>
    <t>CAIXA SIFONADA, PVC, DN 100 X 100 X 50 MM, JUNTA ELÁSTICA, FORNECIDA E INSTALADA EM RAMAL DE DESCARGA OU EM RAMAL DE ESGOTO SANITÁRIO. AF_08/2022</t>
  </si>
  <si>
    <t>7.3.5</t>
  </si>
  <si>
    <t>104328</t>
  </si>
  <si>
    <t>CAIXA SIFONADA, COM GRELHA QUADRADA, PVC, DN 150 X 150 X 50 MM, JUNTA SOLDÁVEL, FORNECIDA E INSTALADA EM RAMAL DE DESCARGA OU EM RAMAL DE ESGOTO SANITÁRIO. AF_08/2022</t>
  </si>
  <si>
    <t>7.3.6</t>
  </si>
  <si>
    <t>89708</t>
  </si>
  <si>
    <t>CAIXA SIFONADA, PVC, DN 150 X 185 X 75 MM, JUNTA ELÁSTICA, FORNECIDA E INSTALADA EM RAMAL DE DESCARGA OU EM RAMAL DE ESGOTO SANITÁRIO. AF_08/2022</t>
  </si>
  <si>
    <t>7.3.7</t>
  </si>
  <si>
    <t>89710</t>
  </si>
  <si>
    <t>RALO SECO, PVC, DN 100 X 40 MM, JUNTA SOLDÁVEL, FORNECIDO E INSTALADO EM RAMAL DE DESCARGA OU EM RAMAL DE ESGOTO SANITÁRIO. AF_08/2022</t>
  </si>
  <si>
    <t>7.3.8</t>
  </si>
  <si>
    <t>89724</t>
  </si>
  <si>
    <t>JOELHO 90 GRAUS, PVC, SERIE NORMAL, ESGOTO PREDIAL, DN 40 MM, JUNTA SOLDÁVEL, FORNECIDO E INSTALADO EM RAMAL DE DESCARGA OU RAMAL DE ESGOTO SANITÁRIO. AF_08/2022</t>
  </si>
  <si>
    <t>7.3.9</t>
  </si>
  <si>
    <t>89726</t>
  </si>
  <si>
    <t>JOELHO 45 GRAUS, PVC, SERIE NORMAL, ESGOTO PREDIAL, DN 40 MM, JUNTA SOLDÁVEL, FORNECIDO E INSTALADO EM RAMAL DE DESCARGA OU RAMAL DE ESGOTO SANITÁRIO. AF_08/2022</t>
  </si>
  <si>
    <t>7.3.10</t>
  </si>
  <si>
    <t>89732</t>
  </si>
  <si>
    <t>JOELHO 45 GRAUS, PVC, SERIE NORMAL, ESGOTO PREDIAL, DN 50 MM, JUNTA ELÁSTICA, FORNECIDO E INSTALADO EM RAMAL DE DESCARGA OU RAMAL DE ESGOTO SANITÁRIO. AF_08/2022</t>
  </si>
  <si>
    <t>7.3.11</t>
  </si>
  <si>
    <t>89728</t>
  </si>
  <si>
    <t>CURVA CURTA 90 GRAUS, PVC, SERIE NORMAL, ESGOTO PREDIAL, DN 40 MM, JUNTA SOLDÁVEL, FORNECIDO E INSTALADO EM RAMAL DE DESCARGA OU RAMAL DE ESGOTO SANITÁRIO. AF_08/2022</t>
  </si>
  <si>
    <t>7.3.12</t>
  </si>
  <si>
    <t>89731</t>
  </si>
  <si>
    <t>JOELHO 90 GRAUS, PVC, SERIE NORMAL, ESGOTO PREDIAL, DN 50 MM, JUNTA ELÁSTICA, FORNECIDO E INSTALADO EM RAMAL DE DESCARGA OU RAMAL DE ESGOTO SANITÁRIO. AF_08/2022</t>
  </si>
  <si>
    <t>7.3.13</t>
  </si>
  <si>
    <t>89735</t>
  </si>
  <si>
    <t>CURVA LONGA 90 GRAUS, PVC, SERIE NORMAL, ESGOTO PREDIAL, DN 50 MM, JUNTA ELÁSTICA, FORNECIDO E INSTALADO EM RAMAL DE DESCARGA OU RAMAL DE ESGOTO SANITÁRIO. AF_08/2022</t>
  </si>
  <si>
    <t>7.3.14</t>
  </si>
  <si>
    <t>89737</t>
  </si>
  <si>
    <t>JOELHO 90 GRAUS, PVC, SERIE NORMAL, ESGOTO PREDIAL, DN 75 MM, JUNTA ELÁSTICA, FORNECIDO E INSTALADO EM RAMAL DE DESCARGA OU RAMAL DE ESGOTO SANITÁRIO. AF_08/2022</t>
  </si>
  <si>
    <t>7.3.15</t>
  </si>
  <si>
    <t>89739</t>
  </si>
  <si>
    <t>JOELHO 45 GRAUS, PVC, SERIE NORMAL, ESGOTO PREDIAL, DN 75 MM, JUNTA ELÁSTICA, FORNECIDO E INSTALADO EM RAMAL DE DESCARGA OU RAMAL DE ESGOTO SANITÁRIO. AF_08/2022</t>
  </si>
  <si>
    <t>7.3.16</t>
  </si>
  <si>
    <t>89744</t>
  </si>
  <si>
    <t>JOELHO 90 GRAUS, PVC, SERIE NORMAL, ESGOTO PREDIAL, DN 100 MM, JUNTA ELÁSTICA, FORNECIDO E INSTALADO EM RAMAL DE DESCARGA OU RAMAL DE ESGOTO SANITÁRIO. AF_08/2022</t>
  </si>
  <si>
    <t>7.3.17</t>
  </si>
  <si>
    <t>89746</t>
  </si>
  <si>
    <t>JOELHO 45 GRAUS, PVC, SERIE NORMAL, ESGOTO PREDIAL, DN 100 MM, JUNTA ELÁSTICA, FORNECIDO E INSTALADO EM RAMAL DE DESCARGA OU RAMAL DE ESGOTO SANITÁRIO. AF_08/2022</t>
  </si>
  <si>
    <t>7.3.18</t>
  </si>
  <si>
    <t>89750</t>
  </si>
  <si>
    <t>CURVA LONGA 90 GRAUS, PVC, SERIE NORMAL, ESGOTO PREDIAL, DN 100 MM, JUNTA ELÁSTICA, FORNECIDO E INSTALADO EM RAMAL DE DESCARGA OU RAMAL DE ESGOTO SANITÁRIO. AF_08/2022</t>
  </si>
  <si>
    <t>7.3.19</t>
  </si>
  <si>
    <t>89785</t>
  </si>
  <si>
    <t>JUNÇÃO SIMPLES, PVC, SERIE NORMAL, ESGOTO PREDIAL, DN 50 X 50 MM, JUNTA ELÁSTICA, FORNECIDO E INSTALADO EM RAMAL DE DESCARGA OU RAMAL DE ESGOTO SANITÁRIO. AF_08/2022</t>
  </si>
  <si>
    <t>7.3.20</t>
  </si>
  <si>
    <t>89795</t>
  </si>
  <si>
    <t>JUNÇÃO SIMPLES, PVC, SERIE NORMAL, ESGOTO PREDIAL, DN 75 X 75 MM, JUNTA ELÁSTICA, FORNECIDO E INSTALADO EM RAMAL DE DESCARGA OU RAMAL DE ESGOTO SANITÁRIO. AF_08/2022</t>
  </si>
  <si>
    <t>7.3.21</t>
  </si>
  <si>
    <t>89712</t>
  </si>
  <si>
    <t>TUBO PVC, SERIE NORMAL, ESGOTO PREDIAL, DN 50 MM, FORNECIDO E INSTALADO EM RAMAL DE DESCARGA OU RAMAL DE ESGOTO SANITÁRIO. AF_08/2022</t>
  </si>
  <si>
    <t>7.3.22</t>
  </si>
  <si>
    <t>104347</t>
  </si>
  <si>
    <t>JUNÇÃO DE REDUCAO INVERTIDA, PVC, SÉRIE NORMAL, ESGOTO PREDIAL, DN 100 X 75 MM, JUNTA ELÁSTICA, FORNECIDO E INSTALADO EM RAMAL DE DESCARGA OU RAMAL DE ESGOTO SANITÁRIO. AF_08/2022</t>
  </si>
  <si>
    <t>7.3.23</t>
  </si>
  <si>
    <t>89797</t>
  </si>
  <si>
    <t>JUNÇÃO SIMPLES, PVC, SERIE NORMAL, ESGOTO PREDIAL, DN 100 X 100 MM, JUNTA ELÁSTICA, FORNECIDO E INSTALADO EM RAMAL DE DESCARGA OU RAMAL DE ESGOTO SANITÁRIO. AF_08/2022</t>
  </si>
  <si>
    <t>7.3.24</t>
  </si>
  <si>
    <t>ED-50030</t>
  </si>
  <si>
    <t>FORNECIMENTO E ASSENTAMENTO DE TUBO PVC RÍGIDO, ESGOTO, PBV   SÉRIE NORMAL, DN 150 MM (6"), INCLUSIVE CONEXÕES</t>
  </si>
  <si>
    <t>7.3.25</t>
  </si>
  <si>
    <t>89711</t>
  </si>
  <si>
    <t>TUBO PVC, SERIE NORMAL, ESGOTO PREDIAL, DN 40 MM, FORNECIDO E INSTALADO EM RAMAL DE DESCARGA OU RAMAL DE ESGOTO SANITÁRIO. AF_08/2022</t>
  </si>
  <si>
    <t>7.3.26</t>
  </si>
  <si>
    <t>89714</t>
  </si>
  <si>
    <t>TUBO PVC, SERIE NORMAL, ESGOTO PREDIAL, DN 100 MM, FORNECIDO E INSTALADO EM RAMAL DE DESCARGA OU RAMAL DE ESGOTO SANITÁRIO. AF_08/2022</t>
  </si>
  <si>
    <t>7.3.27</t>
  </si>
  <si>
    <t>89713</t>
  </si>
  <si>
    <t>TUBO PVC, SERIE NORMAL, ESGOTO PREDIAL, DN 75 MM, FORNECIDO E INSTALADO EM RAMAL DE DESCARGA OU RAMAL DE ESGOTO SANITÁRIO. AF_08/2022</t>
  </si>
  <si>
    <t>7.3.28</t>
  </si>
  <si>
    <t>89573</t>
  </si>
  <si>
    <t>TÊ, PVC, SERIE R, ÁGUA PLUVIAL, DN 100 X 75 MM, JUNTA ELÁSTICA, FORNECIDO E INSTALADO EM RAMAL DE ENCAMINHAMENTO. AF_06/2022</t>
  </si>
  <si>
    <t>7.3.29</t>
  </si>
  <si>
    <t>89784</t>
  </si>
  <si>
    <t>TE, PVC, SERIE NORMAL, ESGOTO PREDIAL, DN 50 X 50 MM, JUNTA ELÁSTICA, FORNECIDO E INSTALADO EM RAMAL DE DESCARGA OU RAMAL DE ESGOTO SANITÁRIO. AF_08/2022</t>
  </si>
  <si>
    <t>7.3.30</t>
  </si>
  <si>
    <t>89786</t>
  </si>
  <si>
    <t>TE, PVC, SERIE NORMAL, ESGOTO PREDIAL, DN 75 X 75 MM, JUNTA ELÁSTICA, FORNECIDO E INSTALADO EM RAMAL DE DESCARGA OU RAMAL DE ESGOTO SANITÁRIO. AF_08/2022</t>
  </si>
  <si>
    <t>7.3.31</t>
  </si>
  <si>
    <t>104348</t>
  </si>
  <si>
    <t>TERMINAL DE VENTILAÇÃO, PVC, SÉRIE NORMAL, ESGOTO PREDIAL, DN 50 MM, JUNTA SOLDÁVEL, FORNECIDO E INSTALADO EM PRUMADA DE ESGOTO SANITÁRIO OU VENTILAÇÃO. AF_08/2022</t>
  </si>
  <si>
    <t>7.3.32</t>
  </si>
  <si>
    <t>7.3.33</t>
  </si>
  <si>
    <t>7.4</t>
  </si>
  <si>
    <t>PLUVIAL/DRENO AR CONDICIONADO</t>
  </si>
  <si>
    <t>7.4.1</t>
  </si>
  <si>
    <t>ED-49917</t>
  </si>
  <si>
    <t>CAIXA DE DRENAGEM DE INSPEÇÃO/PASSAGEM EM ALVENARIA (60X60X100CM), REVESTIMENTO EM ARGAMASSA COM ADITIVO IMPERMEABILIZANTE, COM TAMPA EM GRELHA, INCLUSIVE ESCAVAÇÃO, REATERRO E TRANSPORTE COM RETIRADA DO MATERIAL ESCAVADO (EM CAÇAMBA)</t>
  </si>
  <si>
    <t>7.4.2</t>
  </si>
  <si>
    <t>89580</t>
  </si>
  <si>
    <t>TUBO PVC, SÉRIE R, ÁGUA PLUVIAL, DN 150 MM, FORNECIDO E INSTALADO EM CONDUTORES VERTICAIS DE ÁGUAS PLUVIAIS. AF_06/2022</t>
  </si>
  <si>
    <t>7.4.3</t>
  </si>
  <si>
    <t>89590</t>
  </si>
  <si>
    <t>JOELHO 90 GRAUS, PVC, SERIE R, ÁGUA PLUVIAL, DN 150 MM, JUNTA ELÁSTICA, FORNECIDO E INSTALADO EM CONDUTORES VERTICAIS DE ÁGUAS PLUVIAIS. AF_06/2022</t>
  </si>
  <si>
    <t>7.4.4</t>
  </si>
  <si>
    <t>ED-48671</t>
  </si>
  <si>
    <t>FORNECIMENTO E ASSENTAMENTO DE TUBO PVC RÍGIDO, DRENAGEM/PLUVIAL, PBV   SÉRIE NORMAL, DN 200 MM (8"), INCLUSIVE CONEXÕES</t>
  </si>
  <si>
    <t>7.4.5</t>
  </si>
  <si>
    <t>104319</t>
  </si>
  <si>
    <t>JOELHO 90 GRAUS, PVC, SOLDÁVEL, DN 32 MM, INSTALADO EM DRENO DE AR CONDICIONADO - FORNECIMENTO E INSTALAÇÃO. AF_08/2022</t>
  </si>
  <si>
    <t>7.4.6</t>
  </si>
  <si>
    <t>104320</t>
  </si>
  <si>
    <t>JOELHO 45 GRAUS, PVC, SOLDÁVEL, DN 32 MM, INSTALADO EM DRENO DE AR CONDICIONADO - FORNECIMENTO E INSTALAÇÃO. AF_08/2022</t>
  </si>
  <si>
    <t>7.4.7</t>
  </si>
  <si>
    <t>104316</t>
  </si>
  <si>
    <t>TUBO, PVC, SOLDÁVEL, DE 32MM, INSTALADO EM DRENO DE AR CONDICIONADO - FORNECIMENTO E INSTALAÇÃO. AF_08/2022</t>
  </si>
  <si>
    <t>7.4.8</t>
  </si>
  <si>
    <t>104324</t>
  </si>
  <si>
    <t>TE, PVC, SOLDÁVEL, DN 32 MM, INSTALADO EM DRENO DE AR CONDICIONADO - FORNECIMENTO E INSTALAÇÃO. AF_08/2022</t>
  </si>
  <si>
    <t>7.4.9</t>
  </si>
  <si>
    <t>7.4.10</t>
  </si>
  <si>
    <t>8</t>
  </si>
  <si>
    <t>INSTALAÇÕES ELÉTRICAS</t>
  </si>
  <si>
    <t>8.1</t>
  </si>
  <si>
    <t>Quadros e Disjuntores Caixa Moldada</t>
  </si>
  <si>
    <t>8.1.1</t>
  </si>
  <si>
    <t>ED-34505</t>
  </si>
  <si>
    <t>DISJUNTOR TRIPOLAR TIPO CAIXA MOLDADA, CORRENTE NOMINAL DE 225A, FORNECIMENTO E INSTALAÇÃO, INCLUSIVE TERMINAL DE COMPRESSÃO</t>
  </si>
  <si>
    <t>8.1.2</t>
  </si>
  <si>
    <t>COMP-ELE-312</t>
  </si>
  <si>
    <t>QUADRO DE DISTRIBUIÇÃO PRINCIPAL DO PAVIMENTO. FORNECIMENTO E INSTALAÇÃO. EM CHAPA DE AÇO GALVANIZADO, DE SOBREPOR. ESPAÇO PARA ACOMODAR: 1 DISJUNTOR (GERAL) CAIXA MOLDADA ATÉ 225A, 1 DISJUNTOR (DE CIRCUITO) CAIXA MOLDADA ATÉ 225A, 50 DISJUNTORES MONOPOLAR DIN E 4 DPS. FORNECIDO COM: BARRAMENTO TRIFÁSICO, BARRAMENTO DE NEUTRO E TERRA, ESPELHO, PORTA, AVISO DE PERIGO E DIAGRAMA UNIFILAR IMPRESSO. DIMENSÕES APROXIMADAS (800X800X350)MM. INCLUSO SERVIÇO CONEXÃO DOS CABOS DE CIRCUITOS AOS DISJUNTORES. INCLUSO SERVIÇO IDENTIFICAÇÃO DOS CABOS E DISJUNTORES.</t>
  </si>
  <si>
    <t>8.1.3</t>
  </si>
  <si>
    <t>ED-14202</t>
  </si>
  <si>
    <t>QUADRO DE DISTRIBUIÇÃO DE SOBREPOR EM CHAPA, PARA 56 DISJUNTORES DIN, INCLUSIVE BARRAMENTOS NEUTRO/TERRA E BARRAMENTO TRIFÁSICO DE 225A</t>
  </si>
  <si>
    <t>8.1.4</t>
  </si>
  <si>
    <t>ED-14198</t>
  </si>
  <si>
    <t>QUADRO DE DISTRIBUIÇÃO DE SOBREPOR EM CHAPA, PARA 44 DISJUNTORES DIN, INCLUSIVE BARRAMENTOS NEUTRO/TERRA E BARRAMENTO TRIFÁSICO DE 100A</t>
  </si>
  <si>
    <t>8.1.5</t>
  </si>
  <si>
    <t>ED-14194</t>
  </si>
  <si>
    <t>QUADRO DE DISTRIBUIÇÃO DE SOBREPOR EM CHAPA, PARA 34 DISJUNTORES DIN, INCLUSIVE BARRAMENTOS NEUTRO/TERRA E BARRAMENTO TRIFÁSICO DE 100A</t>
  </si>
  <si>
    <t>8.2</t>
  </si>
  <si>
    <t>MInidisjuntores, IDR e DPS</t>
  </si>
  <si>
    <t>8.2.1</t>
  </si>
  <si>
    <t>ED-34459</t>
  </si>
  <si>
    <t>DISJUNTOR MONOPOLAR TIPO DIN, CORRENTE NOMINAL DE 6A, FORNECIMENTO E INSTALAÇÃO, INCLUSIVE TERMINAL ILHÓS</t>
  </si>
  <si>
    <t>8.2.2</t>
  </si>
  <si>
    <t>93653</t>
  </si>
  <si>
    <t>DISJUNTOR MONOPOLAR TIPO DIN, CORRENTE NOMINAL DE 10A - FORNECIMENTO E INSTALAÇÃO. AF_10/2020</t>
  </si>
  <si>
    <t>8.2.3</t>
  </si>
  <si>
    <t>93654</t>
  </si>
  <si>
    <t>DISJUNTOR MONOPOLAR TIPO DIN, CORRENTE NOMINAL DE 16A - FORNECIMENTO E INSTALAÇÃO. AF_10/2020</t>
  </si>
  <si>
    <t>8.2.4</t>
  </si>
  <si>
    <t>93655</t>
  </si>
  <si>
    <t>DISJUNTOR MONOPOLAR TIPO DIN, CORRENTE NOMINAL DE 20A - FORNECIMENTO E INSTALAÇÃO. AF_10/2020</t>
  </si>
  <si>
    <t>8.2.5</t>
  </si>
  <si>
    <t>93661</t>
  </si>
  <si>
    <t>DISJUNTOR BIPOLAR TIPO DIN, CORRENTE NOMINAL DE 16A - FORNECIMENTO E INSTALAÇÃO. AF_10/2020</t>
  </si>
  <si>
    <t>8.2.6</t>
  </si>
  <si>
    <t>93662</t>
  </si>
  <si>
    <t>DISJUNTOR BIPOLAR TIPO DIN, CORRENTE NOMINAL DE 20A - FORNECIMENTO E INSTALAÇÃO. AF_10/2020</t>
  </si>
  <si>
    <t>8.2.7</t>
  </si>
  <si>
    <t>93663</t>
  </si>
  <si>
    <t>DISJUNTOR BIPOLAR TIPO DIN, CORRENTE NOMINAL DE 25A - FORNECIMENTO E INSTALAÇÃO. AF_10/2020</t>
  </si>
  <si>
    <t>8.2.8</t>
  </si>
  <si>
    <t>93667</t>
  </si>
  <si>
    <t>DISJUNTOR TRIPOLAR TIPO DIN, CORRENTE NOMINAL DE 10A - FORNECIMENTO E INSTALAÇÃO. AF_10/2020</t>
  </si>
  <si>
    <t>8.2.9</t>
  </si>
  <si>
    <t>93669</t>
  </si>
  <si>
    <t>DISJUNTOR TRIPOLAR TIPO DIN, CORRENTE NOMINAL DE 20A - FORNECIMENTO E INSTALAÇÃO. AF_10/2020</t>
  </si>
  <si>
    <t>8.2.10</t>
  </si>
  <si>
    <t>93670</t>
  </si>
  <si>
    <t>DISJUNTOR TRIPOLAR TIPO DIN, CORRENTE NOMINAL DE 25A - FORNECIMENTO E INSTALAÇÃO. AF_10/2020</t>
  </si>
  <si>
    <t>8.2.11</t>
  </si>
  <si>
    <t>93671</t>
  </si>
  <si>
    <t>DISJUNTOR TRIPOLAR TIPO DIN, CORRENTE NOMINAL DE 32A - FORNECIMENTO E INSTALAÇÃO. AF_10/2020</t>
  </si>
  <si>
    <t>8.2.12</t>
  </si>
  <si>
    <t>93672</t>
  </si>
  <si>
    <t>DISJUNTOR TRIPOLAR TIPO DIN, CORRENTE NOMINAL DE 40A - FORNECIMENTO E INSTALAÇÃO. AF_10/2020</t>
  </si>
  <si>
    <t>8.2.13</t>
  </si>
  <si>
    <t>93673</t>
  </si>
  <si>
    <t>DISJUNTOR TRIPOLAR TIPO DIN, CORRENTE NOMINAL DE 50A - FORNECIMENTO E INSTALAÇÃO. AF_10/2020</t>
  </si>
  <si>
    <t>8.2.14</t>
  </si>
  <si>
    <t>COMP-ELE-309</t>
  </si>
  <si>
    <t>DISPOSITIVO DR, 2 POLOS, SENSIBILIDADE DE 30 MA, CORRENTE DE 40 A, TIPO AC, FORNECIMENTO E INSTALAÇÃO</t>
  </si>
  <si>
    <t>8.2.15</t>
  </si>
  <si>
    <t>COMP-ELE-310</t>
  </si>
  <si>
    <t>DISPOSITIVO DR, 4 POLOS, SENSIBILIDADE DE 30 MA, CORRENTE DE 40 A, TIPO AC, FORNECIMENTO E INSTALAÇÃO</t>
  </si>
  <si>
    <t>8.2.16</t>
  </si>
  <si>
    <t>COMP-ELE-259</t>
  </si>
  <si>
    <t>DISPOSITIVO DPS CLASSE II, 1 POLO, TENSAO MAXIMA DE 175 V, CORRENTE MAXIMA DE *20* KA (TIPO AC) - FORNECIMENTO E INSTALAÇÃO</t>
  </si>
  <si>
    <t>8.2.17</t>
  </si>
  <si>
    <t>COMP-ELE-311</t>
  </si>
  <si>
    <t>DISPOSITIVO DPS CLASSE II, 1 POLO, TENSAO MAXIMA DE 175 V, CORRENTE MAXIMA DE *45* KA (TIPO AC) - FORNECIMENTO E INSTALAÇÃO</t>
  </si>
  <si>
    <t>8.3</t>
  </si>
  <si>
    <t>Infraestrutura de condutos elétricos</t>
  </si>
  <si>
    <t>8.3.1</t>
  </si>
  <si>
    <t>ED-19524</t>
  </si>
  <si>
    <t>ELETROCALHA PERFURADA (200X100)MM EM CHAPA DE AÇO GALVANIZADO #18, COM TRATAMENTO PRÉ ZINCADO, INCLUSIVE TAMPA DE ENCAIXE, FIXAÇÃO SUPERIOR, CONEXÕES E ACESSÓRIOS</t>
  </si>
  <si>
    <t>8.3.2</t>
  </si>
  <si>
    <t>ED-19520</t>
  </si>
  <si>
    <t>ELETROCALHA PERFURADA (100X100)MM EM CHAPA DE AÇO GALVANIZADO #18, COM TRATAMENTO PRÉ ZINCADO, INCLUSIVE TAMPA DE ENCAIXE, FIXAÇÃO SUPERIOR, CONEXÕES E ACESSÓRIOS</t>
  </si>
  <si>
    <t>8.3.3</t>
  </si>
  <si>
    <t>COMP-ELE-305</t>
  </si>
  <si>
    <t>ELETROCALHA PERFURADA (50X50)MM EM CHAPA DE AÇO GALVANIZADO #18, COM TRATAMENTO PRÉ ZINCADO, INCLUSIVE TAMPA DE ENCAIXE, FIXAÇÃO SUPERIOR, CONEXÕES E ACESSÓRIOS</t>
  </si>
  <si>
    <t>8.3.4</t>
  </si>
  <si>
    <t>ED-49451</t>
  </si>
  <si>
    <t>PERFILADO PERFURADO (38X38)MM EM CHAPA DE AÇO GALVANIZADO #18, COM TRATAMENTO PRÉ ZINCADO, INCLUSIVE FIXAÇÃO SUPERIOR, CONEXÕES E ACESSÓRIOS, EXCLUSIVE TAMPA DE ENCAIXE</t>
  </si>
  <si>
    <t>8.3.5</t>
  </si>
  <si>
    <t>ED-49317</t>
  </si>
  <si>
    <t>ELETRODUTO DE AÇO GALVANIZADO LEVE, INCLUSIVE CONEXÕES, SUPORTES E FIXAÇÃO DN 20 (3/4")</t>
  </si>
  <si>
    <t>8.3.6</t>
  </si>
  <si>
    <t>ED-49454</t>
  </si>
  <si>
    <t>DERIVAÇÃO LATERAL DUPLA, EM PERFILADO, PARA ELETRODUTO (3/4"), EM CHAPA DE AÇO  COM TRATAMENTO PRÉ ZINCADO, INCLUSIVE FIXAÇÃO</t>
  </si>
  <si>
    <t>8.3.7</t>
  </si>
  <si>
    <t>COMP-ELE-306</t>
  </si>
  <si>
    <t>CURVA 90 GRAUS PARA ELETRODUTO, EM ACO GALVANIZADO ELETROLITICO, COM ROSCA, DIAMETRO DE 20 MM (3/4"), ESPESSURA DE 1,50 MM, INCLUSIVE LUVA DE CONEXÃO</t>
  </si>
  <si>
    <t>8.3.8</t>
  </si>
  <si>
    <t>COMP-ELE-307</t>
  </si>
  <si>
    <t>CONECTOR RETO DE ALUMINIO PARA ELETRODUTO DE 3/4", PARA ADAPTAR ENTRADA DE ELETRODUTO METALICO EM ELETROCALH QUADROS, CONDULETES E ELETROCALHAS - FORNECIMENTO E INSTALAÇÃO</t>
  </si>
  <si>
    <t>8.3.9</t>
  </si>
  <si>
    <t>97667</t>
  </si>
  <si>
    <t>ELETRODUTO FLEXÍVEL CORRUGADO, PEAD, DN 50 (1 1/2"), PARA REDE ENTERRADA DE DISTRIBUIÇÃO DE ENERGIA ELÉTRICA - FORNECIMENTO E INSTALAÇÃO. AF_12/2021</t>
  </si>
  <si>
    <t>8.3.10</t>
  </si>
  <si>
    <t>91854</t>
  </si>
  <si>
    <t>ELETRODUTO FLEXÍVEL CORRUGADO, PVC, DN 25 MM (3/4"), PARA CIRCUITOS TERMINAIS, INSTALADO EM PAREDE - FORNECIMENTO E INSTALAÇÃO. AF_03/2023</t>
  </si>
  <si>
    <t>8.3.11</t>
  </si>
  <si>
    <t>ED-49332</t>
  </si>
  <si>
    <t>ELETRODUTO DE AÇO GALVANIZADO PESADO, INCLUSIVE CONEXÕES, SUPORTES E FIXAÇÃO DN 80 (3")</t>
  </si>
  <si>
    <t>8.3.12</t>
  </si>
  <si>
    <t>97438</t>
  </si>
  <si>
    <t>CURVA 90 GRAUS, EM AÇO, CONEXÃO RANHURADA, DN 80 (3"), INSTALADO EM PRUMADAS - FORNECIMENTO E INSTALAÇÃO. AF_10/2020</t>
  </si>
  <si>
    <t>8.3.13</t>
  </si>
  <si>
    <t>97437</t>
  </si>
  <si>
    <t>CURVA 45 GRAUS, EM AÇO, CONEXÃO RANHURADA, DN 80 (3"), INSTALADO EM PRUMADAS - FORNECIMENTO E INSTALAÇÃO. AF_10/2020</t>
  </si>
  <si>
    <t>8.3.14</t>
  </si>
  <si>
    <t>COMP-ELE-297</t>
  </si>
  <si>
    <t>FURO MECANIZADO EM LAJE DE CONCRETO; PARA PASSAGEM DE ELETROCALHA DE 100X50MM ENTRE PAVIMENTOS; INCLUSO ANDAIME</t>
  </si>
  <si>
    <t>8.3.15</t>
  </si>
  <si>
    <t>ED-49318</t>
  </si>
  <si>
    <t>ELETRODUTO DE AÇO GALVANIZADO LEVE, INCLUSIVE CONEXÕES, SUPORTES E FIXAÇÃO DN 25 (1")</t>
  </si>
  <si>
    <t>8.4</t>
  </si>
  <si>
    <t>Tomadas, conduletes e caixas de passagem</t>
  </si>
  <si>
    <t>8.4.1</t>
  </si>
  <si>
    <t>92000</t>
  </si>
  <si>
    <t>TOMADA BAIXA DE EMBUTIR (1 MÓDULO), 2P+T 10 A, INCLUINDO SUPORTE E PLACA - FORNECIMENTO E INSTALAÇÃO. AF_03/2023</t>
  </si>
  <si>
    <t>8.4.2</t>
  </si>
  <si>
    <t>92001</t>
  </si>
  <si>
    <t>TOMADA BAIXA DE EMBUTIR (1 MÓDULO), 2P+T 20 A, INCLUINDO SUPORTE E PLACA - FORNECIMENTO E INSTALAÇÃO. AF_03/2023</t>
  </si>
  <si>
    <t>8.4.3</t>
  </si>
  <si>
    <t>95801</t>
  </si>
  <si>
    <t>CONDULETE DE ALUMÍNIO, TIPO X, PARA ELETRODUTO DE AÇO GALVANIZADO DN 20 MM (3/4''), APARENTE - FORNECIMENTO E INSTALAÇÃO. AF_10/2022</t>
  </si>
  <si>
    <t>8.4.4</t>
  </si>
  <si>
    <t>COMP-ELE-308</t>
  </si>
  <si>
    <t>CAIXA DE PASSAGEM EM ALVENARIA E TAMPA DE FERRO FUNDIDO COM BASE REQUADRO, FUNDO DE BRITA, TIPO 1, 30 X 30 X 40 CM, INCLUSIVE ESCAVAÇÃO, REATERRO E BOTA FORA</t>
  </si>
  <si>
    <t>8.4.5</t>
  </si>
  <si>
    <t>95782</t>
  </si>
  <si>
    <t>CONDULETE DE ALUMÍNIO, TIPO E, ELETRODUTO DE AÇO GALVANIZADO DN 25 MM (1</t>
  </si>
  <si>
    <t>8.4.6</t>
  </si>
  <si>
    <t>95802</t>
  </si>
  <si>
    <t>CONDULETE DE ALUMÍNIO, TIPO X, PARA ELETRODUTO DE AÇO GALVANIZADO DN 25 MM (1''), APARENTE - FORNECIMENTO E INSTALAÇÃO. AF_10/2022</t>
  </si>
  <si>
    <t>8.5</t>
  </si>
  <si>
    <t>Cabos</t>
  </si>
  <si>
    <t>8.5.1</t>
  </si>
  <si>
    <t>91924</t>
  </si>
  <si>
    <t>CABO DE COBRE FLEXÍVEL ISOLADO, 1,5 MM², ANTI-CHAMA 450/750 V, PARA CIRCUITOS TERMINAIS - FORNECIMENTO E INSTALAÇÃO. AF_03/2023</t>
  </si>
  <si>
    <t>8.5.2</t>
  </si>
  <si>
    <t>91926</t>
  </si>
  <si>
    <t>CABO DE COBRE FLEXÍVEL ISOLADO, 2,5 MM², ANTI-CHAMA 450/750 V, PARA CIRCUITOS TERMINAIS - FORNECIMENTO E INSTALAÇÃO. AF_03/2023</t>
  </si>
  <si>
    <t>8.5.3</t>
  </si>
  <si>
    <t>91928</t>
  </si>
  <si>
    <t>CABO DE COBRE FLEXÍVEL ISOLADO, 4 MM², ANTI-CHAMA 450/750 V, PARA CIRCUITOS TERMINAIS - FORNECIMENTO E INSTALAÇÃO. AF_03/2023</t>
  </si>
  <si>
    <t>8.5.4</t>
  </si>
  <si>
    <t>91930</t>
  </si>
  <si>
    <t>CABO DE COBRE FLEXÍVEL ISOLADO, 6 MM², ANTI-CHAMA 450/750 V, PARA CIRCUITOS TERMINAIS - FORNECIMENTO E INSTALAÇÃO. AF_03/2023</t>
  </si>
  <si>
    <t>8.5.5</t>
  </si>
  <si>
    <t>101885</t>
  </si>
  <si>
    <t>CABO DE COBRE ISOLADO, 10 MM², ANTI-CHAMA 0,6/1 KV, INSTALADO EM ELETROCALHA OU PERFILADO - FORNECIMENTO E INSTALAÇÃO. AF_10/2020</t>
  </si>
  <si>
    <t>8.5.6</t>
  </si>
  <si>
    <t>101887</t>
  </si>
  <si>
    <t>CABO DE COBRE ISOLADO, 16 MM², ANTI-CHAMA 0,6/1 KV, INSTALADO EM ELETROCALHA OU PERFILADO - FORNECIMENTO E INSTALAÇÃO. AF_10/2020</t>
  </si>
  <si>
    <t>8.5.7</t>
  </si>
  <si>
    <t>101889</t>
  </si>
  <si>
    <t>CABO DE COBRE ISOLADO, 25 MM², ANTI-CHAMA 0,6/1 KV, INSTALADO EM ELETROCALHA OU PERFILADO - FORNECIMENTO E INSTALAÇÃO. AF_10/2020</t>
  </si>
  <si>
    <t>8.5.8</t>
  </si>
  <si>
    <t>92988</t>
  </si>
  <si>
    <t>CABO DE COBRE FLEXÍVEL ISOLADO, 50 MM², ANTI-CHAMA 0,6/1,0 KV, PARA REDE ENTERRADA DE DISTRIBUIÇÃO DE ENERGIA ELÉTRICA - FORNECIMENTO E INSTALAÇÃO. AF_12/2021</t>
  </si>
  <si>
    <t>8.5.9</t>
  </si>
  <si>
    <t>92992</t>
  </si>
  <si>
    <t>CABO DE COBRE FLEXÍVEL ISOLADO, 95 MM², ANTI-CHAMA 0,6/1,0 KV, PARA REDE ENTERRADA DE DISTRIBUIÇÃO DE ENERGIA ELÉTRICA - FORNECIMENTO E INSTALAÇÃO. AF_12/2021</t>
  </si>
  <si>
    <t>8.5.10</t>
  </si>
  <si>
    <t>COMP-ELE-315</t>
  </si>
  <si>
    <t>EMENDA DUPLA COM TERMINAL DE COMPRESSÃO EM CABO DE 95 MM2; INCLUSO 2 CONECTORES, PRENSAGEM E ISOLAMENTO;</t>
  </si>
  <si>
    <t>8.6</t>
  </si>
  <si>
    <t>Iluminação, Interruptores, Sinalização e Ventiladores</t>
  </si>
  <si>
    <t>8.6.1</t>
  </si>
  <si>
    <t>COMP-ELE-314</t>
  </si>
  <si>
    <t>LUMINÁRIA COMERCIAL COM ALETAS (FIXAÇÃO: SOBREPOR EM PERFILADO |COMPRIMENTO: 120CM|MATERIAL: CHAPA DE AÇO|ACABAMENTO: TRATAMENTO ANTI-CORROSIVO|REFLETOR: MULTIFACETADO EM ALUMÍNIO ANODIZADO BRILHANTE|COR: BRANCA|TIPO DE LÂMPADAS: TUBULAR.  INCLUSO: 4 BASES G13, 2 LÂMPADAS LED 18W 120CM TUBULAR, PLUG 2P+T 10A E 0,6M CABO PP 3 VIAS 1,5MM2, 2 GANCHO PARA PERFILADO, SERVIÇO DE MONTAGEM E INSTALAÇÃO.</t>
  </si>
  <si>
    <t>8.6.2</t>
  </si>
  <si>
    <t>COMP-ELE-313</t>
  </si>
  <si>
    <t>LUMINÁRIA COMERCIAL COM ALETAS (FIXAÇÃO: SOBREPOR EM PERFILADO | COMPRIMENTO: 60CM|MATERIAL: CHAPA DE AÇO|ACABAMENTO: TRATAMENTO ANTI-CORROSIVO|REFLETOR: MULTIFACETADO EM ALUMÍNIO ANODIZADO BRILHANTE|COR: BRANCA|TIPO DE LÂMPADAS: TUBULAR.  INCLUSO: 4 BASES G13, 2 LÂMPADAS LED 9W 60CM TUBULAR,  PLUG 2P+T 10A E 0,6M CABO PP 3 VIAS 1,5MM2 , 2 GANCHO PARA PERFILADO, SERVIÇO DE MONTAGEM E INSTALAÇÃO.</t>
  </si>
  <si>
    <t>8.6.3</t>
  </si>
  <si>
    <t>ED-49462</t>
  </si>
  <si>
    <t>CAIXA PARA TOMADA FIXA PARA PERFILADO COM CONJUNTO DE UMA (1) TOMADA PADRÃO, TRÊS (3) POLOS, CORRENTE 10A, TENSÃO 250V, (2P+T/10A 250V) E PLACA DE UM (1) POSTO, INCLUSIVE FORNECIMENTO, INSTALAÇÃO, SUPORTE, MÓDULO E PLACA, EXCLUSIVE PERFILADO</t>
  </si>
  <si>
    <t>8.6.4</t>
  </si>
  <si>
    <t>103782</t>
  </si>
  <si>
    <t>LUMINÁRIA TIPO PLAFON CIRCULAR, DE SOBREPOR, COM LED DE 12/13 W - FORNECIMENTO E INSTALAÇÃO. AF_09/2024</t>
  </si>
  <si>
    <t>8.6.5</t>
  </si>
  <si>
    <t>105920</t>
  </si>
  <si>
    <t>LUMINÁRIA REFLETOR LED PARA ILUMINAÇÃO PÚBLICA, 50 W - FORNECIMENTO E INSTALAÇÃO. AF_02/2025</t>
  </si>
  <si>
    <t>8.6.6</t>
  </si>
  <si>
    <t>CPU-ELT-03</t>
  </si>
  <si>
    <t>Ventilador de teto 127V. Fornecimento e instalação</t>
  </si>
  <si>
    <t>PÇ</t>
  </si>
  <si>
    <t>8.6.7</t>
  </si>
  <si>
    <t>CPU-ELT-01</t>
  </si>
  <si>
    <t>Alarme Banheiro Pne Deficiente Físico Conforme Nbr 9050 com acionador, com fornecimento e instalação</t>
  </si>
  <si>
    <t>8.6.8</t>
  </si>
  <si>
    <t>97595</t>
  </si>
  <si>
    <t>SENSOR DE PRESENÇA COM FOTOCÉLULA, FIXAÇÃO EM PAREDE - FORNECIMENTO E INSTALAÇÃO. AF_09/2024</t>
  </si>
  <si>
    <t>8.6.9</t>
  </si>
  <si>
    <t>CPU-ELT-02</t>
  </si>
  <si>
    <t>Variador de velocidade para ventilador 127V, fornecimento e instalação</t>
  </si>
  <si>
    <t>8.6.10</t>
  </si>
  <si>
    <t>91953</t>
  </si>
  <si>
    <t>INTERRUPTOR SIMPLES (1 MÓDULO), 10A/250V, INCLUINDO SUPORTE E PLACA - FORNECIMENTO E INSTALAÇÃO. AF_03/2023</t>
  </si>
  <si>
    <t>8.6.11</t>
  </si>
  <si>
    <t>91955</t>
  </si>
  <si>
    <t>INTERRUPTOR PARALELO (1 MÓDULO), 10A/250V, INCLUINDO SUPORTE E PLACA - FORNECIMENTO E INSTALAÇÃO. AF_03/2023</t>
  </si>
  <si>
    <t>8.6.12</t>
  </si>
  <si>
    <t>91961</t>
  </si>
  <si>
    <t>INTERRUPTOR PARALELO (2 MÓDULOS), 10A/250V, INCLUINDO SUPORTE E PLACA - FORNECIMENTO E INSTALAÇÃO. AF_03/2023</t>
  </si>
  <si>
    <t>8.6.13</t>
  </si>
  <si>
    <t>91979</t>
  </si>
  <si>
    <t>INTERRUPTOR INTERMEDIÁRIO (1 MÓDULO), 10A/250V, INCLUINDO SUPORTE E PLACA - FORNECIMENTO E INSTALAÇÃO. AF_03/2023</t>
  </si>
  <si>
    <t>8.6.14</t>
  </si>
  <si>
    <t>COMP-ELE-303</t>
  </si>
  <si>
    <t>LUMINÁRIA ARANDELA TIPO TARTARUGA, COM GRADE, DE SOBREPOR, COM 1 LÂMPADA FLUORESCENTE DE 15 W, SEM REATOR - FORNECIMENTO E INSTALAÇÃO.</t>
  </si>
  <si>
    <t>8.7</t>
  </si>
  <si>
    <t>Sistema de Controle das Bombas</t>
  </si>
  <si>
    <t>8.7.1</t>
  </si>
  <si>
    <t>102137</t>
  </si>
  <si>
    <t>CHAVE DE BOIA AUTOMÁTICA SUPERIOR/INFERIOR 15A/250V - FORNECIMENTO E INSTALAÇÃO. AF_12/2020</t>
  </si>
  <si>
    <t>8.7.2</t>
  </si>
  <si>
    <t>COMP-ELE-316</t>
  </si>
  <si>
    <t>QUADRO DE COMANDO DE BOMBAS DO SISTEMA ABASTECIMENTO DE ÁGUA POTÁVEL E DE REUSO DO PRÉDIO FAMMUC. CONTROLE DE 4 BOMBAS TRIFÁSICAS DE 3CV (2 PRINCIPAIS E 2 RESERVAS), 1 BOMBA 1,5 CV, 1 VÁLVULA SOLENOIDE DE FLUXO D'AGUA. ENTRADAS PARA SINAIS DE CHAVE BOIA. BOTÕES PARA CONTROLE: DE EMERGÊNCIA, DE FUNCIONAMENTO EM MODO AUTOMÁTICO/MANUAL PARA TODAS AS BOMBAS E SOLENOIDE, DE ATIVAÇÃO E DESATIVAÇÃO DE BOMBA E SOLENOIDE, DE SELEÇÃO DE BOMBA PRINCIPAL OU RESERVA. INDICAÇÕES LUMINOZAS: DE COMANDO ENERGIZADO, DE BOMBA DESLIGADA OU LIGADA, DE FALHA DE MOTOR, DE RESERVATÓRIO INFERIOR VAZIO. INCLUI: CAIXA DE CHAPA DE AÇO GALVANIZADO COM PINTURA ELETROSTÁTICA A PÓ COM PLACA DE MONTAGEM PADRÃO LARANJA COM DIMENSÕES APROXIMADAS DE (800X800X250)MM; DISJUNTORES, CONTATORES, DISJUNTORES MOTOR, RELÉS FALTA DE FASE, BORNES, CABEAMENTO, ANILHAS DE IDENTIFICAÇÃO DE LIGAÇÕES, PLACAS DE IDENTIFICAÇÃO DE BOTÕES E LUZES, E DEMAIS COMPONENTES INTERNOS E/OU EXTERNOS CONFORME PROJETO E MEMORIAL DESCRITIVO. INCLUSO MONTAGEM, FORNECIMENTO (INCLUSO DIAGRAMAS ESQUEMÁTICO), INSTALAÇÃO E TESTES DE FUNCIONAMENTO PARA ENTREGA DO SISTEMA.</t>
  </si>
  <si>
    <t>8.7.3</t>
  </si>
  <si>
    <t>COMP-ELE-317</t>
  </si>
  <si>
    <t>CABO MULTIPOLAR DE COBRE (TIPO PP), FLEXIVEL, CLASSE 4 OU 5, ISOLACAO EM HEPR, COBERTURA EM PVC-ST2, ANTICHAMA BWF-B, 0,6/1 KV, 3 CONDUTORES DE 1,5 MM2, PARA CIRCUITOS TERMINAIS - FORNECIMENTO E INSTALAÇÃO.</t>
  </si>
  <si>
    <t>8.7.4</t>
  </si>
  <si>
    <t>COMP-ELE-318</t>
  </si>
  <si>
    <t>CABO MULTIPOLAR DE COBRE (TIPO PP), FLEXIVEL, CLASSE 4 OU 5, ISOLACAO EM HEPR, COBERTURA EM PVC-ST2, ANTICHAMA BWF-B, 0,6/1 KV, 4 CONDUTORES DE 2,5 MM2, PARA CIRCUITOS TERMINAIS - FORNECIMENTO E INSTALAÇÃO.</t>
  </si>
  <si>
    <t>8.7.5</t>
  </si>
  <si>
    <t>104407</t>
  </si>
  <si>
    <t>ELETRODUTO RIGIDO, EM ACO ZINCADO OU GALVANIZADO, TIPO PESADO, DN=1", APARENTE - FORNECIMENTO E INSTALAÇÃO. AF_10/2022</t>
  </si>
  <si>
    <t>8.7.6</t>
  </si>
  <si>
    <t>CONDULETE DE ALUMÍNIO, TIPO E, ELETRODUTO DE AÇO GALVANIZADO DN 25 MM (1''), APARENTE - FORNECIMENTO E INSTALAÇÃO. AF_10/2022</t>
  </si>
  <si>
    <t>8.7.7</t>
  </si>
  <si>
    <t>9</t>
  </si>
  <si>
    <t>INSTALAÇÕES DE LÓGICA, TELEFONIA E CFTV</t>
  </si>
  <si>
    <t>9.1</t>
  </si>
  <si>
    <t>9.2</t>
  </si>
  <si>
    <t>COMP-ELE-325</t>
  </si>
  <si>
    <t>TOMADA DE REDE RJ45 CAT 6 - FORNECIMENTO E INSTALAÇÃO.</t>
  </si>
  <si>
    <t>9.3</t>
  </si>
  <si>
    <t>9.4</t>
  </si>
  <si>
    <t>ED-49321</t>
  </si>
  <si>
    <t>ELETRODUTO DE AÇO GALVANIZADO MÉDIO, INCLUSIVE CONEXÕES, SUPORTES E FIXAÇÃO DN 50 (2")</t>
  </si>
  <si>
    <t>9.5</t>
  </si>
  <si>
    <t>100556</t>
  </si>
  <si>
    <t>CAIXA DE PASSAGEM PARA TELEFONE 15X15X10CM (SOBREPOR), FORNECIMENTO E INSTALACAO. AF_11/2019</t>
  </si>
  <si>
    <t>9.6</t>
  </si>
  <si>
    <t>ED-19510</t>
  </si>
  <si>
    <t>ELETROCALHA LISA (100X50)MM EM CHAPA DE AÇO GALVANIZADO #18, COM TRATAMENTO PRÉ ZINCADO, INCLUSIVE TAMPA DE ENCAIXE, FIXAÇÃO SUPERIOR, CONEXÕES E ACESSÓRIOS</t>
  </si>
  <si>
    <t>9.7</t>
  </si>
  <si>
    <t>ED-19512</t>
  </si>
  <si>
    <t>ELETROCALHA LISA (150X50)MM EM CHAPA DE AÇO GALVANIZADO #18, COM TRATAMENTO PRÉ ZINCADO, INCLUSIVE TAMPA DE ENCAIXE, FIXAÇÃO SUPERIOR, CONEXÕES E ACESSÓRIOS</t>
  </si>
  <si>
    <t>9.8</t>
  </si>
  <si>
    <t>98297</t>
  </si>
  <si>
    <t>CABO ELETRÔNICO CATEGORIA 6, INSTALADO EM EDIFICAÇÃO INSTITUCIONAL - FORNECIMENTO E INSTALAÇÃO. AF_11/2019</t>
  </si>
  <si>
    <t>9.9</t>
  </si>
  <si>
    <t>98305</t>
  </si>
  <si>
    <t>RACK FECHADO PARA SERVIDOR - FORNECIMENTO E INSTALAÇÃO. AF_11/2019</t>
  </si>
  <si>
    <t>9.10</t>
  </si>
  <si>
    <t>98302</t>
  </si>
  <si>
    <t>PATCH PANEL 24 PORTAS, CATEGORIA 6 - FORNECIMENTO E INSTALAÇÃO. AF_11/2019</t>
  </si>
  <si>
    <t>9.11</t>
  </si>
  <si>
    <t>ED-48377</t>
  </si>
  <si>
    <t>ORGANIZADOR DE CABOS DE 1U PARA RACK 19"</t>
  </si>
  <si>
    <t>9.12</t>
  </si>
  <si>
    <t>ED-48378</t>
  </si>
  <si>
    <t>TAMPA CEGA DE 1U PARA RACK 19"</t>
  </si>
  <si>
    <t>9.13</t>
  </si>
  <si>
    <t>ED-48375</t>
  </si>
  <si>
    <t>RÉGUA COM 8 TOMADAS (2P+T), PARA FIXAÇÃO NO RACK DE 19" (1U)</t>
  </si>
  <si>
    <t>9.14</t>
  </si>
  <si>
    <t>ED-48376</t>
  </si>
  <si>
    <t>GAVETA DE VENTILAÇÃO COM 4 VENTILADORES PARA RACK 19"</t>
  </si>
  <si>
    <t>9.15</t>
  </si>
  <si>
    <t>COMP-ELE-323</t>
  </si>
  <si>
    <t>SWITCH 24 PORTAS GERENCIÁVEL POE 10/100 /1000 + 4SFP - FORNECIMENTO E INSTALAÇÃO</t>
  </si>
  <si>
    <t>9.16</t>
  </si>
  <si>
    <t>11.82.07</t>
  </si>
  <si>
    <t>SUDECAP</t>
  </si>
  <si>
    <t>CABO OPTICO CF0A 4 FIBRAS</t>
  </si>
  <si>
    <t>9.17</t>
  </si>
  <si>
    <t>9.18</t>
  </si>
  <si>
    <t>11307</t>
  </si>
  <si>
    <t>Distribuidor interno óptico - D.I.O</t>
  </si>
  <si>
    <t>9.19</t>
  </si>
  <si>
    <t>9.20</t>
  </si>
  <si>
    <t>10</t>
  </si>
  <si>
    <t>SPDA</t>
  </si>
  <si>
    <t>10.1</t>
  </si>
  <si>
    <t>ED-49312</t>
  </si>
  <si>
    <t>ELETRODUTO DE PVC RÍGIDO ROSCÁVEL, DN 50 MM (2"), INCLUSIVE CONEXÕES, SUPORTES E FIXAÇÃO</t>
  </si>
  <si>
    <t>10.2</t>
  </si>
  <si>
    <t>ED-13940</t>
  </si>
  <si>
    <t>CABO DE COBRE NU #35MM2   7 FIOSX2,50MM, PARA ELEMENTOS  DE CAPTAÇÃO/ ANEL DE CINTAMENTO/ DESCIDA (SPDA), INCLUSIVE SUPORTE E ISOLADOR</t>
  </si>
  <si>
    <t>10.3</t>
  </si>
  <si>
    <t>96977</t>
  </si>
  <si>
    <t>CORDOALHA DE COBRE NU 50 MM², ENTERRADA - FORNECIMENTO E INSTALAÇÃO. AF_08/2023</t>
  </si>
  <si>
    <t>10.4</t>
  </si>
  <si>
    <t>ED-51082</t>
  </si>
  <si>
    <t>TERMINAL AÉREO H = 25 CM, D = 3/8"</t>
  </si>
  <si>
    <t>10.5</t>
  </si>
  <si>
    <t>CPU-SPD-03</t>
  </si>
  <si>
    <t>Fornecimento e Instalação de Malha de Cobre nú 35mm², fixada em alvenaria</t>
  </si>
  <si>
    <t>10.6</t>
  </si>
  <si>
    <t>ED-51054</t>
  </si>
  <si>
    <t>CAIXA DE EQUALIZAÇÃO PARA USO INTERNO E EXTERNO COM 9 TERMINAIS 380X320X175MM EM AÇO E ACABAMENTO EM EPOXI</t>
  </si>
  <si>
    <t>10.7</t>
  </si>
  <si>
    <t>96986</t>
  </si>
  <si>
    <t>HASTE DE ATERRAMENTO, DIÂMETRO 3/4", COM 3 METROS - FORNECIMENTO E INSTALAÇÃO. AF_08/2023</t>
  </si>
  <si>
    <t>11</t>
  </si>
  <si>
    <t>GASES MEDICINAIS</t>
  </si>
  <si>
    <t>11.1</t>
  </si>
  <si>
    <t>RO-00543</t>
  </si>
  <si>
    <t>Chumbador tipo espera em aço CA 25 para fixação de estrutura metálica em concreto   fornecimento e instalação</t>
  </si>
  <si>
    <t>Kg</t>
  </si>
  <si>
    <t>11.2</t>
  </si>
  <si>
    <t>CENT-MAN-01</t>
  </si>
  <si>
    <t>Central manifold para cilindros 4 x 4 para oxigênio, ar comprimido e óxido nitroso com serpentina, 2 reguladores de pressão semi automático e 10 chicotes. Fornecimento e Instalação.</t>
  </si>
  <si>
    <t>11.3</t>
  </si>
  <si>
    <t>103836</t>
  </si>
  <si>
    <t>TUBO EM COBRE RÍGIDO, DN 22 MM, CLASSE A, SEM ISOLAMENTO, INSTALADO EM RAMAL E SUB-RAMAL DE GÁS MEDICINAL - FORNECIMENTO E INSTALAÇÃO. AF_04/2022</t>
  </si>
  <si>
    <t>11.4</t>
  </si>
  <si>
    <t>103835</t>
  </si>
  <si>
    <t>TUBO EM COBRE RÍGIDO, DN 15 MM, CLASSE A, SEM ISOLAMENTO, INSTALADO EM RAMAL E SUB-RAMAL DE GÁS MEDICINAL - FORNECIMENTO E INSTALAÇÃO. AF_04/2022</t>
  </si>
  <si>
    <t>11.5</t>
  </si>
  <si>
    <t>103008</t>
  </si>
  <si>
    <t>VÁLVULA DE RETENÇÃO HORIZONTAL, DE BRONZE, ROSCÁVEL, 1/2" - FORNECIMENTO E INSTALAÇÃO. AF_08/2021</t>
  </si>
  <si>
    <t>11.6</t>
  </si>
  <si>
    <t>ED-48275</t>
  </si>
  <si>
    <t>VÁLVULA DE ESFERA EM LATÃO, DIÂMETRO DE 3/4" NPT</t>
  </si>
  <si>
    <t>11.7</t>
  </si>
  <si>
    <t>ED-48274</t>
  </si>
  <si>
    <t>VÁLVULA DE ESFERA EM LATÃO, DIÂMETRO DE 1/2" NPT</t>
  </si>
  <si>
    <t>11.8</t>
  </si>
  <si>
    <t>103809</t>
  </si>
  <si>
    <t>CURVA EM COBRE, DN 22 MM, 45 GRAUS, SEM ANEL DE SOLDA, BOLSA X BOLSA, INSTALADO EM RAMAL E SUB-RAMAL DE GÁS COMBUSTÍVEL - FORNECIMENTO E INSTALAÇÃO. AF_04/2022</t>
  </si>
  <si>
    <t>11.9</t>
  </si>
  <si>
    <t>103866</t>
  </si>
  <si>
    <t>TÊ EM COBRE, DN 22 MM, SEM ANEL DE SOLDA, INSTALADO EM RAMAL E SUB-RAMAL DE GÁS MEDICINAL - FORNECIMENTO E INSTALAÇÃO. AF_04/2022</t>
  </si>
  <si>
    <t>11.10</t>
  </si>
  <si>
    <t>103856</t>
  </si>
  <si>
    <t>BUCHA DE REDUÇÃO EM COBRE, DN 22 MM X 15 MM, SEM ANEL DE SOLDA, PONTA X BOLSA, INSTALADO EM RAMAL E SUB-RAMAL DE GÁS MEDICINAL - FORNECIMENTO E INSTALAÇÃO. AF_04/2022</t>
  </si>
  <si>
    <t>11.11</t>
  </si>
  <si>
    <t>93358</t>
  </si>
  <si>
    <t>ESCAVAÇÃO MANUAL DE VALA. AF_09/2024</t>
  </si>
  <si>
    <t>11.12</t>
  </si>
  <si>
    <t>104737</t>
  </si>
  <si>
    <t>REATERRO MANUAL DE VALAS, COM PLACA VIBRATÓRIA. AF_08/2023</t>
  </si>
  <si>
    <t>11.13</t>
  </si>
  <si>
    <t>ED-49334</t>
  </si>
  <si>
    <t>ENVELOPE DE CONCRETO PARA PROTEÇÃO DE TUBOS DE PVC ENTERRADO   CONCRETO TIPO A FCK = 13,5 MPA</t>
  </si>
  <si>
    <t>11.14</t>
  </si>
  <si>
    <t>32.10.090</t>
  </si>
  <si>
    <t>CPOS/CDHU</t>
  </si>
  <si>
    <t>PROTEÇÃO ANTICORROSIVA, COM FITA ADESIVA, PARA RAMAIS SOB A TERRA, COM DN ATÉ 1´</t>
  </si>
  <si>
    <t>11.15</t>
  </si>
  <si>
    <t>TESTE-ESTANQUEIDADE</t>
  </si>
  <si>
    <t>TESTE DE ESTANQUEIDADE EM TUBULAÇÃO EXECUTADA EM COBRE, APLICAÇÃO GASES MEDICINAIS, COM EMISSÃO DE ART.o de ART</t>
  </si>
  <si>
    <t>11.16</t>
  </si>
  <si>
    <t>CIL-OXI-CP-01</t>
  </si>
  <si>
    <t>CILINDRO DE OXIGÊNIO MEDICINAL, AÇO, 40L, 7m3. FORNECIMENTO E INSTALAÇÃO</t>
  </si>
  <si>
    <t>11.17</t>
  </si>
  <si>
    <t>PINTURA PARA IDENTIFICAÇÃO DA TUBULAÇÃO</t>
  </si>
  <si>
    <t>11.17.1</t>
  </si>
  <si>
    <t>100761</t>
  </si>
  <si>
    <t>PINTURA COM TINTA ALQUÍDICA DE ACABAMENTO (ESMALTE SINTÉTICO FOSCO) PULVERIZADA SOBRE SUPERFÍCIES METÁLICAS (EXCETO PERFIL) EXECUTADO EM OBRA (02 DEMÃOS). AF_01/2020_PE</t>
  </si>
  <si>
    <t>11.18</t>
  </si>
  <si>
    <t>CONSTRUÇÃO DE ABRIGO PARA EQUIPAMENTOS DE GASES</t>
  </si>
  <si>
    <t>11.18.1</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</si>
  <si>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</si>
  <si>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PADRÃO DER MG</t>
  </si>
  <si>
    <t>12</t>
  </si>
  <si>
    <t>PREVENÇÃO E PROTEÇÃO CONTRA INCENDIO E PANICO</t>
  </si>
  <si>
    <t>12.1</t>
  </si>
  <si>
    <t>PPCI</t>
  </si>
  <si>
    <t>12.1.1</t>
  </si>
  <si>
    <t>97599</t>
  </si>
  <si>
    <t>LUMINÁRIA DE EMERGÊNCIA, COM 30 LÂMPADAS LED DE 2 W, SEM REATOR - FORNECIMENTO E INSTALAÇÃO. AF_09/2024</t>
  </si>
  <si>
    <t>12.1.2</t>
  </si>
  <si>
    <t>ED-50193</t>
  </si>
  <si>
    <t>EXTINTOR DE INCÊNDIO TIPO PÓ QUÍMICO 2 A:20 B:C, CAPACIDADE 6 KG</t>
  </si>
  <si>
    <t>12.1.3</t>
  </si>
  <si>
    <t>ED-50201</t>
  </si>
  <si>
    <t>PLACA FOTOLUMINESCENTE PARA SINALIZAÇÃO DE EMERGÊNCIA, TIPO "S2", DIMENSÃO (380X190)MM, INCLUSIVE FIXAÇÃO</t>
  </si>
  <si>
    <t>12.1.4</t>
  </si>
  <si>
    <t>ED-29400</t>
  </si>
  <si>
    <t>PLACA FOTOLUMINESCENTE PARA SINALIZAÇÃO DE EMERGÊNCIA, TIPO "S3", DIMENSÃO (380X190)MM, INCLUSIVE FIXAÇÃO</t>
  </si>
  <si>
    <t>12.1.5</t>
  </si>
  <si>
    <t>ED-29403</t>
  </si>
  <si>
    <t>PLACA FOTOLUMINESCENTE PARA SINALIZAÇÃO DE EMERGÊNCIA, TIPO "S6", DIMENSÃO (380X190)MM, INCLUSIVE FIXAÇÃO</t>
  </si>
  <si>
    <t>12.1.6</t>
  </si>
  <si>
    <t>ED-50203</t>
  </si>
  <si>
    <t>PLACA FOTOLUMINESCENTE PARA SINALIZAÇÃO DE EMERGÊNCIA, TIPO "S9", DIMENSÃO (380X190)MM, INCLUSIVE FIXAÇÃO</t>
  </si>
  <si>
    <t>12.1.7</t>
  </si>
  <si>
    <t>ED-50205</t>
  </si>
  <si>
    <t>PLACA FOTOLUMINESCENTE PARA SINALIZAÇÃO DE EMERGÊNCIA, TIPO "S12", DIMENSÃO (380X190)MM, INCLUSIVE FIXAÇÃO</t>
  </si>
  <si>
    <t>12.1.8</t>
  </si>
  <si>
    <t>ED-29411</t>
  </si>
  <si>
    <t>PLACA FOTOLUMINESCENTE PARA SINALIZAÇÃO DE EMERGÊNCIA, TIPO "S17", DIMENSÃO (150X150)MM, INCLUSIVE FIXAÇÃO</t>
  </si>
  <si>
    <t>12.1.9</t>
  </si>
  <si>
    <t>ED-32246</t>
  </si>
  <si>
    <t>PLACA FOTOLUMINESCENTE PARA SINALIZAÇÃO DE EMERGÊNCIA, TIPO "M1", DIMENSÃO (400X600)MM, INCLUSIVE FIXAÇÃO</t>
  </si>
  <si>
    <t>12.1.10</t>
  </si>
  <si>
    <t>ED-29388</t>
  </si>
  <si>
    <t>PLACA FOTOLUMINESCENTE PARA SINALIZAÇÃO DE EMERGÊNCIA, TIPO "E1", DIMENSÃO (300X300)MM, INCLUSIVE FIXAÇÃO</t>
  </si>
  <si>
    <t>12.1.11</t>
  </si>
  <si>
    <t>ED-29389</t>
  </si>
  <si>
    <t>PLACA FOTOLUMINESCENTE PARA SINALIZAÇÃO DE EMERGÊNCIA, TIPO "E2", DIMENSÃO (150X100)MM, INCLUSIVE FIXAÇÃO</t>
  </si>
  <si>
    <t>12.1.12</t>
  </si>
  <si>
    <t>ED-50199</t>
  </si>
  <si>
    <t>PLACA FOTOLUMINESCENTE PARA SINALIZAÇÃO DE EMERGÊNCIA, TIPO "E5", DIMENSÃO (300X300)MM, INCLUSIVE FIXAÇÃO</t>
  </si>
  <si>
    <t>12.1.13</t>
  </si>
  <si>
    <t>ED-50200</t>
  </si>
  <si>
    <t>PLACA FOTOLUMINESCENTE PARA SINALIZAÇÃO DE EMERGÊNCIA, TIPO "E8", DIMENSÃO (300X300)MM, INCLUSIVE FIXAÇÃO</t>
  </si>
  <si>
    <t>12.1.14</t>
  </si>
  <si>
    <t>ED-32247</t>
  </si>
  <si>
    <t>PLACA FOTOLUMINESCENTE PARA SINALIZAÇÃO DE EMERGÊNCIA, TIPO "M2", DIMENSÃO (380X190)MM, INCLUSIVE FIXAÇÃO</t>
  </si>
  <si>
    <t>12.1.15</t>
  </si>
  <si>
    <t>ED-29405</t>
  </si>
  <si>
    <t>PLACA FOTOLUMINESCENTE PARA SINALIZAÇÃO DE EMERGÊNCIA, TIPO "S8", DIMENSÃO (380X190)MM, INCLUSIVE FIXAÇÃO</t>
  </si>
  <si>
    <t>12.1.16</t>
  </si>
  <si>
    <t>ED-50207</t>
  </si>
  <si>
    <t>PLACA FOTOLUMINESCENTE PARA SINALIZAÇÃO DE EMERGÊNCIA, TIPO "P4", DIÂMETRO DE 300MM, INCLUSIVE FIXAÇÃO</t>
  </si>
  <si>
    <t>12.1.17</t>
  </si>
  <si>
    <t>ED-4855</t>
  </si>
  <si>
    <t>CENTRAL DE ALARME DE INCÊNDIO ENDEREÇÁVEL PARA 24 LAÇOS, INCLUSIVE FORNECIMENTO E INSTALAÇÃO, EXCLUSIVE CABO DE 4 VIAS PARA ALARME</t>
  </si>
  <si>
    <t>12.1.18</t>
  </si>
  <si>
    <t>ED-50180</t>
  </si>
  <si>
    <t>ACIONADOR MANUAL DE ALARME DE INCÊNDIO, INCLUSIVE FORNECIMENTO E INSTALAÇÃO, EXCLUSIVE CABO DE 4 VIAS PARA ALARME</t>
  </si>
  <si>
    <t>12.1.19</t>
  </si>
  <si>
    <t>ED-50187</t>
  </si>
  <si>
    <t>SIRENE PARA ALARME DE BOMBA EM FUNCIONAMENTO, 220V</t>
  </si>
  <si>
    <t>12.1.20</t>
  </si>
  <si>
    <t>12015</t>
  </si>
  <si>
    <t>Botoeira Liga-Desliga para Bomba de Incêndio Modelo BLD-1, marca VERIN  ou similar</t>
  </si>
  <si>
    <t>12.1.21</t>
  </si>
  <si>
    <t>ED-22707</t>
  </si>
  <si>
    <t>MANGUEIRA DE FIBRA SINTÉTICA E BORRACHA PARA INCÊNDIO TIPO 2, DN 38MM, COMPRIMENTO 15M, FORNECIMENTO E INSTALAÇÃO</t>
  </si>
  <si>
    <t>12.1.22</t>
  </si>
  <si>
    <t>96765</t>
  </si>
  <si>
    <t>ABRIGO PARA HIDRANTE, 90X60X17CM, COM REGISTRO GLOBO ANGULAR 45 GRAUS 2 1/2", ADAPTADOR STORZ 2 1/2", MANGUEIRA DE INCÊNDIO 20M, REDUÇÃO 2 1/2" X 1 1/2" E ESGUICHO EM LATÃO 1 1/2" - FORNECIMENTO E INSTALAÇÃO. AF_10/2020</t>
  </si>
  <si>
    <t>12.1.23</t>
  </si>
  <si>
    <t>ED-50195</t>
  </si>
  <si>
    <t>HIDRANTE DE RECALQUE COMPLETO EM CAIXA DE ALVENARIA</t>
  </si>
  <si>
    <t>12.1.24</t>
  </si>
  <si>
    <t>12.1.25</t>
  </si>
  <si>
    <t>12.1.26</t>
  </si>
  <si>
    <t>92389</t>
  </si>
  <si>
    <t>JOELHO 45 GRAUS, EM FERRO GALVANIZADO, DN 65 (2 1/2"), CONEXÃO ROSQUEADA, INSTALADO EM REDE DE ALIMENTAÇÃO PARA HIDRANTE - FORNECIMENTO E INSTALAÇÃO. AF_10/2020</t>
  </si>
  <si>
    <t>12.1.27</t>
  </si>
  <si>
    <t>92636</t>
  </si>
  <si>
    <t>JOELHO 90 GRAUS, EM FERRO GALVANIZADO, CONEXÃO ROSQUEADA, DN 80 (3"), INSTALADO EM REDE DE ALIMENTAÇÃO PARA HIDRANTE - FORNECIMENTO E INSTALAÇÃO. AF_10/2020</t>
  </si>
  <si>
    <t>12.1.28</t>
  </si>
  <si>
    <t>92390</t>
  </si>
  <si>
    <t>JOELHO 90 GRAUS, EM FERRO GALVANIZADO, DN 65 (2 1/2"), CONEXÃO ROSQUEADA, INSTALADO EM REDE DE ALIMENTAÇÃO PARA HIDRANTE - FORNECIMENTO E INSTALAÇÃO. AF_10/2020</t>
  </si>
  <si>
    <t>12.1.29</t>
  </si>
  <si>
    <t>92367</t>
  </si>
  <si>
    <t>TUBO DE AÇO GALVANIZADO COM COSTURA, CLASSE MÉDIA, DN 65 (2 1/2"), CONEXÃO ROSQUEADA, INSTALADO EM REDE DE ALIMENTAÇÃO PARA HIDRANTE - FORNECIMENTO E INSTALAÇÃO. AF_10/2020</t>
  </si>
  <si>
    <t>12.1.30</t>
  </si>
  <si>
    <t>92368</t>
  </si>
  <si>
    <t>TUBO DE AÇO GALVANIZADO COM COSTURA, CLASSE MÉDIA, DN 80 (3"), CONEXÃO ROSQUEADA, INSTALADO EM REDE DE ALIMENTAÇÃO PARA HIDRANTE - FORNECIMENTO E INSTALAÇÃO. AF_10/2020</t>
  </si>
  <si>
    <t>12.1.31</t>
  </si>
  <si>
    <t>92642</t>
  </si>
  <si>
    <t>TÊ, EM FERRO GALVANIZADO, CONEXÃO ROSQUEADA, DN 65 (2 1/2"), INSTALADO EM REDE DE ALIMENTAÇÃO PARA HIDRANTE - FORNECIMENTO E INSTALAÇÃO. AF_10/2020</t>
  </si>
  <si>
    <t>12.1.32</t>
  </si>
  <si>
    <t>ED-49867</t>
  </si>
  <si>
    <t>BOMBA CENTRÍFUGA TRIFÁSICA DE 5CV, INCLUSIVE FORNECIMENTO E INSTALAÇÃO</t>
  </si>
  <si>
    <t>12.1.33</t>
  </si>
  <si>
    <t>103016</t>
  </si>
  <si>
    <t>VÁLVULA DE RETENÇÃO, DE BRONZE, PÉ COM CRIVOS, ROSCÁVEL, 3" - FORNECIMENTO E INSTALAÇÃO. AF_08/2021</t>
  </si>
  <si>
    <t>12.1.34</t>
  </si>
  <si>
    <t>94500</t>
  </si>
  <si>
    <t>REGISTRO DE GAVETA BRUTO, LATÃO, ROSCÁVEL, 3" - FORNECIMENTO E INSTALAÇÃO. AF_08/2021</t>
  </si>
  <si>
    <t>12.1.35</t>
  </si>
  <si>
    <t>94499</t>
  </si>
  <si>
    <t>REGISTRO DE GAVETA BRUTO, LATÃO, ROSCÁVEL, 2 1/2" - FORNECIMENTO E INSTALAÇÃO. AF_08/2021</t>
  </si>
  <si>
    <t>12.1.36</t>
  </si>
  <si>
    <t>99624</t>
  </si>
  <si>
    <t>VÁLVULA DE RETENÇÃO HORIZONTAL, DE BRONZE, ROSCÁVEL, 2 1/2" - FORNECIMENTO E INSTALAÇÃO. AF_08/2021</t>
  </si>
  <si>
    <t>12.1.37</t>
  </si>
  <si>
    <t>91180</t>
  </si>
  <si>
    <t>FIXAÇÃO DE TUBOS HORIZONTAIS DE PVC ÁGUA/PVC ESGOTO/PVC PLUVIAL/CPVC/PPR/COBRE OU AÇO, DIÂMETROS MAIORES QUE 40 MM E MENORES OU IGUAIS A 75 MM, COM ABRAÇADEIRA TIPO  D  COM PARAFUSO DE FIXAÇÃO 2 1/2", FIXADA DIRETAMENTE NA LAJE OU PAREDE. AF_09/2023</t>
  </si>
  <si>
    <t>12.1.38</t>
  </si>
  <si>
    <t>92378</t>
  </si>
  <si>
    <t>LUVA, EM FERRO GALVANIZADO, DN 65 (2 1/2"), CONEXÃO ROSQUEADA, INSTALADO EM REDE DE ALIMENTAÇÃO PARA HIDRANTE - FORNECIMENTO E INSTALAÇÃO. AF_10/2020</t>
  </si>
  <si>
    <t>12.1.39</t>
  </si>
  <si>
    <t>ED-4862</t>
  </si>
  <si>
    <t>CABO DE 4 VIAS PARA ALARME, INCLUSIVE FORNECIMENTO E INSTALAÇÃO</t>
  </si>
  <si>
    <t>12.1.40</t>
  </si>
  <si>
    <t>95727</t>
  </si>
  <si>
    <t>ELETRODUTO RÍGIDO SOLDÁVEL, PVC, DN 25 MM (3/4"), APARENTE - FORNECIMENTO E INSTALAÇÃO. AF_10/2022</t>
  </si>
  <si>
    <t>12.1.41</t>
  </si>
  <si>
    <t>91914</t>
  </si>
  <si>
    <t>CURVA 90 GRAUS PARA ELETRODUTO, PVC, ROSCÁVEL, DN 25 MM (3/4"), PARA CIRCUITOS TERMINAIS, INSTALADA EM PAREDE - FORNECIMENTO E INSTALAÇÃO. AF_03/2023</t>
  </si>
  <si>
    <t>12.1.42</t>
  </si>
  <si>
    <t>104404</t>
  </si>
  <si>
    <t>CONDULETE DE PVC, TIPO T, PARA ELETRODUTO DE PVC SOLDÁVEL DN 25 MM (3/4''), APARENTE - FORNECIMENTO E INSTALAÇÃO. AF_10/2022</t>
  </si>
  <si>
    <t>12.1.43</t>
  </si>
  <si>
    <t>94470</t>
  </si>
  <si>
    <t>NIPLE, EM FERRO GALVANIZADO, CONEXÃO ROSQUEADA, DN 80 MM (3"), INSTALADO EM RESERVAÇÃO PREDIAL DE ÁGUA - FORNECIMENTO E INSTALAÇÃO. AF_04/2024</t>
  </si>
  <si>
    <t>12.1.44</t>
  </si>
  <si>
    <t>BAR-PAN</t>
  </si>
  <si>
    <t>BARRA ANTIPANICO DUPLA, COM FECHADURA LADO OPOSTO, COR CINZA</t>
  </si>
  <si>
    <t>12.1.45</t>
  </si>
  <si>
    <t>BAT-INC</t>
  </si>
  <si>
    <t>BATERIA SELADA PARA CENTRAL DE ALARME 12 V 7A</t>
  </si>
  <si>
    <t>12.1.46</t>
  </si>
  <si>
    <t>ESC-EXT01</t>
  </si>
  <si>
    <t>ESCADA METÁLICA EM FORMA DE U COM PISO/DEGRAU EM CHAPA XADREZ "U" DE 1700X300X25 E ESP.6.3MM PATAMAR COM 3450X1700X25 E ESP. 6.3MM, H = TOTAL= 3,50M, COM VIGAS E PILARES METÁLICOS ("U" 152 X 15,6), INCLUSO GUARDA CORPO DE 2" E CORRIMÃO DUPLO DE 1.1/2 DE AÇO GALVANIZADO, PINTURA COM 1 DEMÃO FUNDO ANTICORROSIVO E ACABAMENTO 2 DEMÃOS - FORNECIMENTO E MONTAGEM</t>
  </si>
  <si>
    <t>12.1.47</t>
  </si>
  <si>
    <t>ESC-EXT02</t>
  </si>
  <si>
    <t>ESCADA METÁLICA EM FORMA DE U COM PISO/DEGRAU EM CHAPA XADREZ "U" DE 1200X300X25 E ESP.6.3MM PATAMAR COM 2500X1200X25 E ESP. 6.3MM, H = TOTAL= 3,50M, COM VIGAS E PILARES METÁLICOS ("U" 152 X 15,6), INCLUSO GUARDA CORPO DE 2" E CORRIMÃO DUPLO DE 1.1/2 DE AÇO GALVANIZADO, PINTURA COM 1 DEMÃO FUNDO ANTICORROSIVO E ACABAMENTO 2 DEMÃOS - FORNECIMENTO E MONTAGEM</t>
  </si>
  <si>
    <t>12.2</t>
  </si>
  <si>
    <t>CASA DE BOMBAS</t>
  </si>
  <si>
    <t>12.2.1</t>
  </si>
  <si>
    <t>ESCAVAÇÃO MANUAL PARA VIGA BALDRAME  (INCLUINDO ESCAVAÇÃO PARA COLOCAÇÃO DE FÔRMAS). AF_01/2024</t>
  </si>
  <si>
    <t>12.2.2</t>
  </si>
  <si>
    <t>ESCAVAÇÃO MANUAL PARA SAPATA (INCLUINDO ESCAVAÇÃO PARA COLOCAÇÃO DE FÔRMAS). AF_01/2024</t>
  </si>
  <si>
    <t>12.2.3</t>
  </si>
  <si>
    <t>APILOAMENTO MANUAL EM FUNDO DE VALA COM SOQUETE, EXCLUSIVE ESCAVAÇÃO</t>
  </si>
  <si>
    <t>12.2.4</t>
  </si>
  <si>
    <t>LASTRO DE CONCRETO MAGRO, APLICADO EM SAPATAS E VIGAS BALDRAMES, ESPESSURA DE 5 CM. AF_01/2024</t>
  </si>
  <si>
    <t>12.2.5</t>
  </si>
  <si>
    <t>96535</t>
  </si>
  <si>
    <t>FABRICAÇÃO, MONTAGEM E DESMONTAGEM DE FÔRMA PARA SAPATA, EM MADEIRA SERRADA, E=25 MM, 4 UTILIZAÇÕES. AF_01/2024</t>
  </si>
  <si>
    <t>12.2.6</t>
  </si>
  <si>
    <t>96558</t>
  </si>
  <si>
    <t>CONCRETAGEM DE SAPATA, FCK 30 MPA, COM USO DE BOMBA - LANÇAMENTO, ADENSAMENTO E ACABAMENTO. AF_01/2024</t>
  </si>
  <si>
    <t>12.2.7</t>
  </si>
  <si>
    <t>CONCRETAGEM DE BLOCO DE COROAMENTO OU VIGA BALDRAME, FCK 30 MPA, COM USO DE BOMBA - LANÇAMENTO, ADENSAMENTO E ACABAMENTO. AF_01/2024</t>
  </si>
  <si>
    <t>12.2.8</t>
  </si>
  <si>
    <t>103672</t>
  </si>
  <si>
    <t>CONCRETAGEM DE PILARES DE ARRANQUE, FCK = 25 MPA, COM USO DE BOMBA - LANÇAMENTO, ADENSAMENTO E ACABAMENTO. AF_02/2022_PS</t>
  </si>
  <si>
    <t>12.2.9</t>
  </si>
  <si>
    <t>IMPERMEABILIZAÇÃO DE SUPERFÍCIE COM EMULSÃO ASFÁLTICA, 2 DEMÃOS. AF_09/2023</t>
  </si>
  <si>
    <t>12.2.10</t>
  </si>
  <si>
    <t>12.2.11</t>
  </si>
  <si>
    <t>ARMAÇÃO DE PILAR DE ARRANQUE DE ESTRUTURA CONVENCIONAL DE CONCRETO ARMADO UTILIZANDO AÇO CA-60 DE 5,0 MM - MONTAGEM. AF_06/2022</t>
  </si>
  <si>
    <t>12.2.12</t>
  </si>
  <si>
    <t>ARMAÇÃO DE PILAR DE ARRANQUE DE ESTRUTURA CONVENCIONAL DE CONCRETO ARMADO UTILIZANDO AÇO CA-50 DE 10,0 MM - MONTAGEM. AF_06/2022</t>
  </si>
  <si>
    <t>12.2.13</t>
  </si>
  <si>
    <t>ARMAÇÃO DE SAPATA ISOLADA UTILIZANDO AÇO CA-50 DE 10 MM - MONTAGEM. AF_01/2024</t>
  </si>
  <si>
    <t>12.2.14</t>
  </si>
  <si>
    <t>ARMAÇÃO DE VIGA BALDRAME  UTILIZANDO AÇO CA-60 DE 5 MM - MONTAGEM. AF_01/2024</t>
  </si>
  <si>
    <t>12.2.15</t>
  </si>
  <si>
    <t>12.2.16</t>
  </si>
  <si>
    <t>12.2.17</t>
  </si>
  <si>
    <t>ARMAÇÃO DE PILAR  DE ESTRUTURA CONVENCIONAL DE CONCRETO ARMADO UTILIZANDO AÇO CA-50 DE 10,0 MM - MONTAGEM. AF_06/2022</t>
  </si>
  <si>
    <t>12.2.18</t>
  </si>
  <si>
    <t>CONCRETAGEM DE PILARES, FCK = 25 MPA, COM USO DE BOMBA - LANÇAMENTO, ADENSAMENTO E ACABAMENTO. AF_02/2022_PS</t>
  </si>
  <si>
    <t>12.2.19</t>
  </si>
  <si>
    <t>12.2.20</t>
  </si>
  <si>
    <t>CONCRETAGEM PISO DE CONCRETO  FCK 30 MPA - LANÇAMENTO, ADENSAMENTO E ACABAMENTO. AF_09/2021</t>
  </si>
  <si>
    <t>12.2.21</t>
  </si>
  <si>
    <t>97083</t>
  </si>
  <si>
    <t>COMPACTAÇÃO MECÂNICA DE SOLO PARA EXECUÇÃO DE RADIER, PISO DE CONCRETO OU LAJE SOBRE SOLO, COM COMPACTADOR DE SOLOS A PERCUSSÃO. AF_09/2021</t>
  </si>
  <si>
    <t>12.2.22</t>
  </si>
  <si>
    <t>12.2.23</t>
  </si>
  <si>
    <t>12.2.24</t>
  </si>
  <si>
    <t>12.2.25</t>
  </si>
  <si>
    <t>12.2.26</t>
  </si>
  <si>
    <t>12.2.27</t>
  </si>
  <si>
    <t>90838</t>
  </si>
  <si>
    <t>PORTA CORTA-FOGO 90X210X4CM - FORNECIMENTO E INSTALAÇÃO. AF_12/2019</t>
  </si>
  <si>
    <t>12.2.28</t>
  </si>
  <si>
    <t>12.2.29</t>
  </si>
  <si>
    <t>12.2.30</t>
  </si>
  <si>
    <t>12.2.31</t>
  </si>
  <si>
    <t>ED-13852</t>
  </si>
  <si>
    <t>COBERTURA EM TELHA METÁLICA GALVANIZADA ONDULADA, TIPO SIMPLES, ESP. 0,50MM, ACABAMENTO NATURAL, INCLUSIVE ACESSÓRIOS PARA FIXAÇÃO, FORNECIMENTO E INSTALAÇÃO</t>
  </si>
  <si>
    <t>12.2.32</t>
  </si>
  <si>
    <t>ED-20603</t>
  </si>
  <si>
    <t>FORNECIMENTO DE ESTRUTURA METÁLICA E ENGRADAMENTO METÁLICO, EM AÇO, PARA TELHADO, EXCLUSIVE TELHA, INCLUSIVE FABRICAÇÃO, TRANSPORTE, MONTAGEM E APLICAÇÃO DE FUNDO PREPARADOR ANTICORROSIVO EM SUPERFÍCIE METÁLICA, UMA (1) DEMÃO</t>
  </si>
  <si>
    <t>12.2.33</t>
  </si>
  <si>
    <t>PINTURA ESMALTE BASE SOLVENTE EM SUPERFÍCIES METÁLICAS, DUAS (2) DEMÃOS, INCLUSIVE UMA (1) DEMÃO DE FUNDO ANTICORROSIVO</t>
  </si>
  <si>
    <t>13</t>
  </si>
  <si>
    <t>COBERTURA</t>
  </si>
  <si>
    <t>13.1</t>
  </si>
  <si>
    <t>94216</t>
  </si>
  <si>
    <t>TELHAMENTO COM TELHA METÁLICA TERMOACÚSTICA E = 30 MM, COM ATÉ 2 ÁGUAS, INCLUSO IÇAMENTO. AF_07/2019</t>
  </si>
  <si>
    <t>13.2</t>
  </si>
  <si>
    <t>94227</t>
  </si>
  <si>
    <t>CALHA EM CHAPA DE AÇO GALVANIZADO NÚMERO 24, DESENVOLVIMENTO DE 33 CM, INCLUSO TRANSPORTE VERTICAL. AF_07/2019</t>
  </si>
  <si>
    <t>13.3</t>
  </si>
  <si>
    <t>94231</t>
  </si>
  <si>
    <t>RUFO EM CHAPA DE AÇO GALVANIZADO NÚMERO 24, CORTE DE 25 CM, INCLUSO TRANSPORTE VERTICAL. AF_07/2019</t>
  </si>
  <si>
    <t>13.4</t>
  </si>
  <si>
    <t>13.5</t>
  </si>
  <si>
    <t>13.6</t>
  </si>
  <si>
    <t>PINTURA EM ESTRUTURA METÁLICA</t>
  </si>
  <si>
    <t>13.6.1</t>
  </si>
  <si>
    <t>14</t>
  </si>
  <si>
    <t>SERVIÇOS COMPLEMENTARES</t>
  </si>
  <si>
    <t>14.1</t>
  </si>
  <si>
    <t>MAPA-TATIL</t>
  </si>
  <si>
    <t>MAPA TATIL BRAILE / RELEVO ACRILICO 500X440x3MM COM PEDESTAL EM AÇO COM PINTURA ELETROSTATICA - SINALIZAÇÃO DE AMBIENTES</t>
  </si>
  <si>
    <t>14.2</t>
  </si>
  <si>
    <t>ED-50634</t>
  </si>
  <si>
    <t>PLACA DE ALUMÍNIO FUNDIDO, DIMENSÃO (60X40)CM, PARA INAUGURAÇÃO, INCLUSIVE FIXAÇÃO</t>
  </si>
  <si>
    <t>14.3</t>
  </si>
  <si>
    <t>97064</t>
  </si>
  <si>
    <t>MONTAGEM E DESMONTAGEM DE ANDAIME TUBULAR TIPO "TORRE" (EXCLUSIVE ANDAIME E LIMPEZA). AF_03/2024</t>
  </si>
  <si>
    <t>14.4</t>
  </si>
  <si>
    <t>ED-9076</t>
  </si>
  <si>
    <t>FORNECIMENTO DE ANDAIME METÁLICO TUBULAR TIPO TORRE (LOCAÇÃO), INCLUSIVE RODÍZIOS, EXCLUSIVE MONTAGEM E DESMONTAGEM</t>
  </si>
  <si>
    <t>mxmês</t>
  </si>
  <si>
    <t>14.5</t>
  </si>
  <si>
    <t>ED-50266</t>
  </si>
  <si>
    <t>LIMPEZA FINAL PARA ENTREGA DA OBRA</t>
  </si>
  <si>
    <t>15</t>
  </si>
  <si>
    <t>15.1</t>
  </si>
  <si>
    <t>PLAT-ELEV-2PAR</t>
  </si>
  <si>
    <t>PLATAFORMA ELEVATÓRIA, 2 PARADAS, CAPACIDADE MÍNIMA 1 CADEIRANTE + ACOMPANHANTE</t>
  </si>
  <si>
    <t>15.2</t>
  </si>
  <si>
    <t>18.050.0005-0</t>
  </si>
  <si>
    <t>EMOP</t>
  </si>
  <si>
    <t>CENTRAL DE AR COMPRIMIDO MEDICINAL,ISENTO DE OLEO,SISTEMA DU PLEX,COM RESERVATORIO HORIZONTAL OU VERTICAL,VAZAO APROX.20M 3/H,02 (DOIS) COMPRESSORES COM POTENCIA MEDIA DE APROX.5HP,C APACIDADE DO RESERVATORIO DE APROX.500 LITROS,INCLUSIVE FILT ROS,SECADORES,PAINEL ELETRICO,CONFORME RDC-50 ANVISA/MINISTE RIO DA SAUDE E ABNT NBR 12188.FORNEC.E ASSENT. 3%-DESGASTE DE FERRAMENTAS E EPI</t>
  </si>
  <si>
    <t>15.3</t>
  </si>
  <si>
    <t>18.050.0050-0</t>
  </si>
  <si>
    <t>CENTRAL DE VACUO MEDICINAL,ISENTO DE OLEO,SISTEMA DUPLEX,C/R ESERVATORIO HORIZONTAL,VAZAO APROX.26M3/H,02 (DUAS) MOTO-BOM BAS DE VACUO POTENCIA MEDIA APROX.3HP,CAPAC.RESERVATORIO APR OX.400 LITROS,INCL.FILTROS,SECADORES,PAINEL ELETRICO,CONFORM E RDC-50 ANVISA/MINISTERIO DA SAUDE E ABNT NBR 12188.FORNECI MENTO E ASSENTAMENTO. 3%-DESGASTE DE FERRAMENTAS E EPI</t>
  </si>
  <si>
    <t xml:space="preserve">TOTAL </t>
  </si>
  <si>
    <t>UNIVERSIDADE FEDERAL DOS VALES DO JEQUITINHONHA E MUCURI
CAMPUS MUCURI - TEÓFILO OTONI - MG                                                                                                                                                                         OBRA DE CONCLUSÃO DO PRÉDIO DA FAMMUC</t>
  </si>
  <si>
    <t>CONFERÊNCIA ORÇAFASCIO</t>
  </si>
  <si>
    <t>18.050.0005-A</t>
  </si>
  <si>
    <t>18.050.0050-A</t>
  </si>
  <si>
    <r>
      <rPr>
        <b/>
        <sz val="12"/>
        <color theme="1"/>
        <rFont val="Calibri"/>
        <charset val="134"/>
      </rPr>
      <t xml:space="preserve">UNIVERSIDADE FEDERAL DOS VALES DO JEQUITINHONHA E MUCURI
CAMPUS MUCURI - TEÓFILO OTONI - MG                                                                                                                                                                                              OBRA DE CONCLUSÃO DO PRÉDIO DA FAMMUC
</t>
    </r>
    <r>
      <rPr>
        <b/>
        <i/>
        <u/>
        <sz val="12"/>
        <color rgb="FF800000"/>
        <rFont val="Calibri"/>
        <charset val="134"/>
      </rPr>
      <t>PLANILHA ORÇAMENTÁRIA ANALÍTICA DE REFERÊNCIA</t>
    </r>
  </si>
  <si>
    <t>NÃO DESONERADA</t>
  </si>
  <si>
    <t xml:space="preserve"> 1.1 </t>
  </si>
  <si>
    <t>Banco</t>
  </si>
  <si>
    <t>Descrição</t>
  </si>
  <si>
    <t>Valor Unit</t>
  </si>
  <si>
    <t>Total</t>
  </si>
  <si>
    <t>Composição</t>
  </si>
  <si>
    <t>ED-50393</t>
  </si>
  <si>
    <t>Composição Auxiliar</t>
  </si>
  <si>
    <t>95413</t>
  </si>
  <si>
    <t>CURSO DE CAPACITAÇÃO PARA ALMOXARIFE (ENCARGOS COMPLEMENTARES) - MENSALISTA</t>
  </si>
  <si>
    <t>Insumo</t>
  </si>
  <si>
    <t>00040864</t>
  </si>
  <si>
    <t>SEGURO - MENSALISTA (COLETADO CAIXA - ENCARGOS COMPLEMENTARES)</t>
  </si>
  <si>
    <t>00043494</t>
  </si>
  <si>
    <t>EPI - FAMILIA ALMOXARIFE - MENSALISTA (ENCARGOS COMPLEMENTARES - COLETADO CAIXA)</t>
  </si>
  <si>
    <t>00043470</t>
  </si>
  <si>
    <t>FERRAMENTAS - FAMILIA ALMOXARIFE - MENSALISTA (ENCARGOS COMPLEMENTARES - COLETADO CAIXA)</t>
  </si>
  <si>
    <t>00040863</t>
  </si>
  <si>
    <t>EXAMES - MENSALISTA (COLETADO CAIXA - ENCARGOS COMPLEMENTARES)</t>
  </si>
  <si>
    <t>00040809</t>
  </si>
  <si>
    <t>ALMOXARIFE (MENSALISTA)</t>
  </si>
  <si>
    <t>95422</t>
  </si>
  <si>
    <t>CURSO DE CAPACITAÇÃO PARA ENCARREGADO GERAL DE OBRAS (ENCARGOS COMPLEMENTARES) - MENSALISTA</t>
  </si>
  <si>
    <t>00040818</t>
  </si>
  <si>
    <t>ENCARREGADO GERAL DE OBRAS (MENSALISTA)</t>
  </si>
  <si>
    <t>00043499</t>
  </si>
  <si>
    <t>EPI - FAMILIA ENCARREGADO GERAL - MENSALISTA (ENCARGOS COMPLEMENTARES - COLETADO CAIXA)</t>
  </si>
  <si>
    <t>00043475</t>
  </si>
  <si>
    <t>FERRAMENTAS - FAMILIA ENCARREGADO GERAL - MENSALISTA (ENCARGOS COMPLEMENTARES - COLETADO CAIXA)</t>
  </si>
  <si>
    <t>95415</t>
  </si>
  <si>
    <t>CURSO DE CAPACITAÇÃO PARA ENGENHEIRO CIVIL DE OBRA JÚNIOR (ENCARGOS COMPLEMENTARES) - MENSALISTA</t>
  </si>
  <si>
    <t>00043474</t>
  </si>
  <si>
    <t>FERRAMENTAS - FAMILIA ENGENHEIRO CIVIL - MENSALISTA (ENCARGOS COMPLEMENTARES - COLETADO CAIXA)</t>
  </si>
  <si>
    <t>00040811</t>
  </si>
  <si>
    <t>ENGENHEIRO CIVIL DE OBRA JUNIOR (MENSALISTA)</t>
  </si>
  <si>
    <t>00043498</t>
  </si>
  <si>
    <t>EPI - FAMILIA ENGENHEIRO CIVIL - MENSALISTA (ENCARGOS COMPLEMENTARES - COLETADO CAIXA)</t>
  </si>
  <si>
    <t>101315</t>
  </si>
  <si>
    <t>CURSO DE CAPACITAÇÃO PARA ELETROTÉCNICO (ENCARGOS COMPLEMENTARES) - MENSALISTA</t>
  </si>
  <si>
    <t>00043496</t>
  </si>
  <si>
    <t>EPI - FAMILIA ELETRICISTA - MENSALISTA (ENCARGOS COMPLEMENTARES - COLETADO CAIXA)</t>
  </si>
  <si>
    <t>00040862</t>
  </si>
  <si>
    <t>ALIMENTACAO - MENSALISTA (COLETADO CAIXA - ENCARGOS COMPLEMENTARES)</t>
  </si>
  <si>
    <t>00043472</t>
  </si>
  <si>
    <t>FERRAMENTAS - FAMILIA ELETRICISTA - MENSALISTA (ENCARGOS COMPLEMENTARES - COLETADO CAIXA)</t>
  </si>
  <si>
    <t>00040861</t>
  </si>
  <si>
    <t>TRANSPORTE - MENSALISTA (COLETADO CAIXA - ENCARGOS COMPLEMENTARES)</t>
  </si>
  <si>
    <t>00040922</t>
  </si>
  <si>
    <t>ELETROTECNICO (MENSALISTA)</t>
  </si>
  <si>
    <t>ED-50147</t>
  </si>
  <si>
    <t>BARRACÃO DE OBRA PARA ESCRITÓRIO DA FISCALIZAÇÃO TIPO II, ÁREA INTERNA 21,78M2, EM CHAPA DE COMPENSADO RESINADO, INCLUSIVE MOBILIÁRIO (OBRA DE GRANDE PORTE, EFETIVO ACIMA 60 HOMENS)   PADRÃO DER MG</t>
  </si>
  <si>
    <t>13.811,9600</t>
  </si>
  <si>
    <t>90,5940</t>
  </si>
  <si>
    <t>ED-50148</t>
  </si>
  <si>
    <t>BARRACÃO DE OBRA PARA ESCRITÓRIO DA EMPREITEIRA TIPO I, ÁREA INTERNA 18,15M2, EM CHAPA DE COMPENSADO RESINADO, INCLUSIVE MOBILIÁRIO (OBRA DE PEQUENO A MÉDIO PORTE, EFETIVO ATÉ 60 HOMENS)   PADRÃO DER MG</t>
  </si>
  <si>
    <t>11.979,8000</t>
  </si>
  <si>
    <t>94,2918</t>
  </si>
  <si>
    <t>ED-50146</t>
  </si>
  <si>
    <t>BARRACÃO DE OBRA PARA ESCRITÓRIO DA FISCALIZAÇÃO TIPO I, ÁREA INTERNA 18,15M2, EM CHAPA DE COMPENSADO RESINADO, INCLUSIVE MOBILIÁRIO (OBRA DE PEQUENO A MÉDIO PORTE, EFETIVO ATÉ 60 HOMENS)   PADRÃO DER MG</t>
  </si>
  <si>
    <t>11.852,2300</t>
  </si>
  <si>
    <t>93,2877</t>
  </si>
  <si>
    <t>ED-50130</t>
  </si>
  <si>
    <t>BARRACÃO DE OBRA PARA INSTALAÇÃO SANITÁRIA TIPO I, ÁREA INTERNA 14,52M2, EM CHAPA DE COMPENSADO RESINADO (OBRA DE PEQUENO PORTE, EFETIVO ATÉ 30 HOMENS), PADRÃO DER MG</t>
  </si>
  <si>
    <t>9.902,6300</t>
  </si>
  <si>
    <t>97,4280</t>
  </si>
  <si>
    <t>ED-50132</t>
  </si>
  <si>
    <t>BARRACÃO DE OBRA PARA INSTALAÇÃO SANITÁRIA TIPO III, ÁREA INTERNA 25,41M2, EM CHAPA DE COMPENSADO RESINADO (OBRA DE GRANDE PORTE, EFETIVO ACIMA DE 60 HOMENS), PADRÃO DER MG</t>
  </si>
  <si>
    <t>17.832,7900</t>
  </si>
  <si>
    <t>100,2577</t>
  </si>
  <si>
    <t>ED-50149</t>
  </si>
  <si>
    <t>BARRACÃO DE OBRA PARA ESCRITÓRIO DA EMPREITEIRA TIPO II, ÁREA INTERNA 21,78M2, EM CHAPA DE COMPENSADO RESINADO, INCLUSIVE MOBILIÁRIO (OBRA DE GRANDE PORTE, EFETIVO ACIMA 60 HOMENS)   PADRÃO DER MG</t>
  </si>
  <si>
    <t>13.939,5400</t>
  </si>
  <si>
    <t>91,4308</t>
  </si>
  <si>
    <t>ED-50131</t>
  </si>
  <si>
    <t>BARRACÃO DE OBRA PARA INSTALAÇÃO SANITÁRIA TIPO II, ÁREA INTERNA 18,15M2, EM CHAPA DE COMPENSADO RESINADO (OBRA DE MÉDIO PORTE, EFETIVO DE 30 A 60 HOMENS), PADRÃO DER MG</t>
  </si>
  <si>
    <t>12.648,5100</t>
  </si>
  <si>
    <t>99,5552</t>
  </si>
  <si>
    <t>MATED-15224</t>
  </si>
  <si>
    <t>HIDRÔMETRO (APLICAÇÃO: MEDIDOR DE VAZÃO DE ÁGUA|DIÂMETRO: 20MM (1/2")|VAZÃO NOMINAL: 1,5(M3/H)|VAZÃO MÁXIMA: 3,0(M3/H)|COMPRIMENTO APROXIMADO: 115MM|PADRÃO: CONCESSIONÁRIA LOCAL)</t>
  </si>
  <si>
    <t>180,0000</t>
  </si>
  <si>
    <t>ED-50374</t>
  </si>
  <si>
    <t>BOMBEIRO/ENCANADOR COM ENCARGOS COMPLEMENTARES</t>
  </si>
  <si>
    <t>hora</t>
  </si>
  <si>
    <t>30,4900</t>
  </si>
  <si>
    <t>8,9437</t>
  </si>
  <si>
    <t>ED-15206</t>
  </si>
  <si>
    <t>KIT CAVALETE PARA MEDIÇÃO DE ÁGUA, INSTALADO SOBRE PISO, EM AÇO GALVANIZADO DN 20MM (1/2")   PADRÃO CONCESSIONÁRIA LOCAL, INCLUSIVE BASE EM CONCRETO DE 25 MPA PARA CAVALETE, EXCLUSIVE HIDRÔMETRO</t>
  </si>
  <si>
    <t>378,0400</t>
  </si>
  <si>
    <t>ED-50363</t>
  </si>
  <si>
    <t>AJUDANTE DE BOMBEIRO/ENCANADOR COM ENCARGOS COMPLEMENTARES</t>
  </si>
  <si>
    <t>24,4900</t>
  </si>
  <si>
    <t>7,1837</t>
  </si>
  <si>
    <t>MATED-12995</t>
  </si>
  <si>
    <t>CONECTOR FENDIDO DE PRESSÃO "SPLIT-BOLT" (ACABAMENTO: ESTANHADO BIMETÁLICO|SEÇÃO DO CABO: 2,5-25MM2)</t>
  </si>
  <si>
    <t>12,2700</t>
  </si>
  <si>
    <t>4,0900</t>
  </si>
  <si>
    <t>MATED-20647</t>
  </si>
  <si>
    <t>ARAME GALVANIZADO (BITOLA: 12BWG|DIÂMETRO DO FIO: 2,77MM|MASSA LINEAR: 0,0454KG/M)</t>
  </si>
  <si>
    <t>18,3900</t>
  </si>
  <si>
    <t>9,1950</t>
  </si>
  <si>
    <t>MATED-19556</t>
  </si>
  <si>
    <t>BARRA CHATA (MATERIAL: COBRE ELETROLÍTICO|APLICAÇÃO: BARRAMENTO)</t>
  </si>
  <si>
    <t>101,5000</t>
  </si>
  <si>
    <t>0,1310</t>
  </si>
  <si>
    <t>MATED-17038</t>
  </si>
  <si>
    <t>DISJUNTOR (TIPO: TRIPOLAR|CURVA:C|CORRENTE: 63A|I MÁX: 10KA)</t>
  </si>
  <si>
    <t>147,9300</t>
  </si>
  <si>
    <t>49,3100</t>
  </si>
  <si>
    <t>MATED-12612</t>
  </si>
  <si>
    <t>CABO DE COBRE NU (SEÇÃO TRANSVERSAL: 10MM2|NÚMEROS DE FIOS: 7|DIÂMETRO DOS FIOS: 1,36MM|CLASSE: 2A)</t>
  </si>
  <si>
    <t>8,9000</t>
  </si>
  <si>
    <t>11,8667</t>
  </si>
  <si>
    <t>ED-50373</t>
  </si>
  <si>
    <t>ELETRICISTA COM ENCARGOS COMPLEMENTARES</t>
  </si>
  <si>
    <t>31,6400</t>
  </si>
  <si>
    <t>116,0133</t>
  </si>
  <si>
    <t>ED-50362</t>
  </si>
  <si>
    <t>AJUDANTE DE ELETRICISTA COM ENCARGOS COMPLEMENTARES</t>
  </si>
  <si>
    <t>25,5200</t>
  </si>
  <si>
    <t>93,5733</t>
  </si>
  <si>
    <t>ED-49308</t>
  </si>
  <si>
    <t>ELETRODUTO DE PVC RÍGIDO ROSCÁVEL, DN 20 MM (3/4"), INCLUSIVE CONEXÕES, SUPORTES E FIXAÇÃO</t>
  </si>
  <si>
    <t>21,9100</t>
  </si>
  <si>
    <t>ED-49440</t>
  </si>
  <si>
    <t>ARMAÇÃO SECUNDÁRIA DE UM ESTRIBO, EM AÇO GALVANIZADO, PARA FIXAÇÃO DE ISOLADOR ROLDANA, EXCLUSIVE ISOLADOR, INCLUSIVE INSTALAÇÃO</t>
  </si>
  <si>
    <t>37,0200</t>
  </si>
  <si>
    <t>49,3600</t>
  </si>
  <si>
    <t>ED-28593</t>
  </si>
  <si>
    <t>CAIXA PARA PROTEÇÃO GERAL, TIPO CM 8, DIMENSÕES CONFORME PADRÃO CEMIG, EXCLUSIVE BARRAMENTO E DISJUNTOR, INCLUSIVE INSTALAÇÃO</t>
  </si>
  <si>
    <t>351,3200</t>
  </si>
  <si>
    <t>117,1067</t>
  </si>
  <si>
    <t>ED-48704</t>
  </si>
  <si>
    <t>ABRAÇADEIRA AJUSTÁVEL PARA POSTE, EM AÇO GALVANIZADO, COMPRIMENTO 80CM, INCLUSIVE INSTALAÇÃO</t>
  </si>
  <si>
    <t>10,6100</t>
  </si>
  <si>
    <t>ED-48700</t>
  </si>
  <si>
    <t>ATERRAMENTO COM HASTE DE COBRE, TIPO COPPERWELD, DIÂMETRO DE  5/8", COMPRIMENTO DE 240CM, EXCLUSIVE CABO E CAIXA PARA ATERRAMENTO, INCLUSIVE GRAMPO PARA HASTE E INSTALAÇÃO</t>
  </si>
  <si>
    <t>111,5800</t>
  </si>
  <si>
    <t>55,7900</t>
  </si>
  <si>
    <t>ED-51055</t>
  </si>
  <si>
    <t>CAIXA DE INSPEÇÃO EM PVC, DIÂMETRO DE 30CM, ALTURA DE 30CM, COM TAMPA EM FERRO FUNDIDO, EXCLUSIVE HASTE DE ATERRAMENTO, INCLUSIVE INSTALAÇÃO</t>
  </si>
  <si>
    <t>143,0300</t>
  </si>
  <si>
    <t>ED-20648</t>
  </si>
  <si>
    <t>POSTE PARA ENTRADA DE ENERGIA EM AÇO GALVANIZADO, TIPO PA 2 OU PA 4, DIÂMETRO NOMINAL DE 102MM, ESP. 2MM, INCLUSIVE TAMPÃO   FORNECIMENTO, EXCLUSIVE MONTAGEM E INSTALAÇÃO</t>
  </si>
  <si>
    <t>425,6700</t>
  </si>
  <si>
    <t>141,8900</t>
  </si>
  <si>
    <t>ED-49443</t>
  </si>
  <si>
    <t>ISOLADOR ROLDANA EM PORCELANA, TENSÃO NOMINAL 1KV, EXCLUSIVE ARMAÇÃO SECUNDÁRIA, INCLUSIVE INSTALAÇÃO</t>
  </si>
  <si>
    <t>13,4900</t>
  </si>
  <si>
    <t>17,9867</t>
  </si>
  <si>
    <t>ED-49310</t>
  </si>
  <si>
    <t>ELETRODUTO DE PVC RÍGIDO ROSCÁVEL, DN 32 MM (1.1/4"), INCLUSIVE CONEXÕES, SUPORTES E FIXAÇÃO</t>
  </si>
  <si>
    <t>35,2700</t>
  </si>
  <si>
    <t>211,6200</t>
  </si>
  <si>
    <t>ED-49064</t>
  </si>
  <si>
    <t>CABEÇOTE DE ALUMÍNIO PARA POSTE, DIÂMETRO 1.1/4", EXCLUSIVE ELETRODUTO, INCLUSIVE INSTALAÇÃO</t>
  </si>
  <si>
    <t>7,1600</t>
  </si>
  <si>
    <t>4,7733</t>
  </si>
  <si>
    <t>ED-16670</t>
  </si>
  <si>
    <t>PLACA DE OBRA EM CHAPA GALVANIZADA ENRIJECIDA, PLOTADA COM ADESIVO VINÍLICO, FIXADA COM REBITES 4,8X40MM, EM ESTRUTURA METÁLICA DE METALON 20X20MM, ESP. 1,25MM, EXCLUSIVE SUPORTE EM EUCALIPTO   PADRÃO GOVERNO DE MINAS GERAIS (FORNECIMENTO/FABRICAÇÃO)</t>
  </si>
  <si>
    <t>248,7500</t>
  </si>
  <si>
    <t>ED-16671</t>
  </si>
  <si>
    <t>FIXAÇÃO DE PLACA DE OBRA EM SUPORTE DE EUCALIPTO AUTOCLAVADO, INCLUSIVE PINTURA LÁTEX (PVA) EM SUPERFÍCIE DE MADEIRA, EM DUAS (2) DEMÃOS E ESCAVAÇÃO (MONTAGEM)</t>
  </si>
  <si>
    <t>19,1200</t>
  </si>
  <si>
    <t>91693</t>
  </si>
  <si>
    <t>SERRA CIRCULAR DE BANCADA COM MOTOR ELÉTRICO POTÊNCIA DE 5HP, COM COIFA PARA DISCO 10" - CHI DIURNO. AF_08/2015</t>
  </si>
  <si>
    <t>CHI</t>
  </si>
  <si>
    <t>94974</t>
  </si>
  <si>
    <t>CONCRETO MAGRO PARA LASTRO, TRAÇO 1:4,5:4,5 (EM MASSA SECA DE CIMENTO/ AREIA MÉDIA/ BRITA 1) - PREPARO MANUAL. AF_05/2021</t>
  </si>
  <si>
    <t>88239</t>
  </si>
  <si>
    <t>AJUDANTE DE CARPINTEIRO COM ENCARGOS COMPLEMENTARES</t>
  </si>
  <si>
    <t>H</t>
  </si>
  <si>
    <t>88262</t>
  </si>
  <si>
    <t>CARPINTEIRO DE FORMAS COM ENCARGOS COMPLEMENTARES</t>
  </si>
  <si>
    <t>91692</t>
  </si>
  <si>
    <t>SERRA CIRCULAR DE BANCADA COM MOTOR ELÉTRICO POTÊNCIA DE 5HP, COM COIFA PARA DISCO 10" - CHP DIURNO. AF_08/2015</t>
  </si>
  <si>
    <t>CHP</t>
  </si>
  <si>
    <t>00004491</t>
  </si>
  <si>
    <t>PONTALETE *7,5 X 7,5* CM EM PINUS, MISTA OU EQUIVALENTE DA REGIAO - BRUTA</t>
  </si>
  <si>
    <t>00007243</t>
  </si>
  <si>
    <t>TELHA TRAPEZOIDAL EM ACO ZINCADO, SEM PINTURA, ALTURA DE APROXIMADAMENTE 40 MM, ESPESSURA DE 0,50 MM E LARGURA UTIL DE 980 MM</t>
  </si>
  <si>
    <t>00006194</t>
  </si>
  <si>
    <t>TABUA *2,5 X 15 CM EM PINUS, MISTA OU EQUIVALENTE DA REGIAO - BRUTA</t>
  </si>
  <si>
    <t>00005061</t>
  </si>
  <si>
    <t>PREGO DE ACO POLIDO COM CABECA 18 X 27 (2 1/2 X 10)</t>
  </si>
  <si>
    <t>MATED-11331</t>
  </si>
  <si>
    <t>PREGO 17X27 COM CABEÇA (COMPRIMENTO: 62,1MM|DIÂMETRO: 3,0MM|QUANTIDADE POR QUILO: 290)</t>
  </si>
  <si>
    <t>23,9144</t>
  </si>
  <si>
    <t>0,2309</t>
  </si>
  <si>
    <t>MATED-11349</t>
  </si>
  <si>
    <t>SARRAFO (ACABAMENTO: BRUTO|SEÇÃO TRANSVERSAL: 1"X4"[POL.]|ALTURA: 100MM[4"]|ESPESSURA: 25MM[1"]|TIPO DE MADEIRA: CEDRO, MAÇARANDUBA, ANGELIM, PINUS, MISTA OU EQUIVALENTE DA REGIÃO)</t>
  </si>
  <si>
    <t>3,8300</t>
  </si>
  <si>
    <t>2,0108</t>
  </si>
  <si>
    <t>MATED-11354</t>
  </si>
  <si>
    <t>TÁBUA (ACABAMENTO: BRUTO|SEÇÃO TRANSVERSAL: 1X12"|ESPESSURA: 25MM|LARGURA*: 300MM|TIPO DE MADEIRA: CEDRINHO, PINUS OU MADEIRA EQUIVALENTE DA REGIÃO)*VALORES REFERENCIAIS APROXIMADOS</t>
  </si>
  <si>
    <t>28,1668</t>
  </si>
  <si>
    <t>14,7876</t>
  </si>
  <si>
    <t>MATED-11344</t>
  </si>
  <si>
    <t>PONTALETE (ACABAMENTO: BRUTO|SEÇÃO TRANSVERSAL: 3"X3" [7,5X7,5CM]*|TIPO DE MADEIRA: CEDRO, PINUS, MISTA OU EQUIVALENTE DA REGIÃO)*VALORES REFERENCIAIS APROXIMADOS</t>
  </si>
  <si>
    <t>9,0325</t>
  </si>
  <si>
    <t>6,4018</t>
  </si>
  <si>
    <t>ED-50361</t>
  </si>
  <si>
    <t>24,8600</t>
  </si>
  <si>
    <t>10,1281</t>
  </si>
  <si>
    <t>ED-29612</t>
  </si>
  <si>
    <t>PINTURA PROVISÓRIA EM LÁTEX (PVA), PARA CHAPA DE COMPENSADO OU SUPERFÍCIE DE MADEIRA, DUAS (2) DEMÃOS, PARA PROTEÇÃO CONTRA INTEMPÉRIES, EXCLUSIVE FUNDO PREPARADOR/SELADOR</t>
  </si>
  <si>
    <t>7,3000</t>
  </si>
  <si>
    <t>2,9200</t>
  </si>
  <si>
    <t>ED-28574</t>
  </si>
  <si>
    <t>EQUIPE TOPOGRÁFICA, INCLUSIVE ENCARGOS COMPLEMENTARES E ESTAÇÃO TOTAL</t>
  </si>
  <si>
    <t>72,9200</t>
  </si>
  <si>
    <t>3,6460</t>
  </si>
  <si>
    <t>ED-50371</t>
  </si>
  <si>
    <t>CARPINTEIRO DE ESQUADRIA COM ENCARGOS COMPLEMENTARES</t>
  </si>
  <si>
    <t>34,7400</t>
  </si>
  <si>
    <t>14,1533</t>
  </si>
  <si>
    <t>5934</t>
  </si>
  <si>
    <t>MOTONIVELADORA POTÊNCIA BÁSICA LÍQUIDA (PRIMEIRA MARCHA) 125 HP, PESO BRUTO 13032 KG, LARGURA DA LÂMINA DE 3,7 M - CHI DIURNO. AF_06/2014</t>
  </si>
  <si>
    <t>5901</t>
  </si>
  <si>
    <t>CAMINHÃO PIPA 10.000 L TRUCADO, PESO BRUTO TOTAL 23.000 KG, CARGA ÚTIL MÁXIMA 15.935 KG, DISTÂNCIA ENTRE EIXOS 4,8 M, POTÊNCIA 230 CV, INCLUSIVE TANQUE DE AÇO PARA TRANSPORTE DE ÁGUA - CHP DIURNO. AF_06/2014</t>
  </si>
  <si>
    <t>93244</t>
  </si>
  <si>
    <t>ROLO COMPACTADOR VIBRATÓRIO PÉ DE CARNEIRO PARA SOLOS, POTÊNCIA 80 HP, PESO OPERACIONAL SEM/COM LASTRO 7,4 / 8,8 T, LARGURA DE TRABALHO 1,68 M - CHI DIURNO. AF_02/2016</t>
  </si>
  <si>
    <t>5903</t>
  </si>
  <si>
    <t>CAMINHÃO PIPA 10.000 L TRUCADO, PESO BRUTO TOTAL 23.000 KG, CARGA ÚTIL MÁXIMA 15.935 KG, DISTÂNCIA ENTRE EIXOS 4,8 M, POTÊNCIA 230 CV, INCLUSIVE TANQUE DE AÇO PARA TRANSPORTE DE ÁGUA - CHI DIURNO. AF_06/2014</t>
  </si>
  <si>
    <t>88316</t>
  </si>
  <si>
    <t>SERVENTE COM ENCARGOS COMPLEMENTARES</t>
  </si>
  <si>
    <t>73436</t>
  </si>
  <si>
    <t>ROLO COMPACTADOR VIBRATÓRIO PÉ DE CARNEIRO PARA SOLOS, POTÊNCIA 80 HP, PESO OPERACIONAL SEM/COM LASTRO 7,4 / 8,8 T, LARGURA DE TRABALHO 1,68 M - CHP DIURNO. AF_02/2016</t>
  </si>
  <si>
    <t>5932</t>
  </si>
  <si>
    <t>MOTONIVELADORA POTÊNCIA BÁSICA LÍQUIDA (PRIMEIRA MARCHA) 125 HP, PESO BRUTO 13032 KG, LARGURA DA LÂMINA DE 3,7 M - CHP DIURNO. AF_06/2014</t>
  </si>
  <si>
    <t>ARRASAMENTO MECANICO DE ESTACA DE CONCRETO ARMADO, DIAMETROS DE ATÉ 40 CM. AF_05/2021</t>
  </si>
  <si>
    <t>102274</t>
  </si>
  <si>
    <t>MARTELO DEMOLIDOR ELÉTRICO, COM POTÊNCIA DE 2.000 W, 1.000 IMPACTOS POR MINUTO, PESO DE 30 KG -  CHI DIURNO. AF_01/2021</t>
  </si>
  <si>
    <t>102275</t>
  </si>
  <si>
    <t>MARTELO DEMOLIDOR ELÉTRICO, COM POTÊNCIA DE 2.000 W, 1.000 IMPACTOS POR MINUTO, PESO DE 30 KG - CHP DIURNO. AF_01/2021</t>
  </si>
  <si>
    <t>ESCAVAÇÃO MANUAL PARA BLOCO DE COROAMENTO OU SAPATA (INCLUINDO ESCAVAÇÃO PARA COLOCAÇÃO DE FÔRMAS). AF_01/2024</t>
  </si>
  <si>
    <t>88309</t>
  </si>
  <si>
    <t>PEDREIRO COM ENCARGOS COMPLEMENTARES</t>
  </si>
  <si>
    <t>ESCAVAÇÃO MANUAL PARA VIGA BALDRAME OU SAPATA CORRIDA (INCLUINDO ESCAVAÇÃO PARA COLOCAÇÃO DE FÔRMAS). AF_01/2024</t>
  </si>
  <si>
    <t>ED-50367</t>
  </si>
  <si>
    <t>22,6600</t>
  </si>
  <si>
    <t>26,0590</t>
  </si>
  <si>
    <t>LASTRO DE CONCRETO MAGRO, APLICADO EM BLOCOS DE COROAMENTO OU SAPATAS, ESPESSURA DE 5 CM. AF_01/2024</t>
  </si>
  <si>
    <t>94968</t>
  </si>
  <si>
    <t>CONCRETO MAGRO PARA LASTRO, TRAÇO 1:4,5:4,5 (EM MASSA SECA DE CIMENTO/ AREIA MÉDIA/ BRITA 1) - PREPARO MECÂNICO COM BETONEIRA 600 L. AF_05/2021</t>
  </si>
  <si>
    <t>FABRICAÇÃO, MONTAGEM E DESMONTAGEM DE FÔRMA PARA BLOCO DE COROAMENTO, EM MADEIRA SERRADA, E=25 MM, 4 UTILIZAÇÕES. AF_01/2024</t>
  </si>
  <si>
    <t>00002692</t>
  </si>
  <si>
    <t>DESMOLDANTE PROTETOR PARA FORMAS DE MADEIRA, DE BASE OLEOSA EMULSIONADA EM AGUA</t>
  </si>
  <si>
    <t>L</t>
  </si>
  <si>
    <t>00004517</t>
  </si>
  <si>
    <t>SARRAFO *2,5 X 7,5* CM EM PINUS, MISTA OU EQUIVALENTE DA REGIAO - BRUTA</t>
  </si>
  <si>
    <t>00006212</t>
  </si>
  <si>
    <t>TABUA *2,5 X 30 CM EM PINUS, MISTA OU EQUIVALENTE DA REGIAO - BRUTA</t>
  </si>
  <si>
    <t>00040304</t>
  </si>
  <si>
    <t>PREGO DE ACO POLIDO COM CABECA DUPLA 17 X 27 (2 1/2 X 11)</t>
  </si>
  <si>
    <t>00005074</t>
  </si>
  <si>
    <t>PREGO DE ACO POLIDO COM CABECA 15 X 18 (1 1/2 X 13)</t>
  </si>
  <si>
    <t>FABRICAÇÃO, MONTAGEM E DESMONTAGEM DE FÔRMA PARA VIGA BALDRAME, EM MADEIRA SERRADA, E=25 MM, 4 UTILIZAÇÕES. AF_01/2024</t>
  </si>
  <si>
    <t>00005073</t>
  </si>
  <si>
    <t>PREGO DE ACO POLIDO COM CABECA 17 X 24 (2 1/4 X 11)</t>
  </si>
  <si>
    <t>ARMAÇÃO DE BLOCO UTILIZANDO AÇO CA-60 DE 5 MM - MONTAGEM. AF_01/2024</t>
  </si>
  <si>
    <t>92800</t>
  </si>
  <si>
    <t>CORTE E DOBRA DE AÇO CA-60, DIÂMETRO DE 5,0 MM. AF_06/2022</t>
  </si>
  <si>
    <t>88245</t>
  </si>
  <si>
    <t>ARMADOR COM ENCARGOS COMPLEMENTARES</t>
  </si>
  <si>
    <t>88238</t>
  </si>
  <si>
    <t>AJUDANTE DE ARMADOR COM ENCARGOS COMPLEMENTARES</t>
  </si>
  <si>
    <t>00043132</t>
  </si>
  <si>
    <t>ARAME RECOZIDO 16 BWG, D = 1,65 MM (0,016 KG/M) OU 18 BWG, D = 1,25 MM (0,01 KG/M)</t>
  </si>
  <si>
    <t>00039017</t>
  </si>
  <si>
    <t>ESPACADOR / DISTANCIADOR CIRCULAR COM ENTRADA LATERAL, EM PLASTICO, PARA VERGALHAO *4,2 A 12,5* MM, COBRIMENTO 20 MM</t>
  </si>
  <si>
    <t>ARMAÇÃO DE BLOCO UTILIZANDO AÇO CA-50 DE 6,3 MM - MONTAGEM. AF_01/2024</t>
  </si>
  <si>
    <t>92801</t>
  </si>
  <si>
    <t>CORTE E DOBRA DE AÇO CA-50, DIÂMETRO DE 6,3 MM. AF_06/2022</t>
  </si>
  <si>
    <t>ARMAÇÃO DE BLOCO UTILIZANDO AÇO CA-50 DE 8 MM - MONTAGEM. AF_01/2024</t>
  </si>
  <si>
    <t>92802</t>
  </si>
  <si>
    <t>CORTE E DOBRA DE AÇO CA-50, DIÂMETRO DE 8,0 MM. AF_06/2022</t>
  </si>
  <si>
    <t>ARMAÇÃO DE BLOCO UTILIZANDO AÇO CA-50 DE 10 MM - MONTAGEM. AF_01/2024</t>
  </si>
  <si>
    <t>92803</t>
  </si>
  <si>
    <t>CORTE E DOBRA DE AÇO CA-50, DIÂMETRO DE 10,0 MM. AF_06/2022</t>
  </si>
  <si>
    <t>ARMAÇÃO DE BLOCO, SAPATA ISOLADA, VIGA BALDRAME E SAPATA CORRIDA UTILIZANDO AÇO CA-50 DE 12,5 MM - MONTAGEM. AF_01/2024</t>
  </si>
  <si>
    <t>92804</t>
  </si>
  <si>
    <t>CORTE E DOBRA DE AÇO CA-50, DIÂMETRO DE 12,5 MM. AF_06/2022</t>
  </si>
  <si>
    <t>ARMAÇÃO DE BLOCO, SAPATA ISOLADA, VIGA BALDRAME E SAPATA CORRIDA UTILIZANDO AÇO CA-50 DE 16 MM - MONTAGEM. AF_01/2024</t>
  </si>
  <si>
    <t>92805</t>
  </si>
  <si>
    <t>CORTE E DOBRA DE AÇO CA-50, DIÂMETRO DE 16,0 MM. AF_06/2022</t>
  </si>
  <si>
    <t>ARMAÇÃO DE SAPATA ISOLADA, VIGA BALDRAME E SAPATA CORRIDA UTILIZANDO AÇO CA-60 DE 5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</si>
  <si>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</si>
  <si>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</si>
  <si>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CA-50 DE 10 MM - MONTAGEM. AF_01/2024</t>
  </si>
  <si>
    <t>92806</t>
  </si>
  <si>
    <t>CORTE E DOBRA DE AÇO CA-50, DIÂMETRO DE 20,0 MM. AF_06/2022</t>
  </si>
  <si>
    <t>90587</t>
  </si>
  <si>
    <t>VIBRADOR DE IMERSÃO, DIÂMETRO DE PONTEIRA 45MM, MOTOR ELÉTRICO TRIFÁSICO POTÊNCIA DE 2 CV - CHI DIURNO. AF_06/2015</t>
  </si>
  <si>
    <t>90586</t>
  </si>
  <si>
    <t>VIBRADOR DE IMERSÃO, DIÂMETRO DE PONTEIRA 45MM, MOTOR ELÉTRICO TRIFÁSICO POTÊNCIA DE 2 CV - CHP DIURNO. AF_06/2015</t>
  </si>
  <si>
    <t>00001525</t>
  </si>
  <si>
    <t>CONCRETO USINADO BOMBEAVEL, CLASSE DE RESISTENCIA C30, BRITA 0 E 1, SLUMP = 100 +/- 20 MM, COM BOMBEAMENTO (DISPONIBILIZACAO DE BOMBA), SEM O LANCAMENTO (NBR 8953)</t>
  </si>
  <si>
    <t>M³</t>
  </si>
  <si>
    <t>88270</t>
  </si>
  <si>
    <t>IMPERMEABILIZADOR COM ENCARGOS COMPLEMENTARES</t>
  </si>
  <si>
    <t>88243</t>
  </si>
  <si>
    <t>AJUDANTE ESPECIALIZADO COM ENCARGOS COMPLEMENTARES</t>
  </si>
  <si>
    <t>00000626</t>
  </si>
  <si>
    <t>MANTA LIQUIDA DE BASE ASFALTICA MODIFICADA COM A ADICAO DE ELASTOMEROS DILUIDOS EM SOLVENTE ORGANICO, APLICACAO A FRIO (MEMBRANA DE EMULSAO ASFALTICA PARA IMPERMEABILIZACAO FLEXIVEL)</t>
  </si>
  <si>
    <t>REGULARIZAÇÃO E COMPACTAÇÃO MECÂNICA DE SOLO PARA EXECUÇÃO DE RADIER, PISO DE CONCRETO OU LAJE SOBRE SOLO, COM COMPACTADOR DE SOLOS A PERCUSSÃO</t>
  </si>
  <si>
    <t>95265</t>
  </si>
  <si>
    <t>COMPACTADOR DE SOLOS DE PERCUSÃO (SOQUETE) COM MOTOR A GASOLINA, POTÊNCIA 3 CV - CHI DIURNO. AF_09/2016</t>
  </si>
  <si>
    <t>95264</t>
  </si>
  <si>
    <t>COMPACTADOR DE SOLOS DE PERCUSÃO (SOQUETE) COM MOTOR A GASOLINA, POTÊNCIA 3 CV - CHP DIURNO. AF_09/2016</t>
  </si>
  <si>
    <t>00042408</t>
  </si>
  <si>
    <t>LONA PLASTICA EXTRA FORTE PRETA, E = 200 MICRA</t>
  </si>
  <si>
    <t>ARMAÇÃO PARA EXECUÇÃO DE RADIER, PISO DE CONCRETO OU LAJE SOBRE SOLO, COM USO DE TELA Q-138. AF_09/2021</t>
  </si>
  <si>
    <t>00007155</t>
  </si>
  <si>
    <t>TELA DE ACO SOLDADA NERVURADA, CA-60, Q-138, (2,20 KG/M2), DIAMETRO DO FIO = 4,2 MM, LARGURA = 2,45 M, ESPACAMENTO DA MALHA = 10 X 10 CM</t>
  </si>
  <si>
    <t>00042407</t>
  </si>
  <si>
    <t>TRELICA NERVURADA (ESPACADOR), ALTURA = 120,0 MM, DIAMETRO DOS BANZOS INFERIORES E SUPERIOR = 6,0 MM, DIAMETRO DA DIAGONAL = 4,2 MM</t>
  </si>
  <si>
    <t>CONCRETAGEM DE RADIER, PISO DE CONCRETO OU LAJE SOBRE SOLO, FCK 30 MPA - LANÇAMENTO, ADENSAMENTO E ACABAMENTO. AF_09/2021</t>
  </si>
  <si>
    <t>ARMAÇÃO DE PILAR OU VIGA DE ESTRUTURA CONVENCIONAL DE CONCRETO ARMADO UTILIZANDO AÇO CA-60 DE 5,0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</si>
  <si>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</si>
  <si>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</si>
  <si>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MONTAGEM E DESMONTAGEM DE FÔRMA DE PILARES RETANGULARES E ESTRUTURAS SIMILARES, PÉ-DIREITO SIMPLES, EM CHAPA DE MADEIRA COMPENSADA PLASTIFICADA, 18 UTILIZAÇÕES. AF_09/2020</t>
  </si>
  <si>
    <t>92264</t>
  </si>
  <si>
    <t>FABRICAÇÃO DE FÔRMA PARA PILARES E ESTRUTURAS SIMILARES, EM CHAPA DE MADEIRA COMPENSADA PLASTIFICADA, E = 18 MM. AF_09/2020</t>
  </si>
  <si>
    <t>00040287</t>
  </si>
  <si>
    <t>LOCACAO DE BARRA DE ANCORAGEM DE 0,80 A 1,20 M DE EXTENSAO, COM ROSCA DE 5/8", INCLUINDO PORCA E FLANGE</t>
  </si>
  <si>
    <t>00040271</t>
  </si>
  <si>
    <t>LOCACAO DE APRUMADOR METALICO DE PILAR, COM ALTURA E ANGULO REGULAVEIS, EXTENSAO DE *1,50* A *2,80* M</t>
  </si>
  <si>
    <t>00040275</t>
  </si>
  <si>
    <t>LOCACAO DE VIGA SANDUICHE METALICA VAZADA PARA TRAVAMENTO DE PILARES, ALTURA DE *8* CM, LARGURA DE *6* CM E EXTENSAO DE 2 M</t>
  </si>
  <si>
    <t>MATED-12059</t>
  </si>
  <si>
    <t>TAXA DE BOMBEAMENTO DE CONCRETO</t>
  </si>
  <si>
    <t>54,3733</t>
  </si>
  <si>
    <t>MATED-9048</t>
  </si>
  <si>
    <t>CONCRETO DOSADO EM CENTRAL BOMBEÁVEL (RESISTÊNCIA: 30,0MPA|BRITA: 0 E 1|SLUMP: 100+-20)</t>
  </si>
  <si>
    <t>675,8812</t>
  </si>
  <si>
    <t>ED-8506</t>
  </si>
  <si>
    <t>APLICAÇÃO DE CONCRETO EM ESTRUTURA, INCLUSIVE ESPALHAMENTO, ADENSAMENTO E ACABAMENTO</t>
  </si>
  <si>
    <t>47,9800</t>
  </si>
  <si>
    <t>MONTAGEM E DESMONTAGEM DE FÔRMA DE VIGA, ESCORAMENTO COM GARFO DE MADEIRA, PÉ-DIREITO SIMPLES, EM CHAPA DE MADEIRA PLASTIFICADA, 18 UTILIZAÇÕES. AF_09/2020</t>
  </si>
  <si>
    <t>92266</t>
  </si>
  <si>
    <t>FABRICAÇÃO DE FÔRMA PARA VIGAS, EM CHAPA DE MADEIRA COMPENSADA PLASTIFICADA, E = 18 MM. AF_09/2020</t>
  </si>
  <si>
    <t>92272</t>
  </si>
  <si>
    <t>FABRICAÇÃO DE ESCORAS DE VIGA DO TIPO GARFO, EM MADEIRA. AF_09/2020</t>
  </si>
  <si>
    <t>00006193</t>
  </si>
  <si>
    <t>TABUA NAO APARELHADA *2,5 X 20* CM, EM MACARANDUBA/MASSARANDUBA, ANGELIM OU EQUIVALENTE DA REGIAO - BRUTA</t>
  </si>
  <si>
    <t>92273</t>
  </si>
  <si>
    <t>FABRICAÇÃO DE ESCORAS DO TIPO PONTALETE, EM MADEIRA, PARA PÉ-DIREITO SIMPLES. AF_09/2020</t>
  </si>
  <si>
    <t>103674</t>
  </si>
  <si>
    <t>CONCRETAGEM DE VIGAS E LAJES, FCK=25 MPA, PARA LAJES PREMOLDADAS COM USO DE BOMBA - LANÇAMENTO, ADENSAMENTO E ACABAMENTO. AF_02/2022_PS</t>
  </si>
  <si>
    <t>ARMAÇÃO DE ESCADA, DE UMA ESTRUTURA CONVENCIONAL DE CONCRETO ARMADO UTILIZANDO AÇO CA-50 DE 8,0 MM - MONTAGEM. AF_11/2020</t>
  </si>
  <si>
    <t>FABRICAÇÃO DE FÔRMA PARA LAJES, EM CHAPA DE MADEIRA COMPENSADA PLASTIFICADA, E = 18 MM. AF_09/2020</t>
  </si>
  <si>
    <t>00001345</t>
  </si>
  <si>
    <t>CHAPA/PAINEL DE MADEIRA COMPENSADA PLASTIFICADA (MADEIRITE PLASTIFICADO) PARA FORMA DE CONCRETO, DE 2200 X 1100 MM, E = *17* MM</t>
  </si>
  <si>
    <t>ESCORAMENTO METÁLICO PARA LAJE E VIGA EM CONCRETO ARMADO, TIPO "A", ALTURA DE (200 ATÉ 310)CM, INCLUSIVE DESCARGA, MONTAGEM, DESMONTAGEM E CARGA</t>
  </si>
  <si>
    <t>ED-19647</t>
  </si>
  <si>
    <t>ESCORAMENTO METÁLICO PARA LAJE EM CONCRETO ARMADO, TIPO "A", ALTURA DE (200 ATÉ 310)CM, EXCLUSIVE DESCARGA, MONTAGEM, DESMONTAGEM E CARGA</t>
  </si>
  <si>
    <t>12,3008</t>
  </si>
  <si>
    <t>ED-19635</t>
  </si>
  <si>
    <t>ESCORAMENTO METÁLICO PARA VIGA EM CONCRETO ARMADO, TIPO "A", ALTURA DE (200 ATÉ 310)CM, EXCLUSIVE DESCARGA, MONTAGEM, DESMONTAGEM E CARGA</t>
  </si>
  <si>
    <t>2,1443</t>
  </si>
  <si>
    <t>ED-19643</t>
  </si>
  <si>
    <t>MONTAGEM E DESMONTAGEM DE ESCORAMENTO METÁLICO, TIPO "A" OU "B", PARA LAJE E VIGA EM CONCRETO ARMADO, INCLUSIVE DESCARGA E CARGA, EXCLUSIVE ESCORAMENTO</t>
  </si>
  <si>
    <t>5,5400</t>
  </si>
  <si>
    <t>MONTAGEM E DESMONTAGEM DE FÔRMA DE PILARES RETANGULARES E ESTRUTURAS SIMILARES, PÉ-DIREITO DUPLO, EM CHAPA DE MADEIRA COMPENSADA PLASTIFICADA, 18 UTILIZAÇÕES. AF_09/2020</t>
  </si>
  <si>
    <t>MONTAGEM E DESMONTAGEM DE FÔRMA DE VIGA, ESCORAMENTO COM GARFO DE MADEIRA, PÉ-DIREITO DUPLO, EM CHAPA DE MADEIRA PLASTIFICADA, 18 UTILIZAÇÕES. AF_09/2020</t>
  </si>
  <si>
    <t>92799</t>
  </si>
  <si>
    <t>CORTE E DOBRA DE AÇO CA-60, DIÂMETRO DE 4,2 MM. AF_06/2022</t>
  </si>
  <si>
    <t>ESCORAMENTO METÁLICO PARA LAJE E VIGA EM CONCRETO ARMADO, TIPO "B", ALTURA DE (311 ATÉ 450)CM, INCLUSIVE DESCARGA, MONTAGEM, DESMONTAGEM E CARGA</t>
  </si>
  <si>
    <t>ED-19636</t>
  </si>
  <si>
    <t>ESCORAMENTO METÁLICO PARA VIGA EM CONCRETO ARMADO, TIPO "B", ALTURA DE (311 ATÉ 450)CM, EXCLUSIVE DESCARGA, MONTAGEM, DESMONTAGEM E CARGA</t>
  </si>
  <si>
    <t>2,6944</t>
  </si>
  <si>
    <t>ED-19648</t>
  </si>
  <si>
    <t>ESCORAMENTO METÁLICO PARA LAJE EM CONCRETO ARMADO, TIPO "B", ALTURA DE (311 ATÉ 450)CM, EXCLUSIVE DESCARGA, MONTAGEM, DESMONTAGEM E CARGA</t>
  </si>
  <si>
    <t>15,4603</t>
  </si>
  <si>
    <t>ENSAIO DE RESISTENCIA A COMPRESSAO SIMPLES   CONCRETO</t>
  </si>
  <si>
    <t>MATED-11066</t>
  </si>
  <si>
    <t>ENSAIO DE RESISTENCIA A COMPRESSAO SIMPLES - CONCRETO  - IPRM</t>
  </si>
  <si>
    <t>87292</t>
  </si>
  <si>
    <t>ARGAMASSA TRAÇO 1:2:8 (EM VOLUME DE CIMENTO, CAL E AREIA MÉDIA ÚMIDA) PARA EMBOÇO/MASSA ÚNICA/ASSENTAMENTO DE ALVENARIA DE VEDAÇÃO, PREPARO MECÂNICO COM BETONEIRA 400 L. AF_08/2019</t>
  </si>
  <si>
    <t>00034547</t>
  </si>
  <si>
    <t>TELA DE ACO SOLDADA GALVANIZADA/ZINCADA PARA ALVENARIA, FIO D = *1,20 A 1,70* MM, MALHA 15 X 15 MM, (C X L) *50 X 12* CM</t>
  </si>
  <si>
    <t>00044463</t>
  </si>
  <si>
    <t>BLOCO CERAMICO / TIJOLO VAZADO PARA ALVENARIA DE VEDACAO, 9 FUROS NA HORIZONTAL DE 14 X 19 X 39 CM (L X A X C)</t>
  </si>
  <si>
    <t>00037395</t>
  </si>
  <si>
    <t>PINO DE ACO COM FURO, HASTE = 27 MM (ACAO DIRETA)</t>
  </si>
  <si>
    <t>CENTO</t>
  </si>
  <si>
    <t>00038124</t>
  </si>
  <si>
    <t>ESPUMA EXPANSIVA DE POLIURETANO, APLICACAO MANUAL - 500 ML</t>
  </si>
  <si>
    <t>94964</t>
  </si>
  <si>
    <t>CONCRETO FCK = 20MPA, TRAÇO 1:2,7:3 (EM MASSA SECA DE CIMENTO/ AREIA MÉDIA/ BRITA 1) - PREPARO MECÂNICO COM BETONEIRA 400 L. AF_05/2021</t>
  </si>
  <si>
    <t>92270</t>
  </si>
  <si>
    <t>FABRICAÇÃO DE FÔRMA PARA VIGAS, COM MADEIRA SERRADA, E = 25 MM. AF_09/2020</t>
  </si>
  <si>
    <t>MATED-12181</t>
  </si>
  <si>
    <t>ELEMENTO VAZADO (MATERIAL: CONCRETO|TIPO: VENEZIANA|ALTURA: 20CM|COMPRIMENTO: 40CM|ESPESSURA: 10CM)</t>
  </si>
  <si>
    <t>163,4023</t>
  </si>
  <si>
    <t>ED-48306</t>
  </si>
  <si>
    <t>ARGAMASSA, TRAÇO 1:7 (CIMENTO E AREIA), COM PREPARO MECANIZADO</t>
  </si>
  <si>
    <t>3,6271</t>
  </si>
  <si>
    <t>ED-50381</t>
  </si>
  <si>
    <t>32,0205</t>
  </si>
  <si>
    <t>11,6205</t>
  </si>
  <si>
    <t>88278</t>
  </si>
  <si>
    <t>MONTADOR DE ESTRUTURA METÁLICA COM ENCARGOS COMPLEMENTARES</t>
  </si>
  <si>
    <t>00039443</t>
  </si>
  <si>
    <t>PARAFUSO DRY WALL, EM ACO ZINCADO, CABECA LENTILHA E PONTA BROCA (LB), LARGURA 4,2 MM, COMPRIMENTO 13 MM</t>
  </si>
  <si>
    <t>00039427</t>
  </si>
  <si>
    <t>PERFIL CANALETA, FORMATO C, EM ACO ZINCADO, PARA ESTRUTURA FORRO DRYWALL, E = 0,5 MM, *46 X 18* (L X H), COMPRIMENTO 3 M</t>
  </si>
  <si>
    <t>00040552</t>
  </si>
  <si>
    <t>PARAFUSO, AUTOATARRAXANTE, CABECA CHATA, FENDA SIMPLES, EM ACO ZINCADO, 1/4" (6,35 MM) X 25 MM</t>
  </si>
  <si>
    <t>00040547</t>
  </si>
  <si>
    <t>PARAFUSO ZINCADO, AUTOBROCANTE, FLANGEADO, 4,2 MM X 19 MM</t>
  </si>
  <si>
    <t>00036225</t>
  </si>
  <si>
    <t>FORRO DE PVC LISO, BRANCO, REGUA DE 20 CM, ESPESSURA APROXIMADA DE 8 MM, COMPRIMENTO 6 M (SEM COLOCACAO)</t>
  </si>
  <si>
    <t>00043131</t>
  </si>
  <si>
    <t>ARAME GALVANIZADO 6 BWG, D = 5,16 MM (0,157 KG/M), OU 8 BWG, D = 4,19 MM (0,101 KG/M), OU 10 BWG, D = 3,40 MM (0,0713 KG/M)</t>
  </si>
  <si>
    <t>00039430</t>
  </si>
  <si>
    <t>PENDURAL OU PRESILHA REGULADORA, EM ACO GALVANIZADO, COM CORPO, MOLA E REBITE, PARA PERFIL TIPO CANALETA DE ESTRUTURA EM FORROS DRYWALL</t>
  </si>
  <si>
    <t>IMPERMEABILIZAÇÃO DE SUPERFÍCIE COM ARGAMASSA POLIMÉRICA / MEMBRANA ACRÍLICA, 3 DEMÃOS. AF_09/2023</t>
  </si>
  <si>
    <t>00000135</t>
  </si>
  <si>
    <t>ARGAMASSA POLIMERICA IMPERMEABILIZANTE SEMIFLEXIVEL, BICOMPONENTE, A BASE DE CIMENTO E ADITIVOS</t>
  </si>
  <si>
    <t>00038546</t>
  </si>
  <si>
    <t>ARGAMASSA USINADA AUTOADENSAVEL E AUTONIVELANTE PARA CONTRAPISO, COM BOMBEAMENTO (DISPONIBILIZACAO DE BOMBA), SEM O LANCAMENTO</t>
  </si>
  <si>
    <t>00007334</t>
  </si>
  <si>
    <t>ADITIVO ADESIVO LIQUIDO PARA ARGAMASSAS DE REVESTIMENTOS CIMENTICIOS</t>
  </si>
  <si>
    <t>95276</t>
  </si>
  <si>
    <t>POLIDORA DE PISO (POLITRIZ), PESO DE 100KG, DIÂMETRO 450 MM, MOTOR ELÉTRICO, POTÊNCIA 4 HP - CHP DIURNO. AF_05/2023</t>
  </si>
  <si>
    <t>89226</t>
  </si>
  <si>
    <t>BETONEIRA CAPACIDADE NOMINAL DE 600 L, CAPACIDADE DE MISTURA 360 L, MOTOR ELÉTRICO TRIFÁSICO POTÊNCIA DE 4 CV, SEM CARREGADOR - CHI DIURNO. AF_05/2023</t>
  </si>
  <si>
    <t>88274</t>
  </si>
  <si>
    <t>MARMORISTA/GRANITEIRO COM ENCARGOS COMPLEMENTARES</t>
  </si>
  <si>
    <t>95277</t>
  </si>
  <si>
    <t>POLIDORA DE PISO (POLITRIZ), PESO DE 100KG, DIÂMETRO 450 MM, MOTOR ELÉTRICO, POTÊNCIA 4 HP - CHI DIURNO. AF_05/2023</t>
  </si>
  <si>
    <t>89225</t>
  </si>
  <si>
    <t>BETONEIRA CAPACIDADE NOMINAL DE 600 L, CAPACIDADE DE MISTURA 360 L, MOTOR ELÉTRICO TRIFÁSICO POTÊNCIA DE 4 CV, SEM CARREGADOR - CHP DIURNO. AF_05/2023</t>
  </si>
  <si>
    <t>00041967</t>
  </si>
  <si>
    <t>CERA LIQUIDA INCOLOR MULTIPISO</t>
  </si>
  <si>
    <t>00006085</t>
  </si>
  <si>
    <t>SELADOR ACRILICO OPACO PREMIUM INTERIOR/EXTERIOR</t>
  </si>
  <si>
    <t>00003671</t>
  </si>
  <si>
    <t>JUNTA PLASTICA DE DILATACAO PARA PISOS, COR CINZA, 17 X 3 MM (ALTURA X ESPESSURA)</t>
  </si>
  <si>
    <t>00004824</t>
  </si>
  <si>
    <t>GRANILHA/ GRANA/ PEDRISCO OU AGREGADO EM MARMORE/ GRANITO/ QUARTZO E CALCARIO, PRETO, CINZA, PALHA OU BRANCO</t>
  </si>
  <si>
    <t>00044528</t>
  </si>
  <si>
    <t>CIMENTO PORTLAND ESTRUTURAL BRANCO CPB - 32 OU CPB - 40</t>
  </si>
  <si>
    <t>87298</t>
  </si>
  <si>
    <t>ARGAMASSA TRAÇO 1:3 (EM VOLUME DE CIMENTO E AREIA MÉDIA ÚMIDA) PARA CONTRAPISO, PREPARO MECÂNICO COM BETONEIRA 400 L. AF_08/2019</t>
  </si>
  <si>
    <t>00037595</t>
  </si>
  <si>
    <t>ARGAMASSA COLANTE TIPO AC III</t>
  </si>
  <si>
    <t>00020232</t>
  </si>
  <si>
    <t>SOLEIRA EM GRANITO, POLIDO, TIPO ANDORINHA/ QUARTZ/ CASTELO/ CORUMBA OU OUTROS EQUIVALENTES DA REGIAO, L= *15* CM, E= *2,0* CM</t>
  </si>
  <si>
    <t>FRISO PARA PINGADEIRA OU ANTIDERRAPANTE EM GRANITO/MÁRMORE</t>
  </si>
  <si>
    <t>EQED-20769</t>
  </si>
  <si>
    <t>MÁQUINA DE CORTE PARA MÁRMORE/GRANITO (TIPO: ELÉTRICA|CORTE 45 GRAUS: SIM|POTÊNCIA: 2200W*|TENSÃO: 220V|PROFUNDIDADE MÁXIMA DE CORTE: 1200MM*|LARGURA MÁXIMA DE CORTE: 3000MM*|CONSUMO: 2,2KWH|OPERADOR: NÃO INCLUSO)*VALORES APROXIMADOS</t>
  </si>
  <si>
    <t>MATED-20773</t>
  </si>
  <si>
    <t>DISCO DIAMANTADO (APLICAÇÃO: MULTIUSO|DIÂMETRO DO FURO: 25,4MM|ESPESSURA DO DISCO: 2,2MM*|DIÂMETRO NOMINAL: 14" [350MM])*VALORES REFERENCIAIS APROXIMADOS</t>
  </si>
  <si>
    <t>ED-50377</t>
  </si>
  <si>
    <t>GRANITEIRO/MARMORISTA COM ENCARGOS COMPLEMENTARES</t>
  </si>
  <si>
    <t>00001379</t>
  </si>
  <si>
    <t>CIMENTO PORTLAND COMPOSTO CP II-32</t>
  </si>
  <si>
    <t>00038186</t>
  </si>
  <si>
    <t>PISO TATIL DE ALERTA OU DIRECIONAL, DE BORRACHA, COLORIDO, 25 X 25 CM, E = 12 MM, PARA ARGAMASSA</t>
  </si>
  <si>
    <t>87313</t>
  </si>
  <si>
    <t>ARGAMASSA TRAÇO 1:3 (EM VOLUME DE CIMENTO E AREIA GROSSA ÚMIDA) PARA CHAPISCO CONVENCIONAL, PREPARO MECÂNICO COM BETONEIRA 400 L. AF_08/2019</t>
  </si>
  <si>
    <t>88256</t>
  </si>
  <si>
    <t>AZULEJISTA OU LADRILHISTA COM ENCARGOS COMPLEMENTARES</t>
  </si>
  <si>
    <t>00001381</t>
  </si>
  <si>
    <t>ARGAMASSA COLANTE AC I PARA CERAMICAS</t>
  </si>
  <si>
    <t>00000536</t>
  </si>
  <si>
    <t>REVESTIMENTO PARA PAREDE, EM CERAMICA ESMALTADA, FORMATO MENOR OU IGUAL A 2025 CM2</t>
  </si>
  <si>
    <t>00034357</t>
  </si>
  <si>
    <t>REJUNTE CIMENTICIO, QUALQUER COR</t>
  </si>
  <si>
    <t>00004396</t>
  </si>
  <si>
    <t>PASTILHA CERAMICA/PORCELANA, REVEST INT/EXT E PISCINA, CORES BRANCA OU FRIAS, SOLIDAS, SEM MESCLAGEM/MISTURA, ACABAMENTO LISO *2,5 X 2,5* CM</t>
  </si>
  <si>
    <t>00037411</t>
  </si>
  <si>
    <t>TELA DE ACO SOLDADA GALVANIZADA/ZINCADA PARA ALVENARIA, FIO D = *1,24 MM, MALHA 25 X 25 MM</t>
  </si>
  <si>
    <t>87401</t>
  </si>
  <si>
    <t>ARGAMASSA INDUSTRIALIZADA PARA CHAPISCO ROLADO, PREPARO MANUAL. AF_08/2019</t>
  </si>
  <si>
    <t>88310</t>
  </si>
  <si>
    <t>PINTOR COM ENCARGOS COMPLEMENTARES</t>
  </si>
  <si>
    <t>00043626</t>
  </si>
  <si>
    <t>MASSA CORRIDA PARA SUPERFICIES DE AMBIENTES INTERNOS</t>
  </si>
  <si>
    <t>00003767</t>
  </si>
  <si>
    <t>LIXA EM FOLHA PARA PAREDE OU MADEIRA, NUMERO 120, COR VERMELHA</t>
  </si>
  <si>
    <t>00007356</t>
  </si>
  <si>
    <t>TINTA LATEX ACRILICA PREMIUM, COR BRANCO FOSCO</t>
  </si>
  <si>
    <t>00038877</t>
  </si>
  <si>
    <t>MASSA PREMIUM PARA TEXTURA LISA DE BASE ACRILICA, USO INTERNO E EXTERNO</t>
  </si>
  <si>
    <t>PINTURA ESMALTE BASE SOLVENTE EM SUPERFÍCIES METÁLICAS, DUAS (2) DEMÃOS, COM APLICAÇÃO MANUAL, INCLUSIVE UMA (1) DEMÃO DE FUNDO ANTICORROSIVO</t>
  </si>
  <si>
    <t>MATED-11432</t>
  </si>
  <si>
    <t>SOLVENTE DILUENTE (BASE: AGUARRÁS)</t>
  </si>
  <si>
    <t>l</t>
  </si>
  <si>
    <t>1,3919</t>
  </si>
  <si>
    <t>MATED-11444</t>
  </si>
  <si>
    <t>TINTA (TIPO: ESMALTE SINTÉTICO PREMIUM|APLICAÇÃO: MADEIRA, METAIS E PVC|ACABAMENTO: ACETINADO)</t>
  </si>
  <si>
    <t>6,2192</t>
  </si>
  <si>
    <t>MATED-11433</t>
  </si>
  <si>
    <t>LIXA PARA SUPERFÍCIE METÁLICA EM FOLHA (GRÃO: 100|DIMENSÃO: 225X275MM)</t>
  </si>
  <si>
    <t>0,0977</t>
  </si>
  <si>
    <t>ED-50382</t>
  </si>
  <si>
    <t>8,3145</t>
  </si>
  <si>
    <t>ED-50532</t>
  </si>
  <si>
    <t>PINTURA COM FUNDO ANTICORROSIVO (ZARCÃO) EM ESQUADRIA E SUPERFÍCIE METÁLICA, UMA (1) DEMÃO, INCLUSIVE PREPARAÇÃO DA SUPERFÍCIE COM LIXAMENTO</t>
  </si>
  <si>
    <t>15,5700</t>
  </si>
  <si>
    <t>ED-50365</t>
  </si>
  <si>
    <t>AJUDANTE DE PINTOR COM ENCARGOS COMPLEMENTARES</t>
  </si>
  <si>
    <t>3,3999</t>
  </si>
  <si>
    <t>00007288</t>
  </si>
  <si>
    <t>TINTA ESMALTE SINTETICO PREMIUM FOSCO</t>
  </si>
  <si>
    <t>00005318</t>
  </si>
  <si>
    <t>DILUENTE AGUARRAS</t>
  </si>
  <si>
    <t>PINTURA ESMALTE BASE SOLVENTE EM CORRIMÃO, DUAS (2) DEMÃOS, INCLUSIVE UMA (1) DEMÃO DE FUNDO ANTICORROSIVO</t>
  </si>
  <si>
    <t>MATED-11445</t>
  </si>
  <si>
    <t>LIXA PARA SUPERFÍCIE MADEIRA/MASSA EM FOLHA (GRÃO: 100|DIMENSÃO: 225X275MM)</t>
  </si>
  <si>
    <t>1,9566</t>
  </si>
  <si>
    <t>3,7095</t>
  </si>
  <si>
    <t>1,5169</t>
  </si>
  <si>
    <t>MATED-12790</t>
  </si>
  <si>
    <t>TESTEIRA EM GRANITO (COR: CINZA ANDORINHA|TIPO: POLIDO|ESPESSURA: 3CM|ALTURA: 3CM) - IPRM</t>
  </si>
  <si>
    <t>9,3143</t>
  </si>
  <si>
    <t>MATED-12368</t>
  </si>
  <si>
    <t>BANCADA EM GRANITO (COR: CINZA ANDORINHA|TIPO: POLIDO|ESPESSURA: 3CM) - IPRM</t>
  </si>
  <si>
    <t>233,3490</t>
  </si>
  <si>
    <t>78,0500</t>
  </si>
  <si>
    <t>ED-48302</t>
  </si>
  <si>
    <t>ARGAMASSA, TRAÇO 1:3 (CIMENTO E AREIA), COM PREPARO MECANIZADO</t>
  </si>
  <si>
    <t>5,4374</t>
  </si>
  <si>
    <t>ED-5042</t>
  </si>
  <si>
    <t>TUBO DE AÇO (TIPO: INDUSTRIAL COM COSTURA|MATERIAL: AÇO GALVANIZADO|NORMA: NBR 6591|SEÇÃO: RENTANGULAR|DIMENSÃO: (30X20)MM|ESPESSURA: 1,2MM|MASSA LINEAR: 0,904KG/M)   FORNECIMENTO, EXCLUSIVE SERVIÇO DE MONTAGEM/INSTALAÇÃO</t>
  </si>
  <si>
    <t>18,8442</t>
  </si>
  <si>
    <t>56,6500</t>
  </si>
  <si>
    <t>TESTEIRA PARA BANCADA EM GRANITO, COR CINZA ANDORINHA, ESP. 3CM, ALTURA DE 3CM, INCLUSIVE POLIMENTO, CORTE/COLAGEM EM MEIA ESQUADRIA E MASSA PLÁSTICA NA COR DA PEDRA</t>
  </si>
  <si>
    <t>MATED-12352</t>
  </si>
  <si>
    <t>ARGAMASSA COLANTE (TIPO: AC-III|UTILIZAÇÃO: AMBIENTES INTERNOS E EXTERNOS)</t>
  </si>
  <si>
    <t>0,7500</t>
  </si>
  <si>
    <t>3,2454</t>
  </si>
  <si>
    <t>ED-50718</t>
  </si>
  <si>
    <t>APLICAÇÃO DE REJUNTE CIMENTÍCIO COLORIDO INDUSTRIALIZADO PARA REVESTIMENTOS DE PAREDE/PISO COM JUNTAS DE ATÉ 3MM DE ESPESSURA</t>
  </si>
  <si>
    <t>0,6870</t>
  </si>
  <si>
    <t>4,5320</t>
  </si>
  <si>
    <t>6,2440</t>
  </si>
  <si>
    <t>00000131</t>
  </si>
  <si>
    <t>ADESIVO ESTRUTURAL A BASE DE RESINA EPOXI, BICOMPONENTE, PASTOSO (TIXOTROPICO)</t>
  </si>
  <si>
    <t>00010698</t>
  </si>
  <si>
    <t>DIVISORIA, PLACA PRE-MOLDADA EM GRANILITE, MARMORITE OU GRANITINA, E = *3 CM</t>
  </si>
  <si>
    <t>00037596</t>
  </si>
  <si>
    <t>ARGAMASSA COLANTE TIPO AC III E</t>
  </si>
  <si>
    <t>7,5000</t>
  </si>
  <si>
    <t>MATED-12936</t>
  </si>
  <si>
    <t>PEITORIL/SOLEIRA EM GRANITO (COR: CINZA ANDORINHA|TIPO: POLIDO|ESPESSURA: 2CM)</t>
  </si>
  <si>
    <t>241,5000</t>
  </si>
  <si>
    <t>33,9900</t>
  </si>
  <si>
    <t>6,8700</t>
  </si>
  <si>
    <t>31,2200</t>
  </si>
  <si>
    <t>00039025</t>
  </si>
  <si>
    <t>PORTA DE ABRIR, TIPO VENEZIANA, EM ALUMINIO, ACABAMENTO ANODIZADO NATURAL, 90 CM X 210 CM (LARGURA X ALTURA), SEM GUARNICAO/ALIZAR/VISTA</t>
  </si>
  <si>
    <t>00004377</t>
  </si>
  <si>
    <t>PARAFUSO DE ACO ZINCADO COM ROSCA SOBERBA, CABECA CHATA E FENDA SIMPLES, DIAMETRO 4,2 MM, COMPRIMENTO * 32 * MM</t>
  </si>
  <si>
    <t>00039961</t>
  </si>
  <si>
    <t>SILICONE ACETICO USO GERAL INCOLOR 280 G</t>
  </si>
  <si>
    <t>JANELA EM ALUMÍNIO MÁXIM AR COM ALTURA DE 80CM, LINHA 25/SUPREMA, ACABAMENTO ANODIZADO NATURAL, INCLUSIVE PERFIS, VIDRO LISO 4MM E INSTALAÇÃO, EXCLUSIVE FERRAGENS PARA MÓDULO DE JANELA DE ALUMÍNIO MÁXIM AR</t>
  </si>
  <si>
    <t>ED-29518</t>
  </si>
  <si>
    <t>JANELA EM ALUMÍNIO MÁXIM AR COM ALTURA DE 80CM, LINHA 25/SUPREMA, ACABAMENTO ANODIZADO, INCLUSIVE PERFIS, EXCLUSIVE VIDRO E ACESSÓRIOS (FORNECIMENTO/FABRICAÇÃO)</t>
  </si>
  <si>
    <t>666,3000</t>
  </si>
  <si>
    <t>ED-29455</t>
  </si>
  <si>
    <t>ASSENTAMENTO DE ESQUADRIA DE ALUMÍNIO, INCLUSIVE FIXAÇÃO DO CONTRAMARCO, EXCLUSIVE FORNECIMENTO DA ESQUADRIA</t>
  </si>
  <si>
    <t>94,7300</t>
  </si>
  <si>
    <t>ED-51156</t>
  </si>
  <si>
    <t>VIDRO COMUM TRANSPARENTE INCOLOR, ESP. 4MM, INCLUSIVE FIXAÇÃO E VEDAÇÃO COM GUARNIÇÃO/GAXETA DE BORRACHA NEOPRENE, FORNECIMENTO E INSTALAÇÃO, EXCLUSIVE CAIXILHO/PERFIL</t>
  </si>
  <si>
    <t>192,0200</t>
  </si>
  <si>
    <t>88629</t>
  </si>
  <si>
    <t>ARGAMASSA TRAÇO 1:3 (EM VOLUME DE CIMENTO E AREIA MÉDIA ÚMIDA), PREPARO MANUAL. AF_08/2019</t>
  </si>
  <si>
    <t>00011950</t>
  </si>
  <si>
    <t>BUCHA DE NYLON SEM ABA S6, COM PARAFUSO DE 4,20 X 40 MM EM ACO ZINCADO COM ROSCA SOBERBA, CABECA CHATA E FENDA PHILLIPS</t>
  </si>
  <si>
    <t>00043657</t>
  </si>
  <si>
    <t>CONTRAMARCO DE ALUMINIO (PERFIL 25) PARA ESQUADRIAS, TIPO CONVENCIONAL / CADEIRINHA, 60 MM (CM-060), INCLUSO CONEXOES, GRAPAS E TRAVAMENTOS</t>
  </si>
  <si>
    <t>PORTA DE MADEIRA PARA PINTURA, SEMI-OCA (LEVE OU MÉDIA), 90X210CM, ESPESSURA DE 3,5CM, INCLUSO DOBRADIÇAS - FORNECIMENTO E INSTALAÇÃO. AF_12/2019</t>
  </si>
  <si>
    <t>88261</t>
  </si>
  <si>
    <t>00002432</t>
  </si>
  <si>
    <t>DOBRADICA EM ACO/FERRO, 3 1/2" X 3", E= 1,9 A 2 MM, COM ANEL, CROMADO OU ZINCADO, TAMPA BOLA, COM PARAFUSOS</t>
  </si>
  <si>
    <t>00011055</t>
  </si>
  <si>
    <t>PARAFUSO ROSCA SOBERBA ZINCADO CABECA CHATA FENDA SIMPLES 3,5 X 25 MM (1 ")</t>
  </si>
  <si>
    <t>00010556</t>
  </si>
  <si>
    <t>PORTA DE MADEIRA, FOLHA MEDIA (NBR 15930) DE 900 X 2100 MM, DE 35 MM A 40 MM DE ESPESSURA, NUCLEO SEMI-SOLIDO (SARRAFEADO), CAPA LISA EM HDF, ACABAMENTO EM PRIMER PARA PINTURA</t>
  </si>
  <si>
    <t>PORTA EM ALUMÍNIO DE ABRIR TIPO VENEZIANA COM GUARNIÇÃO, FIXAÇÃO COM PARAFUSOS - FORNECIMENTO E INSTALAÇÃO. AF_12/2019</t>
  </si>
  <si>
    <t>00000142</t>
  </si>
  <si>
    <t>SELANTE ELASTICO MONOCOMPONENTE A BASE DE POLIURETANO (PU) PARA JUNTAS DIVERSAS</t>
  </si>
  <si>
    <t>310ML</t>
  </si>
  <si>
    <t>00036888</t>
  </si>
  <si>
    <t>GUARNICAO / MOLDURA / ARREMATE DE ACABAMENTO PARA ESQUADRIA, EM ALUMINIO PERFIL 25, ACABAMENTO ANODIZADO BRANCO OU BRILHANTE, PARA 1 FACE</t>
  </si>
  <si>
    <t>00007568</t>
  </si>
  <si>
    <t>BUCHA DE NYLON SEM ABA S10, COM PARAFUSO DE 6,10 X 65 MM EM ACO ZINCADO COM ROSCA SOBERBA, CABECA CHATA E FENDA PHILLIPS</t>
  </si>
  <si>
    <t>PORTA METÁLICA PARA SANITÁRIO EM CHAPA GALVANIZADA, ESP. 1,25MM (GSG 18), DIMENSÃO (80X150)CM, TIPO DE ABRIR, UMA (1) FOLHA, INCLUSIVE BATENTE, ESTRUTURA EM METALON (20X30)MM, DOBRADIÇA E TRANQUETA, EXCLUSIVE PINTURA</t>
  </si>
  <si>
    <t>MATED-13080</t>
  </si>
  <si>
    <t>PORTA DE SANITÁRIO COMPLETA, COM BATENTES DE FERRO, ESTRUTURA EM METALON 20 X 30MM, FOLHA EM CHAPA GALVANIZADA Nº. 18, TRANQUETA E DOBRADIÇAS - 80 X 150 CM - IPRM</t>
  </si>
  <si>
    <t>287,4329</t>
  </si>
  <si>
    <t>MATED-12486</t>
  </si>
  <si>
    <t>TRANQUETA (APLICAÇÃO: BANHEIRO|TIPO: LIVRE/OCUPADO|PARAFUSOS: INCLUSOS)</t>
  </si>
  <si>
    <t>49,9000</t>
  </si>
  <si>
    <t>ED-50934</t>
  </si>
  <si>
    <t>ASSENTAMENTO DE PORTA METÁLICA DE AÇO OU FERRO, COM UMA (1) OU DUAS (2) FOLHAS, EXCLUSIVE FORNECIMENTO</t>
  </si>
  <si>
    <t>103,4160</t>
  </si>
  <si>
    <t>Atividade Auxiliar</t>
  </si>
  <si>
    <t>ED-50704</t>
  </si>
  <si>
    <t>ENCHIMENTO DE RASGO EM ALVENARIA/CONCRETO COM ARGAMASSA, DIÂMETRO DE 15MM A 25MM (1/2" A 1"), INCLUSIVE ARGAMASSA, TRAÇO 1:2:8 (CIMENTO, CAL E AREIA), COM PREPARO MECANIZADO</t>
  </si>
  <si>
    <t>00003093</t>
  </si>
  <si>
    <t>FECHADURA ROSETA REDONDA PARA PORTA INTERNA, EM ACO INOX (MAQUINA, TESTA E CONTRA-TESTA) E EM ZAMAC (MACANETA, LINGUETA E TRINCOS) COM ACABAMENTO CROMADO, MAQUINA DE 55 MM, INCLUINDO CHAVE TIPO INTERNA</t>
  </si>
  <si>
    <t>CJ</t>
  </si>
  <si>
    <t>PORTA DE MADEIRA PARA PINTURA COM VISOR DE VIDRO (1,70X0,15) , SEMI-OCA (LEVE OU MÉDIA), 90X210CM, ESPESSURA DE 3,5CM, INCLUSO DOBRADIÇAS - FORNECIMENTO E INSTALAÇÃO. AF_12/2019</t>
  </si>
  <si>
    <t>102156</t>
  </si>
  <si>
    <t>INSTALAÇÃO DE VIDRO LISO INCOLOR, E = 6 MM, EM ESQUADRIA DE MADEIRA, FIXADO COM BAGUETE. AF_01/2021</t>
  </si>
  <si>
    <t>91287</t>
  </si>
  <si>
    <t>BATENTE PARA PORTA DE MADEIRA, PADRÃO POPULAR - FORNECIMENTO E MONTAGEM. AF_12/2019</t>
  </si>
  <si>
    <t>90822</t>
  </si>
  <si>
    <t>PORTA DE MADEIRA PARA PINTURA, SEMI-OCA (LEVE OU MÉDIA), 80X210CM, ESPESSURA DE 3,5CM, INCLUSO DOBRADIÇAS - FORNECIMENTO E INSTALAÇÃO. AF_12/2019</t>
  </si>
  <si>
    <t>PUXADOR PARA PCD, FIXADO NA PORTA - FORNECIMENTO E INSTALAÇÃO. AF_01/2020</t>
  </si>
  <si>
    <t>88267</t>
  </si>
  <si>
    <t>ENCANADOR OU BOMBEIRO HIDRÁULICO COM ENCARGOS COMPLEMENTARES</t>
  </si>
  <si>
    <t>00036204</t>
  </si>
  <si>
    <t>BARRA DE APOIO RETA, EM ACO INOX POLIDO, COMPRIMENTO 60CM, DIAMETRO MINIMO 3 CM</t>
  </si>
  <si>
    <t>00004351</t>
  </si>
  <si>
    <t>PARAFUSO NIQUELADO 3 1/2" COM ACABAMENTO CROMADO PARA FIXAR PECA SANITARIA, INCLUI PORCA CEGA, ARRUELA E BUCHA DE NYLON TAMANHO S-8</t>
  </si>
  <si>
    <t>CHAPA FINA (MATERIAL: AÇO INOX|ESPESSURA: USG 22 OU 0,80MM|MASSA: 6,40KG/M2)   FORNECIMENTO, EXCLUSIVE SERVIÇO DE MONTAGEM/INSTALAÇÃO</t>
  </si>
  <si>
    <t>MATED-26561</t>
  </si>
  <si>
    <t>AÇO INOXIDÁVEL (APLICAÇÃO: CHAPAS|CLASSE: AISI 304|NORMAS: ASTM-240/NBR-5601)</t>
  </si>
  <si>
    <t>282,6880</t>
  </si>
  <si>
    <t>ED-50492</t>
  </si>
  <si>
    <t>PINTURA ESMALTE BASE SOLVENTE EM ESTRUTURA DE AÇO CARBONO, DUAS (2) DEMÃOS, COM APLICAÇÃO MANUAL, EXCLUSIVE FUNDO ANTICORROSIVO E PREPARAÇÃO DA SUPERFÍCIE COM LIXAMENTO</t>
  </si>
  <si>
    <t>18,1572</t>
  </si>
  <si>
    <t>ED-14459</t>
  </si>
  <si>
    <t>BRISE HORIZONTAL EM CHAPA DE AÇO PARA FACHADA, NAS MEDIDAS (325X50CM) (FORNECIMENTO/ FABRICAÇÃO)</t>
  </si>
  <si>
    <t>159,9034</t>
  </si>
  <si>
    <t>ED-50791</t>
  </si>
  <si>
    <t>ASSENTAMENTO DE ESQUADRIA DE AÇO/FERRO, EXCLUSIVE FORNECIMENTO DA ESQUADRIA</t>
  </si>
  <si>
    <t>164,5500</t>
  </si>
  <si>
    <t>ED-20220</t>
  </si>
  <si>
    <t>BARRA CHATA (MATERIAL: AÇO|LARGURA: 1" OU 25,40MM|ESPESSURA: 1/2" OU 12,70MM|MASSA LINEAR: 2,53KG/M)   FORNECIMENTO, EXCLUSIVE SERVIÇO DE MONTAGEM/INSTALAÇÃO</t>
  </si>
  <si>
    <t>8,3836</t>
  </si>
  <si>
    <t>ED-27904</t>
  </si>
  <si>
    <t>TUBO DE AÇO (TIPO: CONDUÇÃO COM COSTURA|MATERIAL: AÇO GALVANIZADO|NORMA: NBR 5580|CLASSE: LEVE|DIÂMETRO: 40MM[1.1/2"]|ESPESSURA: 3,00MM|MASSA LINEAR:3,463KG/M)   FORNECIMENTO, EXCLUSIVE SERVIÇO DE MONTAGEM/INSTALAÇÃO</t>
  </si>
  <si>
    <t>112,5468</t>
  </si>
  <si>
    <t>ED-25714</t>
  </si>
  <si>
    <t>SERVIÇO DE FABRICAÇÃO DE PEÇAS PARA SERRALHERIA, INCLUSIVE CORTE, MONTAGEM, SOLDAGEM E TRANSPORTE, EXCLUSIVE FORNECIMENTO, PINTURA ANTICORROSIVA E ASSENTAMENTO</t>
  </si>
  <si>
    <t>87,9363</t>
  </si>
  <si>
    <t>ED-27905</t>
  </si>
  <si>
    <t>TUBO DE AÇO (TIPO: CONDUÇÃO COM COSTURA|MATERIAL: AÇO GALVANIZADO|NORMA: NBR 5580|CLASSE: LEVE|DIÂMETRO: 50MM[2"]|ESPESSURA: 3,00MM|MASSA LINEAR:4,384KG/M)   FORNECIMENTO, EXCLUSIVE SERVIÇO DE MONTAGEM/INSTALAÇÃO</t>
  </si>
  <si>
    <t>148,1725</t>
  </si>
  <si>
    <t>ED-27902</t>
  </si>
  <si>
    <t>TUBO DE AÇO (TIPO: CONDUÇÃO COM COSTURA|MATERIAL: AÇO GALVANIZADO|NORMA: NBR 5580|CLASSE: LEVE|DIÂMETRO: 25MM[1"]|ESPESSURA: 2,65MM|MASSA LINEAR:2,108KG/M)   FORNECIMENTO, EXCLUSIVE SERVIÇO DE MONTAGEM/INSTALAÇÃO</t>
  </si>
  <si>
    <t>205,5096</t>
  </si>
  <si>
    <t>244,8756</t>
  </si>
  <si>
    <t>MATED-12801</t>
  </si>
  <si>
    <t>CONJUNTO DE MESA E BANCOS PARA JOGOS (MATERIAL: CONCRETO|DIÂMETRO DA MESA*: 90CM|ALTURA DA MESA*: 87CM|DIÂMETRO DO BANCO*: 30CM|ALTURA DO BANCO*: 52CM|QUANTIDADE DE BANCOS: 4|APLICAÇÃO: PRAÇAS/ÁREAS PÚBLICAS)*VALORES REFERENCIAIS APROXIMADOS</t>
  </si>
  <si>
    <t>10,4342</t>
  </si>
  <si>
    <t>45,3200</t>
  </si>
  <si>
    <t>62,4400</t>
  </si>
  <si>
    <t>ED-48324</t>
  </si>
  <si>
    <t>TRANSPORTE, LANÇAMENTO E ADENSAMENTO DE CONCRETO EM RADIER, PISO OU ELEMENTO PRÉ MOLDADO, INCLUSIVE ACABAMENTO</t>
  </si>
  <si>
    <t>16,2702</t>
  </si>
  <si>
    <t>ED-48315</t>
  </si>
  <si>
    <t>CONCRETO NÃO ESTRUTURAL, PREPARADO EM OBRA COM BETONEIRA, CONTROLE "B", COM FCK 15MPA, BRITA Nº (1 E 2), CONSISTÊNCIA PARA VIBRAÇÃO (FABRICAÇÃO)</t>
  </si>
  <si>
    <t>80,3115</t>
  </si>
  <si>
    <t>00004509</t>
  </si>
  <si>
    <t>SARRAFO *2,5 X 10* CM EM PINUS, MISTA OU EQUIVALENTE DA REGIAO - BRUTA</t>
  </si>
  <si>
    <t>00005068</t>
  </si>
  <si>
    <t>PREGO DE ACO POLIDO COM CABECA 17 X 21 (2 X 11)</t>
  </si>
  <si>
    <t>00007156</t>
  </si>
  <si>
    <t>TELA DE ACO SOLDADA NERVURADA, CA-60, Q-196, (3,11 KG/M2), DIAMETRO DO FIO = 5,0 MM, LARGURA = 2,45 M, ESPACAMENTO DA MALHA = 10 X 10 CM</t>
  </si>
  <si>
    <t>00000651</t>
  </si>
  <si>
    <t>BLOCO DE VEDACAO DE CONCRETO 14 X 19 X 39 CM (CLASSE C - NBR 6136)</t>
  </si>
  <si>
    <t>91277</t>
  </si>
  <si>
    <t>PLACA VIBRATÓRIA REVERSÍVEL COM MOTOR 4 TEMPOS A GASOLINA, FORÇA CENTRÍFUGA DE 25 KN (2500 KGF), POTÊNCIA 5,5 CV - CHP DIURNO. AF_08/2015</t>
  </si>
  <si>
    <t>90693</t>
  </si>
  <si>
    <t>MINICARREGADEIRA SOBRE RODAS, POTÊNCIA LÍQUIDA DE 47 HP, CAPACIDADE NOMINAL DE OPERAÇÃO DE 646 KG - CHI DIURNO. AF_06/2015</t>
  </si>
  <si>
    <t>90692</t>
  </si>
  <si>
    <t>MINICARREGADEIRA SOBRE RODAS, POTÊNCIA LÍQUIDA DE 47 HP, CAPACIDADE NOMINAL DE OPERAÇÃO DE 646 KG - CHP DIURNO. AF_06/2015</t>
  </si>
  <si>
    <t>87369</t>
  </si>
  <si>
    <t>ARGAMASSA TRAÇO 1:2:8 (EM VOLUME DE CIMENTO, CAL E AREIA MÉDIA ÚMIDA) PARA EMBOÇO/MASSA ÚNICA/ASSENTAMENTO DE ALVENARIA DE VEDAÇÃO, PREPARO MANUAL. AF_08/2019</t>
  </si>
  <si>
    <t>00036881</t>
  </si>
  <si>
    <t>PASTILHA CERAMICA/PORCELANA, REVEST INT/EXT E PISCINA, CORES BRANCA OU FRIAS, SOLIDAS, SEM MESCLAGEM/MISTURA, ACABAMENTO LISO *5 X 5* CM</t>
  </si>
  <si>
    <t>00010841</t>
  </si>
  <si>
    <t>PISO EM GRANITO, POLIDO, TIPO ANDORINHA/ QUARTZ/ CASTELO/ CORUMBA OU OUTROS EQUIVALENTES DA REGIAO, FORMATO MENOR OU IGUAL A 3025 CM2, E= *2* CM</t>
  </si>
  <si>
    <t>MATED-12835</t>
  </si>
  <si>
    <t>ESPÉCIE VEGETAL (TIPO: PALMEIRA|NOME POPULAR: LICURI|JERIVÁ|GÊNERO: SYAGRUS|ALTURA MÉDIA: 1,80-2,20M)</t>
  </si>
  <si>
    <t>88441</t>
  </si>
  <si>
    <t>JARDINEIRO COM ENCARGOS COMPLEMENTARES</t>
  </si>
  <si>
    <t>00000359</t>
  </si>
  <si>
    <t>MUDA DE ARVORE ORNAMENTAL, OITI/AROEIRA SALSA/ANGICO/IPE/JACARANDA OU EQUIVALENTE DA REGIAO, H= *2* M</t>
  </si>
  <si>
    <t>MATED-25292</t>
  </si>
  <si>
    <t>ESPÉCIE VEGETAL (TIPO: ÁRVORE|NOME POPULAR: QUARESMEIRA|MANACÁ-DA-SERRA|GÊNERO: TIBOUCHINA|ALTURA MÉDIA: 1,80-2,20M)</t>
  </si>
  <si>
    <t>00003322</t>
  </si>
  <si>
    <t>GRAMA ESMERALDA OU SAO CARLOS OU CURITIBANA, EM PLACAS, SEM PLANTIO</t>
  </si>
  <si>
    <t>00000360</t>
  </si>
  <si>
    <t>MUDA DE RASTEIRA/FORRACAO, AMENDOIM RASTEIRO/ONZE HORAS/AZULZINHA/IMPATIENS OU EQUIVALENTE DA REGIAO</t>
  </si>
  <si>
    <t>ED-50378</t>
  </si>
  <si>
    <t>6,6175</t>
  </si>
  <si>
    <t>5,6650</t>
  </si>
  <si>
    <t>CAIXA D'ÁGUA DE POLIETILENO, CAPACIDADE DE 5.000L, INCLUSIVE TAMPA, TORNEIRA DE BOIA, EXTRAVASOR, TUBO DE LIMPEZA E ACESSÓRIOS, EXCLUSIVE TUBULAÇÃO DE ENTRADA/SAÍDA DE ÁGUA</t>
  </si>
  <si>
    <t>EQED-22859</t>
  </si>
  <si>
    <t>GUINDASTE ARTICULADO (TIPO: VEICULAR ACOPLADO|CAPACIDADE MAXIMA DE CARGA*: 5,7T|MOMENTO DE CARGA MÁXIMO*: 10TxM|REFERÊNCIA: 3363 OU EQUIVALENTE|OPERADOR: NÃO INCLUSO)*VALORES REFERENCIAIS APROXIMADOS</t>
  </si>
  <si>
    <t>EQED-19708</t>
  </si>
  <si>
    <t>CAMINHÃO PLATAFORMA COM CARROCERIA CARGA SECA (TRAÇÃO: 6X2|TIPO: TRUCADO|PESO*: 23.000KG|COMPRIMENTO*: 7,40M|LARGURA*: 2,50M|CAPACIDADE CARROCERIA: 15T|POTÊNCIA: 230CV[169-188KW]|REFERÊNCIA: E9592[A9314/A9352] OU EQUIVALENTE|COMBUSTÍVEL: DIESEL|OPERADOR: INCLUSO)*VALORES REFERENCIAIS APROXIMADOS</t>
  </si>
  <si>
    <t>MATED-29749</t>
  </si>
  <si>
    <t>RESERVATÓRIO D'ÁGUA (MATERIAL: POLIETILENO|CAPACIDADE: 5.000L|FORMA: CILÍNDRICA|PESO: 95KG*)*VALORES REFERENCIAIS APROXIMADOS</t>
  </si>
  <si>
    <t>2.745,2400</t>
  </si>
  <si>
    <t>00021127</t>
  </si>
  <si>
    <t>FITA ISOLANTE ADESIVA ANTICHAMA, USO ATE 750 V, EM ROLO DE 19 MM X 5 M</t>
  </si>
  <si>
    <t>256,5619</t>
  </si>
  <si>
    <t>ED-49849</t>
  </si>
  <si>
    <t>ADAPTADOR SOLDÁVEL DE PVC MARROM COM FLANGES E ANEL PARA CAIXA DÁGUA Ø 60 MM X 2"</t>
  </si>
  <si>
    <t>156,6400</t>
  </si>
  <si>
    <t>ED-50304</t>
  </si>
  <si>
    <t>TORNEIRA DE BOIA, TIPO ROSCÁVEL 3/4", EXCLUSIVE ADAPTADOR SOLDÁVEL DE PVC COM FLANGES E ANEL PARA CAIXA DÁGUA</t>
  </si>
  <si>
    <t>103,6200</t>
  </si>
  <si>
    <t>159,7095</t>
  </si>
  <si>
    <t>ED-50023</t>
  </si>
  <si>
    <t>FORNECIMENTO E ASSENTAMENTO DE TUBO PVC RÍGIDO SOLDÁVEL, ÁGUA FRIA, DN 60 MM (2"), INCLUSIVE CONEXÕES</t>
  </si>
  <si>
    <t>188,2449</t>
  </si>
  <si>
    <t>ED-50004</t>
  </si>
  <si>
    <t>REGISTRO DE ESFERA, TIPO PVC SOLDÁVEL DN 60MM (2"), INCLUSIVE VOLANTE PARA ACIONAMENTO</t>
  </si>
  <si>
    <t>88,9000</t>
  </si>
  <si>
    <t>E9041</t>
  </si>
  <si>
    <t>Caminhão carroceria com guindauto com capacidade de 45 t.m - 188 kW</t>
  </si>
  <si>
    <t>P9801</t>
  </si>
  <si>
    <t>Ajudante</t>
  </si>
  <si>
    <t>23,0506</t>
  </si>
  <si>
    <t>46,1012</t>
  </si>
  <si>
    <t>M3904</t>
  </si>
  <si>
    <t>Reservatório metálico tipo taça - capacidade de 30.000 l</t>
  </si>
  <si>
    <t>51.254,1098</t>
  </si>
  <si>
    <t>0407819</t>
  </si>
  <si>
    <t>Armação em aço CA-50 - fornecimento, preparo e colocação</t>
  </si>
  <si>
    <t>kg</t>
  </si>
  <si>
    <t>4.091,3510</t>
  </si>
  <si>
    <t>2003850</t>
  </si>
  <si>
    <t>Lastro de brita comercial compactado com soquete vibratório - espalhamento manual</t>
  </si>
  <si>
    <t>154,5970</t>
  </si>
  <si>
    <t>4805750</t>
  </si>
  <si>
    <t>Escavação manual em material de 1ª categoria na profundidade de até 1 m</t>
  </si>
  <si>
    <t>238,9475</t>
  </si>
  <si>
    <t>3106119</t>
  </si>
  <si>
    <t>Fôrmas de tábuas de pinho - utilização de 1 vez - confecção, instalação e retirada</t>
  </si>
  <si>
    <t>983,8080</t>
  </si>
  <si>
    <t>1107892</t>
  </si>
  <si>
    <t>Concreto fck = 20 MPa - confecção em betoneira e lançamento manual - areia e brita comerciais</t>
  </si>
  <si>
    <t>2.276,4538</t>
  </si>
  <si>
    <t>ED-50924</t>
  </si>
  <si>
    <t>ALÇAPÃO (80X80)CM COM QUADRO DE CANTONEIRA METÁLICA 1"X 1/8", TAMPA EM CANTONEIRA 7/8"X 1/8" E CHAPA METÁLICA Nº18 VINCADA, INCLUSIVE FERROLHO, CADEADO E PINTURA ANTICORROSIVA</t>
  </si>
  <si>
    <t>979,9000</t>
  </si>
  <si>
    <t>ED-49786</t>
  </si>
  <si>
    <t>FORNECIMENTO DE CONCRETO ESTRUTURAL, PREPARADO EM OBRA COM BETONEIRA, COM FCK 20MPA, INCLUSIVE LANÇAMENTO, ADENSAMENTO E ACABAMENTO (FUNDAÇÃO)</t>
  </si>
  <si>
    <t>7.212,5196</t>
  </si>
  <si>
    <t>546,7388</t>
  </si>
  <si>
    <t>ED-51125</t>
  </si>
  <si>
    <t>TRANSPORTE DE MATERIAL DEMOLIDO EM CAÇAMBA, EXCLUSIVE CARGA MANUAL OU MECÂNICA</t>
  </si>
  <si>
    <t>2.751,4500</t>
  </si>
  <si>
    <t>3.772,1385</t>
  </si>
  <si>
    <t>ED-51133</t>
  </si>
  <si>
    <t>TRANSPORTE DE MATERIAL DE QUALQUER NATUREZA COM CARRINHO DE MÃO, COM DISTÂNCIAS MENORES OU IGUAIS A 50M, INCLUSIVE CARGA/DESCARGA</t>
  </si>
  <si>
    <t>867,5160</t>
  </si>
  <si>
    <t>ED-48298</t>
  </si>
  <si>
    <t>CORTE, DOBRA E MONTAGEM DE AÇO CA 50/60, INCLUSIVE ESPAÇADOR</t>
  </si>
  <si>
    <t>10.188,5664</t>
  </si>
  <si>
    <t>ED-49811</t>
  </si>
  <si>
    <t>FÔRMA E DESFORMA PARA VIGA CINTA/BLOCO COM COMPENSADO RESINADO, ESP. 12MM, REAPROVEITAMENTO (3X) (FUNDAÇÃO)</t>
  </si>
  <si>
    <t>6.342,3280</t>
  </si>
  <si>
    <t>ED-50760</t>
  </si>
  <si>
    <t>REBOCO COM ARGAMASSA, TRAÇO 1:2:9 (CIMENTO, CAL E AREIA), COM ADITIVO IMPERMEABILIZANTE, ESP. 20MM, APLICAÇÃO MANUAL, INCLUSIVE ARGAMASSA COM PREPARO MECANIZADO, EXCLUSIVE CHAPISCO</t>
  </si>
  <si>
    <t>3.077,4336</t>
  </si>
  <si>
    <t>ED-50947</t>
  </si>
  <si>
    <t>DEGRAU DE ESCADA DE MARINHEIRO DE FERRO REDONDO DE 7/8" ENGASTADO</t>
  </si>
  <si>
    <t>250,2800</t>
  </si>
  <si>
    <t>ED-49812</t>
  </si>
  <si>
    <t>LASTRO DE CONCRETO MAGRO, INCLUSIVE TRANSPORTE, LANÇAMENTO E ADENSAMENTO</t>
  </si>
  <si>
    <t>625,5712</t>
  </si>
  <si>
    <t>86901</t>
  </si>
  <si>
    <t>CUBA DE EMBUTIR OVAL EM LOUÇA BRANCA, 35 X 50CM OU EQUIVALENTE - FORNECIMENTO E INSTALAÇÃO. AF_01/2020</t>
  </si>
  <si>
    <t>86883</t>
  </si>
  <si>
    <t>SIFÃO DO TIPO FLEXÍVEL EM PVC 1  X 1.1/2  - FORNECIMENTO E INSTALAÇÃO. AF_01/2020</t>
  </si>
  <si>
    <t>86877</t>
  </si>
  <si>
    <t>VÁLVULA EM METAL CROMADO 1.1/2" X 1.1/2" PARA TANQUE OU LAVATÓRIO, COM OU SEM LADRÃO - FORNECIMENTO E INSTALAÇÃO. AF_01/2020</t>
  </si>
  <si>
    <t>TORNEIRA METÁLICA PARA LAVATÓRIO, FECHAMENTO AUTOMÁTICO, ACABAMENTO CROMADO, COM AREJADOR, APLICAÇÃO DE MESA, INCLUSIVE ENGATE FLEXÍVEL METÁLICO</t>
  </si>
  <si>
    <t>MATED-12565</t>
  </si>
  <si>
    <t>ENGATE FLEXÍVEL METÁLICO (APLICAÇÃO: ENTRADA DE ÁGUA|COMPRIMENTO: 40CM|DIÂMETRO DA SEÇÃO: 1/2"[20MM])</t>
  </si>
  <si>
    <t>37,4000</t>
  </si>
  <si>
    <t>MATED-12194</t>
  </si>
  <si>
    <t>TORNEIRA METÁLICA DE FECHAMENTO AUTOMÁTICO (APLICAÇÃO: LAVATÓRIO|BICO: AREJADOR|ABERTURA: PRESSÃO|ACABAMENTO: CROMADO|BITOLA: 1/2"|INSTALAÇÃO: MESA|REFERÊNCIA: 1170/1173)</t>
  </si>
  <si>
    <t>167,9400</t>
  </si>
  <si>
    <t>MATED-11624</t>
  </si>
  <si>
    <t>FITA VEDA ROSCA (LARGURA: 12MM|APLICAÇÃO: VEDAÇÃO PARA TUBOS E CONEXÕES ROSCÁVEIS)</t>
  </si>
  <si>
    <t>0,0519</t>
  </si>
  <si>
    <t>12,4219</t>
  </si>
  <si>
    <t>4,9887</t>
  </si>
  <si>
    <t>00011703</t>
  </si>
  <si>
    <t>PAPELEIRA DE PAREDE EM METAL CROMADO SEM TAMPA</t>
  </si>
  <si>
    <t>DISTRIBUIDOR/DISPENSER PARA PORTA PAPEL TOALHA PARA INTERFOLHAS DE DUAS (2) OU TRÊS (3) DOBRAS, EM PLÁSTICO, INCLUSIVE ACESSÓRIOS PARA FIXAÇÃO</t>
  </si>
  <si>
    <t>MATED-12308</t>
  </si>
  <si>
    <t>PORTA PAPEL-TOALHA (INTERFOLHAS: 2 OU 3 DOBRAS|MATERIAL: PLÁSTICO|ACESSÓRIOS: INCLUSO)</t>
  </si>
  <si>
    <t>11,9729</t>
  </si>
  <si>
    <t>14,9062</t>
  </si>
  <si>
    <t>00011758</t>
  </si>
  <si>
    <t>SABONETEIRA PLASTICA TIPO DISPENSER PARA SABONETE LIQUIDO COM RESERVATORIO 800 A 1500 ML</t>
  </si>
  <si>
    <t>00036223</t>
  </si>
  <si>
    <t>BARRA DE APOIO RETA, EM ALUMINIO, COMPRIMENTO 90 CM, DIAMETRO MINIMO 3 CM</t>
  </si>
  <si>
    <t>BARRA DE APOIO EM AÇO INOX POLIDO PARA LAVATÓRIO DE CANTO, DIÂMETRO DE 1.1/4", PARA ACESSIBILIDADE (PMR/PCR), INSTALADO EM PAREDE, INCLUSIVE ACESSÓRIOS PARA FIXAÇÃO</t>
  </si>
  <si>
    <t>MATED-4377</t>
  </si>
  <si>
    <t>PARAFUSO (ROSCA: AUTOATARRAXANTE|CABEÇA: PANELA FENDA|COMPRIMENTO: 50MM|DIÂMETRO: 4,8MM)</t>
  </si>
  <si>
    <t>2,4600</t>
  </si>
  <si>
    <t>MATED-34310</t>
  </si>
  <si>
    <t>BUCHA DE NYLON (DIÂMETRO NOMINAL: 8MM|COMPRIMENTO DA BUCHA: 55MM|DIÂMETRO DO PARAFUSO: 4,5-6MM)</t>
  </si>
  <si>
    <t>0,8400</t>
  </si>
  <si>
    <t>MATED-12062</t>
  </si>
  <si>
    <t>BARRA DE APOIO (MATERIAL: AÇO INOX AISI 304|ACABAMENTO: POLIDO|MODELO: PARA LAVATÓRIO DE CANTO|DIÂMETRO TUBO: 1.1/4" [31,75MM]|COMPRIMENTO: APROX. 61CM|INSTALAÇÃO: PAREDE|ACESSÓRIOS: INCLUSO CANOPLAS, PARAFUSOS E BUCHAS)</t>
  </si>
  <si>
    <t>130,5100</t>
  </si>
  <si>
    <t>11,0782</t>
  </si>
  <si>
    <t>15,2631</t>
  </si>
  <si>
    <t>MATED-8151</t>
  </si>
  <si>
    <t>ADESIVO/SELANTE ELÁSTICO MONOCOMPONENTE (APLICAÇÃO: USO GERAL|BASE: POLIURETANO|EMBALAGEM: 310ML|DENSIDADE*: 1,35G/CM3)*VALORES REFERENCIAIS APROXIMADOS</t>
  </si>
  <si>
    <t>22,2058</t>
  </si>
  <si>
    <t>MATED-22623</t>
  </si>
  <si>
    <t>ESPELHO (TIPO: CRISTAL|COR: PRATA|ACABAMENTO: LAPIDADO|ESPESSURA: 4MM)</t>
  </si>
  <si>
    <t>162,0000</t>
  </si>
  <si>
    <t>9,1579</t>
  </si>
  <si>
    <t>ED-22648</t>
  </si>
  <si>
    <t>PERFIL "U" (MATERIAL: ALUMÍNIO|ALTURA: 12MM|LARGURA: 5MM|ESPESSURA: 1MM|MASSA LINEAR: 0,076KG/M)   FORNECIMENTO, EXCLUSIVE SERVIÇO DE MONTAGEM/INSTALAÇÃO</t>
  </si>
  <si>
    <t>13,2900</t>
  </si>
  <si>
    <t>6,6469</t>
  </si>
  <si>
    <t>86878</t>
  </si>
  <si>
    <t>VÁLVULA EM METAL CROMADO TIPO AMERICANA 3.1/2" X 1.1/2" PARA PIA - FORNECIMENTO E INSTALAÇÃO. AF_01/2020</t>
  </si>
  <si>
    <t>86900</t>
  </si>
  <si>
    <t>CUBA DE EMBUTIR RETANGULAR DE AÇO INOXIDÁVEL, 46 X 30 X 12 CM - FORNECIMENTO E INSTALAÇÃO. AF_01/2020</t>
  </si>
  <si>
    <t>00003146</t>
  </si>
  <si>
    <t>FITA VEDA ROSCA, EM PTFE, ROLO DE 18 MM X 10 M (L X C)</t>
  </si>
  <si>
    <t>00036791</t>
  </si>
  <si>
    <t>TORNEIRA METALICA CROMADA DE MESA PARA LAVATORIO, BICA ALTA, COM AREJADOR</t>
  </si>
  <si>
    <t>86872</t>
  </si>
  <si>
    <t>TANQUE DE LOUÇA BRANCA COM COLUNA, 30L OU EQUIVALENTE - FORNECIMENTO E INSTALAÇÃO. AF_01/2020</t>
  </si>
  <si>
    <t>86914</t>
  </si>
  <si>
    <t>TORNEIRA CROMADA 1/2" OU 3/4" PARA TANQUE, PADRÃO MÉDIO - FORNECIMENTO E INSTALAÇÃO. AF_01/2020</t>
  </si>
  <si>
    <t>00037329</t>
  </si>
  <si>
    <t>REJUNTE EPOXI, QUALQUER COR</t>
  </si>
  <si>
    <t>00010425</t>
  </si>
  <si>
    <t>LAVATORIO DE LOUCA BRANCA, SUSPENSO (SEM COLUNA), DIMENSOES *40 X 30* CM</t>
  </si>
  <si>
    <t>TORNEIRA METÁLICA HOSPITALAR, ABERTURA ALAVANCA 1/4 DE VOLTA, ACABAMENTO CROMADO, COM AREJADOR, APLICAÇÃO DE MESA, INCLUSIVE ENGATE FLEXÍVEL METÁLICO</t>
  </si>
  <si>
    <t>MATED-22768</t>
  </si>
  <si>
    <t>TORNEIRA METÁLICA (APLICAÇÃO: LAVATÓRIO|BICO: AREJADOR|ABERTURA: ALAVANCA COTOVELO 1/4 DE VOLTA|ACABAMENTO: CROMADO|BITOLA: 1/2"|INSTALAÇÃO: MESA|REFERÊNCIA: CLÍNICA HOSPITALAR)</t>
  </si>
  <si>
    <t>557,3600</t>
  </si>
  <si>
    <t>11,1797</t>
  </si>
  <si>
    <t>4,4898</t>
  </si>
  <si>
    <t>00006146</t>
  </si>
  <si>
    <t>SIFAO PLASTICO TIPO COPO PARA TANQUE, 1.1/4 X 1.1/2"</t>
  </si>
  <si>
    <t>00006141</t>
  </si>
  <si>
    <t>ENGATE/RABICHO FLEXIVEL PLASTICO (PVC OU ABS) BRANCO 1/2" X 30 CM</t>
  </si>
  <si>
    <t>00002696/SINAPI</t>
  </si>
  <si>
    <t>Encanador ou bombeiro hidraulico (horista)</t>
  </si>
  <si>
    <t>h</t>
  </si>
  <si>
    <t>19,02</t>
  </si>
  <si>
    <t>10554</t>
  </si>
  <si>
    <t>Encargos Complementares - Encanador</t>
  </si>
  <si>
    <t>3,73</t>
  </si>
  <si>
    <t>10504</t>
  </si>
  <si>
    <t>Chuveiro e lava-olhos de emergência e bacia em aço inox, da marca Adamo, ref.01486 ou similar</t>
  </si>
  <si>
    <t>1.987,11</t>
  </si>
  <si>
    <t>981</t>
  </si>
  <si>
    <t>Fita veda rosca 18mm</t>
  </si>
  <si>
    <t>0,22</t>
  </si>
  <si>
    <t>0,18</t>
  </si>
  <si>
    <t>00021112</t>
  </si>
  <si>
    <t>VALVULA DE DESCARGA EM METAL CROMADO PARA MICTORIO COM ACIONAMENTO POR PRESSAO E FECHAMENTO AUTOMATICO</t>
  </si>
  <si>
    <t>00006142</t>
  </si>
  <si>
    <t>CONJUNTO DE LIGACAO AJUSTAVEL, PARA VASO / BACIA SANITARIA, EM PLASTICO BRANCO, COM TUBO, CANOPLA E ESPUDE</t>
  </si>
  <si>
    <t>00010432</t>
  </si>
  <si>
    <t>MICTORIO INDIVIDUAL, SIFONADO, DE LOUCA BRANCA, SEM COMPLEMENTOS</t>
  </si>
  <si>
    <t>86885</t>
  </si>
  <si>
    <t>ENGATE FLEXÍVEL EM PLÁSTICO BRANCO, 1/2" X 40CM - FORNECIMENTO E INSTALAÇÃO. AF_01/2020</t>
  </si>
  <si>
    <t>86888</t>
  </si>
  <si>
    <t>VASO SANITÁRIO SIFONADO COM CAIXA ACOPLADA LOUÇA BRANCA - FORNECIMENTO E INSTALAÇÃO. AF_01/2020</t>
  </si>
  <si>
    <t>95471</t>
  </si>
  <si>
    <t>VASO SANITARIO SIFONADO CONVENCIONAL PARA PCD SEM FURO FRONTAL COM  LOUÇA BRANCA SEM ASSENTO -  FORNECIMENTO E INSTALAÇÃO. AF_01/2020</t>
  </si>
  <si>
    <t>VÁLVULA DE DESCARGA COM REGISTRO INTERNO, ACIONAMENTO DUPLO, DIÂMETRO DE 1.1/2" (50MM), INCLUSIVE ACABAMENTO DA VÁLVULA</t>
  </si>
  <si>
    <t>0,3112</t>
  </si>
  <si>
    <t>MATED-9132</t>
  </si>
  <si>
    <t>VÁLVULA DE DESCARGA METÁLICA COM REGISTRO INTERNO COM ACABAMENTO (ACIONAMENTO: DUPLO|DIÂMETRO DA SEÇÃO: 1.1/2"|ACABAMENTO: INCLUSO|ACESSÓRIOS: INCLUSO)</t>
  </si>
  <si>
    <t>361,8600</t>
  </si>
  <si>
    <t>49,6874</t>
  </si>
  <si>
    <t>19,9548</t>
  </si>
  <si>
    <t>3,42</t>
  </si>
  <si>
    <t>10075</t>
  </si>
  <si>
    <t>Canopla com alavanca para válvula de descarga para deficiente, linha  PressMatic Benefit Docol ou Similar.</t>
  </si>
  <si>
    <t>700,00</t>
  </si>
  <si>
    <t>0,67</t>
  </si>
  <si>
    <t>DUCHA HIGIÊNICA COM REGISTRO PARA CONTROLE DE FLUXO DE ÁGUA, DIÂMETRO DE 1/2" (20MM), INCLUSIVE ACESSÓRIOS</t>
  </si>
  <si>
    <t>MATED-12564</t>
  </si>
  <si>
    <t>DUCHA HIGIÊNICA (REGISTRO PARA CONTROLE DE FLUXO DE ÁGUA: INCLUSO|MATERIAL DA DUCHA: METAL|MATERIAL DA MANGUEIRA: METAL|COR: CROMADA|DIÂMETRO NOMINAL: 1/2" [20MM]|COMPRIMENTO: 120CM)</t>
  </si>
  <si>
    <t>177,9000</t>
  </si>
  <si>
    <t>0,0817</t>
  </si>
  <si>
    <t>4,2760</t>
  </si>
  <si>
    <t>10,1633</t>
  </si>
  <si>
    <t>MATED-11725</t>
  </si>
  <si>
    <t>ENGATE FLEXÍVEL (MATERIAL: PVC|APLICAÇÃO: ENTRADA DE ÁGUA|COMPRIMENTO: 30CM|DIÂMETRO DA SEÇÃO: 1/2"[20MM])</t>
  </si>
  <si>
    <t>6,4400</t>
  </si>
  <si>
    <t>0,0980</t>
  </si>
  <si>
    <t>MATED-33576</t>
  </si>
  <si>
    <t>BEBEDOURO DE COLUNA/PRESSÃO (TIPO: ACESSÍVEL|ACABAMENTO: INOX|COR: NATURAL|ALTURA*: 57CM|LARGURA*: 46CM|PROFUNDIDADE*: 48CM|PRESSÃO MÍNIMA DA REDE*: 6M.C.A|PESO*: 20KG)*VALORES REFERENCIAIS APROXIMADOS</t>
  </si>
  <si>
    <t>1.295,7500</t>
  </si>
  <si>
    <t>35,9187</t>
  </si>
  <si>
    <t>44,7187</t>
  </si>
  <si>
    <t>00006153</t>
  </si>
  <si>
    <t>VALVULA EM PLASTICO BRANCO PARA TANQUE OU LAVATORIO 1 ", SEM UNHO E SEM LADRAO</t>
  </si>
  <si>
    <t>88248</t>
  </si>
  <si>
    <t>AUXILIAR DE ENCANADOR OU BOMBEIRO HIDRÁULICO COM ENCARGOS COMPLEMENTARES</t>
  </si>
  <si>
    <t>00038383</t>
  </si>
  <si>
    <t>LIXA D'AGUA EM FOLHA, COR PRETA, GRAO 100</t>
  </si>
  <si>
    <t>00009875</t>
  </si>
  <si>
    <t>TUBO PVC, SOLDAVEL, DE 50 MM, AGUA FRIA (NBR-5648)</t>
  </si>
  <si>
    <t>00003863</t>
  </si>
  <si>
    <t>LUVA PVC SOLDAVEL, 50 MM, PARA AGUA FRIA PREDIAL</t>
  </si>
  <si>
    <t>00020083</t>
  </si>
  <si>
    <t>SOLUCAO PREPARADORA / LIMPADORA PARA PVC, FRASCO COM 1000 CM3</t>
  </si>
  <si>
    <t>00000122</t>
  </si>
  <si>
    <t>ADESIVO PLASTICO PARA PVC, FRASCO COM *850* GR</t>
  </si>
  <si>
    <t>00003540</t>
  </si>
  <si>
    <t>JOELHO PVC, SOLDAVEL, 90 GRAUS, 50 MM, COR MARROM, PARA AGUA FRIA PREDIAL</t>
  </si>
  <si>
    <t>00007142</t>
  </si>
  <si>
    <t>TE SOLDAVEL, PVC, 90 GRAUS,50 MM, PARA AGUA FRIA PREDIAL (NBR 5648)</t>
  </si>
  <si>
    <t>00003536</t>
  </si>
  <si>
    <t>JOELHO PVC, SOLDAVEL, 90 GRAUS, 32 MM, COR MARROM, PARA AGUA FRIA PREDIAL</t>
  </si>
  <si>
    <t>00003529</t>
  </si>
  <si>
    <t>JOELHO PVC, SOLDAVEL, 90 GRAUS, 25 MM, COR MARROM, PARA AGUA FRIA PREDIAL</t>
  </si>
  <si>
    <t>00003904</t>
  </si>
  <si>
    <t>LUVA PVC SOLDAVEL, 25 MM, PARA AGUA FRIA PREDIAL</t>
  </si>
  <si>
    <t>00009868</t>
  </si>
  <si>
    <t>TUBO PVC, SOLDAVEL, DE 25 MM, AGUA FRIA (NBR-5648)</t>
  </si>
  <si>
    <t>00007140</t>
  </si>
  <si>
    <t>TE SOLDAVEL, PVC, 90 GRAUS, 32 MM, PARA AGUA FRIA PREDIAL (NBR 5648)</t>
  </si>
  <si>
    <t>00009869</t>
  </si>
  <si>
    <t>TUBO PVC, SOLDAVEL, DE 32 MM, AGUA FRIA (NBR-5648)</t>
  </si>
  <si>
    <t>00007136</t>
  </si>
  <si>
    <t>TE DE REDUCAO, PVC, SOLDAVEL, 90 GRAUS, 32 MM X 25 MM, PARA AGUA FRIA PREDIAL</t>
  </si>
  <si>
    <t>00003869</t>
  </si>
  <si>
    <t>LUVA DE REDUCAO SOLDAVEL, PVC, 32 MM X 25 MM, PARA AGUA FRIA PREDIAL</t>
  </si>
  <si>
    <t>00006005</t>
  </si>
  <si>
    <t>REGISTRO GAVETA COM ACABAMENTO E CANOPLA CROMADOS, SIMPLES, BITOLA 3/4"</t>
  </si>
  <si>
    <t>00003148</t>
  </si>
  <si>
    <t>FITA VEDA ROSCA, EM PTFE, ROLO DE 18 MM X 50 M (L X C)</t>
  </si>
  <si>
    <t>00000065</t>
  </si>
  <si>
    <t>ADAPTADOR PVC SOLDAVEL CURTO COM BOLSA E ROSCA, 25 MM X 3/4", PARA AGUA FRIA</t>
  </si>
  <si>
    <t>00003500</t>
  </si>
  <si>
    <t>JOELHO, PVC SOLDAVEL, 45 GRAUS, 25 MM, COR MARROM, PARA AGUA FRIA PREDIAL</t>
  </si>
  <si>
    <t>00020147</t>
  </si>
  <si>
    <t>JOELHO PVC, SOLDAVEL, COM BUCHA DE LATAO, 90 GRAUS, 25 MM X 1/2", PARA AGUA FRIA PREDIAL</t>
  </si>
  <si>
    <t>00007139</t>
  </si>
  <si>
    <t>TE SOLDAVEL, PVC, 90 GRAUS, 25 MM, PARA AGUA FRIA PREDIAL (NBR 5648)</t>
  </si>
  <si>
    <t>00003503</t>
  </si>
  <si>
    <t>JOELHO, PVC SOLDAVEL, 45 GRAUS, 50 MM, COR MARROM, PARA AGUA FRIA PREDIAL</t>
  </si>
  <si>
    <t>00006015</t>
  </si>
  <si>
    <t>REGISTRO GAVETA COM ACABAMENTO E CANOPLA CROMADOS, SIMPLES, BITOLA 1 1/2"</t>
  </si>
  <si>
    <t>00006013</t>
  </si>
  <si>
    <t>REGISTRO GAVETA COM ACABAMENTO E CANOPLA CROMADOS, SIMPLES, BITOLA 1"</t>
  </si>
  <si>
    <t>00000108</t>
  </si>
  <si>
    <t>ADAPTADOR PVC SOLDAVEL CURTO COM BOLSA E ROSCA, 32 MM X 1", PARA AGUA FRIA</t>
  </si>
  <si>
    <t>00000112</t>
  </si>
  <si>
    <t>ADAPTADOR PVC SOLDAVEL CURTO COM BOLSA E ROSCA, 50 MM X1 1/2", PARA AGUA FRIA</t>
  </si>
  <si>
    <t>77,2899</t>
  </si>
  <si>
    <t>91533</t>
  </si>
  <si>
    <t>COMPACTADOR DE SOLOS DE PERCUSSÃO (SOQUETE) COM MOTOR A GASOLINA 4 TEMPOS, POTÊNCIA 4 CV - CHP DIURNO. AF_08/2015</t>
  </si>
  <si>
    <t>MATED-11888</t>
  </si>
  <si>
    <t>BARRA ROSCADA DE AÇO (DIÂMETRO DA SEÇÃO: 1/4"[6MM])</t>
  </si>
  <si>
    <t>0,8720</t>
  </si>
  <si>
    <t>MATED-11163</t>
  </si>
  <si>
    <t>BOMBA (TIPO: CENTRÍFUGA MONOESTÁGIO|POLOS: TRIFÁSICO|POTÊNCIA: 3CV|ALTURA MANOMÉTRICA*: [14-42]MCA|VAZÃO*: [14,5-2,8]M3/H)*VALORES REFERENCIAIS APROXIMADOS</t>
  </si>
  <si>
    <t>1.833,5500</t>
  </si>
  <si>
    <t>MATED-18324</t>
  </si>
  <si>
    <t>PORCA SEXTAVADA (MATERIAL: AÇO|DIÂMETRO: 6,35MM [1/4"]|PESO/100PÇ: 0,320 KG)</t>
  </si>
  <si>
    <t>0,6800</t>
  </si>
  <si>
    <t>MATED-18137</t>
  </si>
  <si>
    <t>ARRUELA LISA REDONDA (DIÂMETRO 16,8MM [5/8"]|ACABAMENTO: ZINCADO|PESO: 65UN/KG)*VALORES REFERENCIAIS APROXIMADOS</t>
  </si>
  <si>
    <t>2,2000</t>
  </si>
  <si>
    <t>19,3356</t>
  </si>
  <si>
    <t>54,4222</t>
  </si>
  <si>
    <t>67,7556</t>
  </si>
  <si>
    <t>15,5956</t>
  </si>
  <si>
    <t>00010410</t>
  </si>
  <si>
    <t>VALVULA DE RETENCAO HORIZONTAL, DE BRONZE (PN-25), 1", 400 PSI, TAMPA DE PORCA DE UNIAO, EXTREMIDADES COM ROSCA</t>
  </si>
  <si>
    <t>00011674</t>
  </si>
  <si>
    <t>REGISTRO DE ESFERA, PVC, COM VOLANTE, VS, SOLDAVEL, DN 25 MM, COM CORPO DIVIDIDO</t>
  </si>
  <si>
    <t>00020080</t>
  </si>
  <si>
    <t>ADESIVO PLASTICO PARA PVC, FRASCO COM 175 GR</t>
  </si>
  <si>
    <t>00011675</t>
  </si>
  <si>
    <t>REGISTRO DE ESFERA, PVC, COM VOLANTE, VS, SOLDAVEL, DN 32 MM, COM CORPO DIVIDIDO</t>
  </si>
  <si>
    <t>00010236</t>
  </si>
  <si>
    <t>VALVULA DE RETENCAO DE BRONZE, PE COM CRIVOS, EXTREMIDADE COM ROSCA, DE 1 1/2", PARA FUNDO DE POCO</t>
  </si>
  <si>
    <t>00010412</t>
  </si>
  <si>
    <t>VALVULA DE RETENCAO HORIZONTAL, DE BRONZE (PN-25), 3/4", 400 PSI, TAMPA DE PORCA DE UNIAO, EXTREMIDADES COM ROSCA</t>
  </si>
  <si>
    <t>VAL-SOLND</t>
  </si>
  <si>
    <t>5678</t>
  </si>
  <si>
    <t>RETROESCAVADEIRA SOBRE RODAS COM CARREGADEIRA, TRAÇÃO 4X4, POTÊNCIA LÍQ. 88 HP, CAÇAMBA CARREG. CAP. MÍN. 1 M3, CAÇAMBA RETRO CAP. 0,26 M3, PESO OPERACIONAL MÍN. 6.674 KG, PROFUNDIDADE ESCAVAÇÃO MÁX. 4,37 M - CHP DIURNO. AF_06/2014</t>
  </si>
  <si>
    <t>101618</t>
  </si>
  <si>
    <t>PREPARO DE FUNDO DE VALA COM LARGURA MENOR QUE 1,5 M, COM CAMADA DE AREIA, LANÇAMENTO MANUAL. AF_08/2020</t>
  </si>
  <si>
    <t>5679</t>
  </si>
  <si>
    <t>RETROESCAVADEIRA SOBRE RODAS COM CARREGADEIRA, TRAÇÃO 4X4, POTÊNCIA LÍQ. 88 HP, CAÇAMBA CARREG. CAP. MÍN. 1 M3, CAÇAMBA RETRO CAP. 0,26 M3, PESO OPERACIONAL MÍN. 6.674 KG, PROFUNDIDADE ESCAVAÇÃO MÁX. 4,37 M - CHI DIURNO. AF_06/2014</t>
  </si>
  <si>
    <t>00011881</t>
  </si>
  <si>
    <t>CAIXA DE GORDURA CILINDRICA EM CONCRETO SIMPLES, PRE-MOLDADA, COM DIAMETRO DE 40 CM E ALTURA DE 45 CM, COM TAMPA</t>
  </si>
  <si>
    <t>81,3280</t>
  </si>
  <si>
    <t>15,1102</t>
  </si>
  <si>
    <t>21,1086</t>
  </si>
  <si>
    <t>13,0041</t>
  </si>
  <si>
    <t>152,5452</t>
  </si>
  <si>
    <t>ED-48314</t>
  </si>
  <si>
    <t>CONCRETO NÃO ESTRUTURAL, PREPARADO EM OBRA COM BETONEIRA, CONTROLE "B", COM FCK 13,5MPA, BRITA Nº (1 E 2), CONSISTÊNCIA PARA VIBRAÇÃO (FABRICAÇÃO)</t>
  </si>
  <si>
    <t>63,3815</t>
  </si>
  <si>
    <t>71,9956</t>
  </si>
  <si>
    <t>25,6422</t>
  </si>
  <si>
    <t>ED-49810</t>
  </si>
  <si>
    <t>FÔRMA E DESFORMA PARA VIGA CINTA/BLOCO COM TÁBUA E SARRAFO, REAPROVEITAMENTO (3X) (FUNDAÇÃO)</t>
  </si>
  <si>
    <t>14,2003</t>
  </si>
  <si>
    <t>ED-48227</t>
  </si>
  <si>
    <t>ALVENARIA DE VEDAÇÃO COM TIJOLO MACIÇO REQUEIMADO, ESP. 10CM, PARA REVESTIMENTO, INCLUSIVE ARGAMASSA PARA ASSENTAMENTO</t>
  </si>
  <si>
    <t>388,6680</t>
  </si>
  <si>
    <t>17,8828</t>
  </si>
  <si>
    <t>129,2850</t>
  </si>
  <si>
    <t>29,2322</t>
  </si>
  <si>
    <t>22,2600</t>
  </si>
  <si>
    <t>18,9902</t>
  </si>
  <si>
    <t>109,4195</t>
  </si>
  <si>
    <t>499,7160</t>
  </si>
  <si>
    <t>212,2368</t>
  </si>
  <si>
    <t>31,5326</t>
  </si>
  <si>
    <t>108,4946</t>
  </si>
  <si>
    <t>23,6672</t>
  </si>
  <si>
    <t>40,7628</t>
  </si>
  <si>
    <t>00005103</t>
  </si>
  <si>
    <t>CAIXA SIFONADA PVC, 100 X 100 X 50 MM, COM GRELHA REDONDA, BRANCA</t>
  </si>
  <si>
    <t>00011712</t>
  </si>
  <si>
    <t>CAIXA SIFONADA, PVC, 150 X 150 X 50 MM, COM GRELHA QUADRADA, BRANCA (NBR 5688)</t>
  </si>
  <si>
    <t>00011714</t>
  </si>
  <si>
    <t>CAIXA SIFONADA, PVC, 150 X *185* X 75 MM, COM GRELHA QUADRADA, BRANCA</t>
  </si>
  <si>
    <t>00011739</t>
  </si>
  <si>
    <t>RALO SECO CONICO, PVC, 100 X 40 MM, COM GRELHA REDONDA BRANCA</t>
  </si>
  <si>
    <t>00003517</t>
  </si>
  <si>
    <t>JOELHO PVC, SOLDAVEL, BB, 90 GRAUS, SEM ANEL, DN 40 MM, PARA ESGOTO PREDIAL SECUNDARIO</t>
  </si>
  <si>
    <t>00003516</t>
  </si>
  <si>
    <t>JOELHO PVC, SOLDAVEL, BB, 45 GRAUS, DN 40 MM, PARA ESGOTO PREDIAL</t>
  </si>
  <si>
    <t>00003518</t>
  </si>
  <si>
    <t>JOELHO PVC, SOLDAVEL, PB, 45 GRAUS, DN 50 MM, PARA ESGOTO PREDIAL</t>
  </si>
  <si>
    <t>00020078</t>
  </si>
  <si>
    <t>PASTA LUBRIFICANTE PARA TUBOS E CONEXOES COM JUNTA ELASTICA, EMBALAGEM DE *400* GR (USO EM PVC, ACO, POLIETILENO E OUTROS)</t>
  </si>
  <si>
    <t>00000296</t>
  </si>
  <si>
    <t>ANEL BORRACHA PARA TUBO ESGOTO PREDIAL, DN 50 MM (NBR 5688)</t>
  </si>
  <si>
    <t>00001933</t>
  </si>
  <si>
    <t>CURVA PVC CURTA 90 GRAUS, DN 40 MM, PARA ESGOTO PREDIAL</t>
  </si>
  <si>
    <t>00003526</t>
  </si>
  <si>
    <t>JOELHO PVC, SOLDAVEL, PB, 90 GRAUS, DN 50 MM, PARA ESGOTO PREDIAL</t>
  </si>
  <si>
    <t>00001968</t>
  </si>
  <si>
    <t>CURVA PVC LONGA 90 GRAUS, DN 50 MM, PARA ESGOTO PREDIAL</t>
  </si>
  <si>
    <t>00003509</t>
  </si>
  <si>
    <t>JOELHO PVC, SOLDAVEL, PB, 90 GRAUS, DN 75 MM, PARA ESGOTO PREDIAL</t>
  </si>
  <si>
    <t>00000297</t>
  </si>
  <si>
    <t>ANEL BORRACHA PARA TUBO ESGOTO PREDIAL, DN 75 MM (NBR 5688)</t>
  </si>
  <si>
    <t>00003519</t>
  </si>
  <si>
    <t>JOELHO PVC, SOLDAVEL, PB, 45 GRAUS, DN 75 MM, PARA ESGOTO PREDIAL</t>
  </si>
  <si>
    <t>00003520</t>
  </si>
  <si>
    <t>JOELHO PVC, SOLDAVEL, PB, 90 GRAUS, DN 100 MM, PARA ESGOTO PREDIAL</t>
  </si>
  <si>
    <t>00000301</t>
  </si>
  <si>
    <t>ANEL BORRACHA PARA TUBO ESGOTO PREDIAL, DN 100 MM (NBR 5688)</t>
  </si>
  <si>
    <t>00003528</t>
  </si>
  <si>
    <t>JOELHO PVC, SOLDAVEL, PB, 45 GRAUS, DN 100 MM, PARA ESGOTO PREDIAL</t>
  </si>
  <si>
    <t>00001970</t>
  </si>
  <si>
    <t>CURVA PVC LONGA 90 GRAUS, DN 100 MM, PARA ESGOTO PREDIAL</t>
  </si>
  <si>
    <t>00003662</t>
  </si>
  <si>
    <t>JUNCAO SIMPLES, PVC, 45 GRAUS, DN 50 X 50 MM, SERIE NORMAL PARA ESGOTO PREDIAL</t>
  </si>
  <si>
    <t>00003658</t>
  </si>
  <si>
    <t>JUNCAO SIMPLES, PVC, 45 GRAUS, DN 75 X 75 MM, SERIE NORMAL PARA ESGOTO PREDIAL</t>
  </si>
  <si>
    <t>00009838</t>
  </si>
  <si>
    <t>TUBO PVC SERIE NORMAL, DN 50 MM, PARA ESGOTO PREDIAL (NBR 5688)</t>
  </si>
  <si>
    <t>00010909</t>
  </si>
  <si>
    <t>JUNCAO DE REDUCAO INVERTIDA, PVC SOLDAVEL, 100 X 75 MM, SERIE NORMAL PARA ESGOTO PREDIAL</t>
  </si>
  <si>
    <t>00003670</t>
  </si>
  <si>
    <t>JUNCAO SIMPLES, PVC, 45 GRAUS, DN 100 X 100 MM, SERIE NORMAL PARA ESGOTO PREDIAL</t>
  </si>
  <si>
    <t>MATED-11687</t>
  </si>
  <si>
    <t>TUBO PBV DE PVC BRANCO PARA ESGOTO SERIE NORMAL (DIÂMETRO DA SEÇÃO: 150MM)</t>
  </si>
  <si>
    <t>44,4480</t>
  </si>
  <si>
    <t>MATED-11262</t>
  </si>
  <si>
    <t>ESTOPA DE ALGODÃO</t>
  </si>
  <si>
    <t>0,0653</t>
  </si>
  <si>
    <t>MATED-11680</t>
  </si>
  <si>
    <t>PASTA LUBRIFICANTE PARA TUBO DE PVC (DENSIDADE MÉDIA: 1000KG/M3)</t>
  </si>
  <si>
    <t>0,8463</t>
  </si>
  <si>
    <t>8,3087</t>
  </si>
  <si>
    <t>00009835</t>
  </si>
  <si>
    <t>TUBO PVC SERIE NORMAL, DN 40 MM, PARA ESGOTO PREDIAL (NBR 5688)</t>
  </si>
  <si>
    <t>00009836</t>
  </si>
  <si>
    <t>TUBO PVC SERIE NORMAL, DN 100 MM, PARA ESGOTO PREDIAL (NBR 5688)</t>
  </si>
  <si>
    <t>00009837</t>
  </si>
  <si>
    <t>TUBO PVC SERIE NORMAL, DN 75 MM, PARA ESGOTO PREDIAL (NBR 5688)</t>
  </si>
  <si>
    <t>00000298</t>
  </si>
  <si>
    <t>ANEL BORRACHA, DN 75 MM, PARA TUBO SERIE REFORCADA ESGOTO PREDIAL</t>
  </si>
  <si>
    <t>00020178</t>
  </si>
  <si>
    <t>TE, PVC, SERIE R, 100 X 75 MM, PARA ESGOTO PREDIAL</t>
  </si>
  <si>
    <t>00000299</t>
  </si>
  <si>
    <t>ANEL BORRACHA, DN 100 MM, PARA TUBO SERIE REFORCADA ESGOTO PREDIAL</t>
  </si>
  <si>
    <t>00007097</t>
  </si>
  <si>
    <t>TE SANITARIO, PVC, DN 50 X 50 MM, SERIE NORMAL, PARA ESGOTO PREDIAL</t>
  </si>
  <si>
    <t>00011658</t>
  </si>
  <si>
    <t>TE SANITARIO, PVC, DN 75 X 75 MM, SERIE NORMAL PARA ESGOTO PREDIAL</t>
  </si>
  <si>
    <t>00039319</t>
  </si>
  <si>
    <t>TERMINAL DE VENTILACAO, 50 MM, SERIE NORMAL, ESGOTO PREDIAL</t>
  </si>
  <si>
    <t>25,4193</t>
  </si>
  <si>
    <t>42,5422</t>
  </si>
  <si>
    <t>14,9788</t>
  </si>
  <si>
    <t>80,6208</t>
  </si>
  <si>
    <t>71,3696</t>
  </si>
  <si>
    <t>ED-14505</t>
  </si>
  <si>
    <t>GRELHA PARA CAIXA COLETORA DE ÁGUA PLUVIAL EM BARRA CHATA 3/4"X1/8" COM REQUADRO EM CANTONEIRA 7/8"X1/8", INCLUSIVE UMA (1) DEMÃO DE FUNDO ANTICORROSIVO E DUAS (2) DEMÃOS DE PINTURA ESMALTE (FORNECIMENTO/FABRICAÇÃO)</t>
  </si>
  <si>
    <t>307,9748</t>
  </si>
  <si>
    <t>8,7285</t>
  </si>
  <si>
    <t>00009840</t>
  </si>
  <si>
    <t>TUBO PVC, SERIE R, DN 150 MM, PARA ESGOTO OU AGUAS PLUVIAIS PREDIAL (NBR 5688)</t>
  </si>
  <si>
    <t>00000300</t>
  </si>
  <si>
    <t>ANEL BORRACHA, DN 150 MM, PARA TUBO SERIE REFORCADA ESGOTO PREDIAL</t>
  </si>
  <si>
    <t>00020158</t>
  </si>
  <si>
    <t>JOELHO, PVC SERIE R, 90 GRAUS, DN 150 MM, PARA ESGOTO PREDIAL</t>
  </si>
  <si>
    <t>MATED-12473</t>
  </si>
  <si>
    <t>TUBO PBV DE PVC BRANCO PARA ESGOTO SERIE NORMAL (DIÂMETRO DA SEÇÃO: 200MM)</t>
  </si>
  <si>
    <t>108,7325</t>
  </si>
  <si>
    <t>1,0002</t>
  </si>
  <si>
    <t>00003501</t>
  </si>
  <si>
    <t>JOELHO, PVC SOLDAVEL, 45 GRAUS, 32 MM, COR MARROM, PARA AGUA FRIA PREDIAL</t>
  </si>
  <si>
    <t>MATED-17045</t>
  </si>
  <si>
    <t>DISJUNTOR EM CAIXA MOLDADA (TIPO: TRIPOLAR|CORRENTE: 225A|ICC: 20KA* EM 380/400V|DISPARADOR: FIXO)*VALORES REFERENCIAIS APROXIMADOS</t>
  </si>
  <si>
    <t>ED-34432</t>
  </si>
  <si>
    <t>TERMINAL DE COMPRESSÃO DE 1 FURO PARA CABO DE 120MM2</t>
  </si>
  <si>
    <t>63,5700</t>
  </si>
  <si>
    <t>6,6838</t>
  </si>
  <si>
    <t>16,5733</t>
  </si>
  <si>
    <t>88264</t>
  </si>
  <si>
    <t>88247</t>
  </si>
  <si>
    <t>AUXILIAR DE ELETRICISTA COM ENCARGOS COMPLEMENTARES</t>
  </si>
  <si>
    <t>8261</t>
  </si>
  <si>
    <t>Quadro de distribuição de embutir em chapa de aço, p/até 70 disjuntores c/barramento, padrão DIN, Cemar ou similar</t>
  </si>
  <si>
    <t>MATED-17116</t>
  </si>
  <si>
    <t>QUADRO DE DISTRIBUIÇÃO (CAPACIDADE: 56 DISJUNTORES DIN|MATERIAL: CHAPA METÁLICA|BARRAMENTO: 225A TRIFASICO-INCLUSO|TIPO: SOBREPOR)</t>
  </si>
  <si>
    <t>1.364,8100</t>
  </si>
  <si>
    <t>MATED-11922</t>
  </si>
  <si>
    <t>BARRAMENTO COM SUPORTE PARA QUADRO (PADRÃO: DIN|TIPO: NEUTRO/TERRA|POLOS/TERMINAIS: 12)</t>
  </si>
  <si>
    <t>27,7000</t>
  </si>
  <si>
    <t>25,7807</t>
  </si>
  <si>
    <t>20,7941</t>
  </si>
  <si>
    <t>MATED-17111</t>
  </si>
  <si>
    <t>QUADRO DE DISTRIBUIÇÃO (CAPACIDADE: 44 DISJUNTORES DIN|MATERIAL: CHAPA METÁLICA|BARRAMENTO: 100A TRIFASICO-INCLUSO|TIPO: SOBREPOR)</t>
  </si>
  <si>
    <t>782,9100</t>
  </si>
  <si>
    <t>17,0133</t>
  </si>
  <si>
    <t>21,0933</t>
  </si>
  <si>
    <t>MATED-17110</t>
  </si>
  <si>
    <t>QUADRO DE DISTRIBUIÇÃO (CAPACIDADE: 34 DISJUNTORES DIN|MATERIAL: CHAPA METÁLICA|BARRAMENTO: 100A TRIFASICO-INCLUSO|TIPO: SOBREPOR)</t>
  </si>
  <si>
    <t>638,9800</t>
  </si>
  <si>
    <t>16,1333</t>
  </si>
  <si>
    <t>20,0023</t>
  </si>
  <si>
    <t>MATED-17024</t>
  </si>
  <si>
    <t>DISJUNTOR (TIPO: MONOPOLAR|CURVA:C|CORRENTE: 6A|I MÁX: 4,5KA/6KA)</t>
  </si>
  <si>
    <t>19,5200</t>
  </si>
  <si>
    <t>ED-34435</t>
  </si>
  <si>
    <t>TERMINAL ILHÓS PARA CABO DE 1,5MM2</t>
  </si>
  <si>
    <t>1,9900</t>
  </si>
  <si>
    <t>2,1093</t>
  </si>
  <si>
    <t>0,8507</t>
  </si>
  <si>
    <t>00034653</t>
  </si>
  <si>
    <t>DISJUNTOR TERMOMAGNETICO PARA TRILHO DIN (IEC), MONOPOLAR, 6 - 32 A</t>
  </si>
  <si>
    <t>00001570</t>
  </si>
  <si>
    <t>TERMINAL A COMPRESSAO EM COBRE ESTANHADO PARA CABO 2,5 MM2, 1 FURO E 1 COMPRESSAO, PARA PARAFUSO DE FIXACAO M5</t>
  </si>
  <si>
    <t>00001571</t>
  </si>
  <si>
    <t>TERMINAL A COMPRESSAO EM COBRE ESTANHADO PARA CABO 4 MM2, 1 FURO E 1 COMPRESSAO, PARA PARAFUSO DE FIXACAO M5</t>
  </si>
  <si>
    <t>00034616</t>
  </si>
  <si>
    <t>DISJUNTOR TERMOMAGNETICO PARA TRILHO DIN (IEC), BIPOLAR, 6 - 32 A</t>
  </si>
  <si>
    <t>00034709</t>
  </si>
  <si>
    <t>DISJUNTOR TERMOMAGNETICO PARA TRILHO DIN (IEC), TRIPOLAR, 10 - 50 A</t>
  </si>
  <si>
    <t>00001573</t>
  </si>
  <si>
    <t>TERMINAL A COMPRESSAO EM COBRE ESTANHADO PARA CABO 6 MM2, 1 FURO E 1 COMPRESSAO, PARA PARAFUSO DE FIXACAO M6</t>
  </si>
  <si>
    <t>00001574</t>
  </si>
  <si>
    <t>TERMINAL A COMPRESSAO EM COBRE ESTANHADO PARA CABO 10 MM2, 1 FURO E 1 COMPRESSAO, PARA PARAFUSO DE FIXACAO M6</t>
  </si>
  <si>
    <t>00001575</t>
  </si>
  <si>
    <t>TERMINAL A COMPRESSAO EM COBRE ESTANHADO PARA CABO 16 MM2, 1 FURO E 1 COMPRESSAO, PARA PARAFUSO DE FIXACAO M6</t>
  </si>
  <si>
    <t>00039446</t>
  </si>
  <si>
    <t>DISPOSITIVO DR, 2 POLOS, SENSIBILIDADE DE 30 MA, CORRENTE DE 40 A, TIPO AC</t>
  </si>
  <si>
    <t>00039456</t>
  </si>
  <si>
    <t>DISPOSITIVO DR, 4 POLOS, SENSIBILIDADE DE 30 MA, CORRENTE DE 40 A, TIPO AC</t>
  </si>
  <si>
    <t>00039465</t>
  </si>
  <si>
    <t>DISPOSITIVO DPS CLASSE II, 1 POLO, TENSAO MAXIMA DE 175 V, CORRENTE MAXIMA DE *20* KA (TIPO AC)</t>
  </si>
  <si>
    <t>00039467</t>
  </si>
  <si>
    <t>DISPOSITIVO DPS CLASSE II, 1 POLO, TENSAO MAXIMA DE 175 V, CORRENTE MAXIMA DE *45* KA (TIPO AC)</t>
  </si>
  <si>
    <t>MATED-19506</t>
  </si>
  <si>
    <t>PARAFUSO (ROSCA: INTEIRA|APLICAÇÃO: ELETROCALHA E PERFILADO|CABEÇA: LENTILHA|MATERIAL: INOX|ACABAMENTO: CROMADO|BITOLA: 1/4"[6,35MM]X1/2"[12,7MM]|PESO/100PÇ: 0,541KG)</t>
  </si>
  <si>
    <t>0,7200</t>
  </si>
  <si>
    <t>MATED-17932</t>
  </si>
  <si>
    <t>TAMPA PARA ELETROCALHA METÁLICA (TIPO: ENCAIXE|TRATAMENTO: PRÉ-ZINCADO|CHAPA: N°24|MEDIDA: 200MM)</t>
  </si>
  <si>
    <t>20,5680</t>
  </si>
  <si>
    <t>MATED-19529</t>
  </si>
  <si>
    <t>TALA RETA (TIPO: AUTOPORTANTE|TRATAMENTO: PRÉ-ZINCADO|CHAPA: N°18|MEDIDA: 100MM|APLICAÇÃO: EMENDA PARA ELETROCALHA)</t>
  </si>
  <si>
    <t>3,5200</t>
  </si>
  <si>
    <t>MATED-18325</t>
  </si>
  <si>
    <t>ARRUELA LISA REDONDA (DIÂMETRO 6,8MM [1/4"]|ACABAMENTO: ZINCADO|PESO: 560UN/KG)*VALORES REFERENCIAIS APROXIMADOS</t>
  </si>
  <si>
    <t>0,2667</t>
  </si>
  <si>
    <t>MATED-17926</t>
  </si>
  <si>
    <t>ELETROCALHA METÁLICA (TIPO: PERFURADA SEM VIROLA|TRATAMENTO: PRÉ-ZINCADO|CHAPA: N°18|MEDIDAS: 200X100MM)</t>
  </si>
  <si>
    <t>66,9360</t>
  </si>
  <si>
    <t>0,4533</t>
  </si>
  <si>
    <t>16,2736</t>
  </si>
  <si>
    <t>20,1762</t>
  </si>
  <si>
    <t>ED-19507</t>
  </si>
  <si>
    <t>FIXAÇÃO DE ELETROCALHA/LEITO HORIZONTAL COM LARGURA MENOR OU IGUAL A 200 MM EM LAJE, COM SUPORTE EM PERFILADO, INCLUSIVE PERFILADO, VERGALHÃO E ACESSÓRIOS, EXCLUSIVE ELETROCALHA/LEITO</t>
  </si>
  <si>
    <t>10,0600</t>
  </si>
  <si>
    <t>MATED-17930</t>
  </si>
  <si>
    <t>TAMPA PARA ELETROCALHA METÁLICA (TIPO: ENCAIXE|TRATAMENTO: PRÉ-ZINCADO|CHAPA: N°24|MEDIDA: 100MM)</t>
  </si>
  <si>
    <t>12,3600</t>
  </si>
  <si>
    <t>MATED-17922</t>
  </si>
  <si>
    <t>ELETROCALHA METÁLICA (TIPO: PERFURADA SEM VIROLA|TRATAMENTO: PRÉ-ZINCADO|CHAPA: N°18|MEDIDAS: 100X100MM)</t>
  </si>
  <si>
    <t>51,2640</t>
  </si>
  <si>
    <t>14,9717</t>
  </si>
  <si>
    <t>18,5621</t>
  </si>
  <si>
    <t>MATED-19528</t>
  </si>
  <si>
    <t>TALA RETA (TIPO: AUTOPORTANTE|TRATAMENTO: PRÉ-ZINCADO|CHAPA: N°18|MEDIDA: 50MM|APLICAÇÃO: EMENDA PARA ELETROCALHA)</t>
  </si>
  <si>
    <t>MATED- 17921</t>
  </si>
  <si>
    <t>ELETROCALHA METÁLICA ( TIPO: PERFURADA SEM VIROLA| TRATAMENTO: PRÉ-ZINCADO| CHAPA: N°18| MEDIDAS: 100X50MM)</t>
  </si>
  <si>
    <t>MATED-19587</t>
  </si>
  <si>
    <t>TALA RETA (TRATAMENTO: PRÉ-ZINCADO|QUANTIDADE DE FUROS: 4|CHAPA: N°18|MEDIDA: 38MM|APLICAÇÃO: EMENDA PARA PERFILADO)</t>
  </si>
  <si>
    <t>0,5900</t>
  </si>
  <si>
    <t>MATED-11881</t>
  </si>
  <si>
    <t>PERFILADO (TIPO: PERFURADO|MATERIAL: CHAPA DE AÇO|TRATAMENTO: PRÉ-ZINCADO|CHAPA: N°18|LARGURA: 38MM|ALTURA: 38MM|TAMPA: NÃO INCLUSA)</t>
  </si>
  <si>
    <t>18,9360</t>
  </si>
  <si>
    <t>0,1333</t>
  </si>
  <si>
    <t>0,3600</t>
  </si>
  <si>
    <t>0,2267</t>
  </si>
  <si>
    <t>9,8498</t>
  </si>
  <si>
    <t>12,2119</t>
  </si>
  <si>
    <t>ED-19583</t>
  </si>
  <si>
    <t>FIXAÇÃO DE PERFILADO HORIZONTAL, INCLUSIVE SUPORTE, VERGALHÃO E ACESSÓRIOS, EXCLUSIVE PERFILADO</t>
  </si>
  <si>
    <t>10,1700</t>
  </si>
  <si>
    <t>MATED-12286</t>
  </si>
  <si>
    <t>ELETRODUTO RÍGIDO (MATERIAL: AÇO|TRATAMENTO: GALVANIZADO ELETROLÍTICO|SÉRIE: LEVE|DIÂMETRO: 3/4"[20MM]|ESPESSURA*: 0,5-0,6MM|MASSA LINEAR*: 0,38KG/M)*VALORES REFERENCIAIS APROXIMADOS</t>
  </si>
  <si>
    <t>7,6560</t>
  </si>
  <si>
    <t>9,4920</t>
  </si>
  <si>
    <t>MATED-11869</t>
  </si>
  <si>
    <t>DERIVAÇÃO PARA ELETRODUTO (TIPO: DUPLA|SAÍDA: LATERAL|APLICAÇÃO: PERFILADO|TRATAMENTO: PRÉ-ZINCADO|DIÂMETRO DA SEÇÃO: 3/4"|COMPRIMENTO: 120MM)</t>
  </si>
  <si>
    <t>2,1300</t>
  </si>
  <si>
    <t>3,8193</t>
  </si>
  <si>
    <t>2,3676</t>
  </si>
  <si>
    <t>00002637</t>
  </si>
  <si>
    <t>LUVA PARA ELETRODUTO, EM ACO GALVANIZADO ELETROLITICO, COM ROSCA, DIAMETRO DE 20 MM (3/4")</t>
  </si>
  <si>
    <t>00002633</t>
  </si>
  <si>
    <t>CURVA 90 GRAUS PARA ELETRODUTO, EM ACO GALVANIZADO ELETROLITICO, COM ROSCA, DIAMETRO DE 20 MM (3/4"), ESPESSURA DE 1,50 MM</t>
  </si>
  <si>
    <t>00002488</t>
  </si>
  <si>
    <t>CONECTOR RETO DE ALUMINIO PARA ELETRODUTO DE 3/4", PARA ADAPTAR ENTRADA DE ELETRODUTO METALICO FLEXIVEL EM QUADROS</t>
  </si>
  <si>
    <t>00039246</t>
  </si>
  <si>
    <t>ELETRODUTO/DUTO PEAD FLEXIVEL PAREDE SIMPLES, CORRUGACAO HELICOIDAL, COR PRETA, SEM ROSCA, DE 1 1/2", CRC 680 N, PARA CABEAMENTO SUBTERRANEO (NBR 15715)</t>
  </si>
  <si>
    <t>00002688</t>
  </si>
  <si>
    <t>ELETRODUTO PVC FLEXIVEL CORRUGADO, COR AMARELA, DE 25 MM</t>
  </si>
  <si>
    <t>MATED-12234</t>
  </si>
  <si>
    <t>ELETRODUTO RÍGIDO (MATERIAL: AÇO|TRATAMENTO: GALVANIZADO ELETROLÍTICO|SÉRIE: PESADO|DIÂMETRO: 3"[80MM]|ESPESSURA*: 2,3-2,65MM|MASSA LINEAR*: 5,6KG/M)*VALORES REFERENCIAIS APROXIMADOS</t>
  </si>
  <si>
    <t>00040417</t>
  </si>
  <si>
    <t>CURVA 90 GRAUS RANHURADA EM FERRO FUNDIDO, DN 80 MM (3")</t>
  </si>
  <si>
    <t>00040412</t>
  </si>
  <si>
    <t>ACOPLAMENTO RIGIDO EM FERRO FUNDIDO PARA SISTEMA DE TUBULACAO RANHURADA, DN 80 MM (3")</t>
  </si>
  <si>
    <t>00040418</t>
  </si>
  <si>
    <t>CURVA 45 GRAUS RANHURADA EM FERRO FUNDIDO, DN 80 MM (3")</t>
  </si>
  <si>
    <t>104763</t>
  </si>
  <si>
    <t>FURO MECANIZADO EM CONCRETO, COM MARTELO DEMOLIDOR, PARA INSTALAÇÕES ELÉTRICAS, DIÂMETROS MAIORES QUE 75 MM E MENORES OU IGUAIS A 150 MM. AF_09/2023</t>
  </si>
  <si>
    <t>104778</t>
  </si>
  <si>
    <t>FURO MECANIZADO EM CONCRETO, COM PERFURATRIZ, PARA INSTALAÇÕES ELÉTRICAS, DIÂMETROS MAIORES QUE 75 MM E MENORES OU IGUAIS A 150 MM. AF_09/2023</t>
  </si>
  <si>
    <t>MATED-12288</t>
  </si>
  <si>
    <t>ELETRODUTO RÍGIDO (MATERIAL: AÇO|TRATAMENTO: GALVANIZADO ELETROLÍTICO|SÉRIE: LEVE|DIÂMETRO: 1"[25MM]|ESPESSURA*: 0,5-0,6MM|MASSA LINEAR*: 0,48KG/M)*VALORES REFERENCIAIS APROXIMADOS</t>
  </si>
  <si>
    <t>91998</t>
  </si>
  <si>
    <t>TOMADA BAIXA DE EMBUTIR (1 MÓDULO), 2P+T 10 A, SEM SUPORTE E SEM PLACA - FORNECIMENTO E INSTALAÇÃO. AF_03/2023</t>
  </si>
  <si>
    <t>91946</t>
  </si>
  <si>
    <t>SUPORTE PARAFUSADO COM PLACA DE ENCAIXE 4" X 2" MÉDIO (1,30 M DO PISO) PARA PONTO ELÉTRICO - FORNECIMENTO E INSTALAÇÃO. AF_03/2023</t>
  </si>
  <si>
    <t>91999</t>
  </si>
  <si>
    <t>TOMADA BAIXA DE EMBUTIR (1 MÓDULO), 2P+T 20 A, SEM SUPORTE E SEM PLACA - FORNECIMENTO E INSTALAÇÃO. AF_03/2023</t>
  </si>
  <si>
    <t>00002580</t>
  </si>
  <si>
    <t>CONDULETE DE ALUMINIO TIPO X, PARA ELETRODUTO ROSCAVEL DE 3/4", COM TAMPA CEGA</t>
  </si>
  <si>
    <t>ED-49168</t>
  </si>
  <si>
    <t>CAIXA DE PASSAGEM EM ALVENARIA E TAMPA DE CONCRETO, FUNDO DE BRITA, TIPO 1, 30 X 30 X 40 CM, INCLUSIVE ESCAVAÇÃO, REATERRO E BOTA FORA</t>
  </si>
  <si>
    <t>00011315</t>
  </si>
  <si>
    <t>TAMPAO FOFO SIMPLES COM BASE / REQUADRO, CLASSE A15 CARGA MAX. 1,5 T, 300 X 300 MM (COM INSCRICAO EM RELEVO DO TIPO DE REDE)</t>
  </si>
  <si>
    <t>00002590</t>
  </si>
  <si>
    <t>CONDULETE DE ALUMINIO TIPO E, PARA ELETRODUTO ROSCAVEL DE 1", COM TAMPA CEGA</t>
  </si>
  <si>
    <t>00002581</t>
  </si>
  <si>
    <t>CONDULETE DE ALUMINIO TIPO X, PARA ELETRODUTO ROSCAVEL DE 1", COM TAMPA CEGA</t>
  </si>
  <si>
    <t>00001013</t>
  </si>
  <si>
    <t>CABO DE COBRE, FLEXIVEL, CLASSE 4 OU 5, ISOLACAO EM PVC/A, ANTICHAMA BWF-B, 1 CONDUTOR, 450/750 V, SECAO NOMINAL 1,5 MM2</t>
  </si>
  <si>
    <t>00001014</t>
  </si>
  <si>
    <t>CABO DE COBRE, FLEXIVEL, CLASSE 4 OU 5, ISOLACAO EM PVC/A, ANTICHAMA BWF-B, 1 CONDUTOR, 450/750 V, SECAO NOMINAL 2,5 MM2</t>
  </si>
  <si>
    <t>00000981</t>
  </si>
  <si>
    <t>CABO DE COBRE, FLEXIVEL, CLASSE 4 OU 5, ISOLACAO EM PVC/A, ANTICHAMA BWF-B, 1 CONDUTOR, 450/750 V, SECAO NOMINAL 4 MM2</t>
  </si>
  <si>
    <t>00000982</t>
  </si>
  <si>
    <t>CABO DE COBRE, FLEXIVEL, CLASSE 4 OU 5, ISOLACAO EM PVC/A, ANTICHAMA BWF-B, 1 CONDUTOR, 450/750 V, SECAO NOMINAL 6 MM2</t>
  </si>
  <si>
    <t>00001020</t>
  </si>
  <si>
    <t>CABO DE COBRE, FLEXIVEL, CLASSE 4 OU 5, ISOLACAO EM PVC/A, ANTICHAMA BWF-B, COBERTURA PVC-ST1, ANTICHAMA BWF-B, 1 CONDUTOR, 0,6/1 KV, SECAO NOMINAL 10 MM2</t>
  </si>
  <si>
    <t>00000995</t>
  </si>
  <si>
    <t>CABO DE COBRE, FLEXIVEL, CLASSE 4 OU 5, ISOLACAO EM PVC/A, ANTICHAMA BWF-B, COBERTURA PVC-ST1, ANTICHAMA BWF-B, 1 CONDUTOR, 0,6/1 KV, SECAO NOMINAL 16 MM2</t>
  </si>
  <si>
    <t>00000996</t>
  </si>
  <si>
    <t>CABO DE COBRE, FLEXIVEL, CLASSE 4 OU 5, ISOLACAO EM PVC/A, ANTICHAMA BWF-B, COBERTURA PVC-ST1, ANTICHAMA BWF-B, 1 CONDUTOR, 0,6/1 KV, SECAO NOMINAL 25 MM2</t>
  </si>
  <si>
    <t>00001018</t>
  </si>
  <si>
    <t>CABO DE COBRE, FLEXIVEL, CLASSE 4 OU 5, ISOLACAO EM PVC/A, ANTICHAMA BWF-B, COBERTURA PVC-ST1, ANTICHAMA BWF-B, 1 CONDUTOR, 0,6/1 KV, SECAO NOMINAL 50 MM2</t>
  </si>
  <si>
    <t>00000998</t>
  </si>
  <si>
    <t>CABO DE COBRE, FLEXIVEL, CLASSE 4 OU 5, ISOLACAO EM PVC/A, ANTICHAMA BWF-B, COBERTURA PVC-ST1, ANTICHAMA BWF-B, 1 CONDUTOR, 0,6/1 KV, SECAO NOMINAL 95 MM2</t>
  </si>
  <si>
    <t>00011864</t>
  </si>
  <si>
    <t>CONECTOR METALICO TIPO PARAFUSO FENDIDO (SPLIT BOLT), PARA CABOS ATE 95 MM2</t>
  </si>
  <si>
    <t>00000404</t>
  </si>
  <si>
    <t>FITA ISOLANTE DE BORRACHA AUTOFUSAO, USO ATE 69 KV (ALTA TENSAO), LARGURA DE 19 MM</t>
  </si>
  <si>
    <t>00020111</t>
  </si>
  <si>
    <t>FITA ISOLANTE ADESIVA ANTICHAMA, USO ATE 750 V, EM ROLO DE 19 MM X 20 M</t>
  </si>
  <si>
    <t>MATED-9873</t>
  </si>
  <si>
    <t>LÂMPADA (TIPO: LED|FORMATO: TUBULAR|COMPRIMENTO: 120CM|DIÂMETRO: T8[Ø26MM]|POTÊNCIA: 18-20W|LÚMENS: 1850LM|COR DA LUZ: BRANCA-6500K|SOQUETE-BASE: G13|TENSÃO: 110|220V)</t>
  </si>
  <si>
    <t>13370</t>
  </si>
  <si>
    <t>Plug macho 2p + t, ABNT, de embutir, 10 A</t>
  </si>
  <si>
    <t>MATED-11834</t>
  </si>
  <si>
    <t>SOQUETE PARA LÂMPADA (BASE: G13|SISTEMA: ANTI-VIBRATÓRIO|PORTA-STARTER: NÃO|TIPO: LÂMPADA TUBULAR [T8-T10]|CORRENTE: 2A|TENSÃO: 500V|MATERIAL: POLICARBONATO|COR: BRANCA)</t>
  </si>
  <si>
    <t>MATED-11887</t>
  </si>
  <si>
    <t>SUPORTE OU GANCHO PARA LUMINÁRIA EM PERFILADO (TIPO: LONGO|MATERIAL: CHAPA DE AÇO|TRATAMENTO: PRÉ-ZINCADO|COMPRIMENTO: 165MM)</t>
  </si>
  <si>
    <t>00039257</t>
  </si>
  <si>
    <t>CABO MULTIPOLAR DE COBRE, FLEXIVEL, CLASSE 4 OU 5, ISOLACAO EM HEPR, COBERTURA EM PVC-ST2, ANTICHAMA BWF-B, 0,6/1 KV, 3 CONDUTORES DE 1,5 MM2</t>
  </si>
  <si>
    <t>MATED-17754</t>
  </si>
  <si>
    <t>LUMINÁRIA COMERCIAL COM ALETAS (FIXAÇÃO: SOBREPOR|COMPRIMENTO: 120CM|MATERIAL: CHAPA DE AÇO|ACABAMENTO: TRATAMENTO ANTI-CORROSIVO|REFLETOR: MULTIFACETADO EM ALUMÍNIO ANODIZADO BRILHANTE|COR: BRANCA|TIPO DE LÂMPADAS: TUBULAR|BASE: NÃO INCLUSO|REATOR: NÃO INCLUSO|CAPACIDADE: DUAS (2) LÂMPADAS - NÃO INCLUSO)</t>
  </si>
  <si>
    <t>MATED-9872</t>
  </si>
  <si>
    <t>LÂMPADA (TIPO: LED|FORMATO: TUBULAR|COMPRIMENTO: 60CM|DIÂMETRO: T8[Ø26MM]|POTÊNCIA: 9-10W|LÚMENS: 900LM|COR DA LUZ: BRANCA-6500K|SOQUETE-BASE: G13|TENSÃO: 110/220V)</t>
  </si>
  <si>
    <t>MATED-17752</t>
  </si>
  <si>
    <t>LUMINÁRIA COMERCIAL COM ALETAS (FIXAÇÃO: SOBREPOR|COMPRIMENTO: 60CM|MATERIAL: CHAPA DE AÇO|ACABAMENTO: TRATAMENTO ANTI-CORROSIVO|REFLETOR: MULTIFACETADO EM ALUMÍNIO ANODIZADO BRILHANTE|COR: BRANCA|TIPO DE LÂMPADAS: TUBULAR|BASE: NÃO INCLUSO|REATOR: NÃO INCLUSO|CAPACIDADE: DUAS (2) LÂMPADAS - NÃO INCLUSO)</t>
  </si>
  <si>
    <t>MATED-17898</t>
  </si>
  <si>
    <t>MÓDULO TOMADA COM SUPORTE (PÓLOS: 2P+T|CORRENTE: 10A|TENSÃO: 250V|MATERIAL: TERMOPLÁSTICO|REFERÊNCIA: 054328 SILENTOQUE, BLANC FAME OU EQUIVALENTE)</t>
  </si>
  <si>
    <t>MATED-11877</t>
  </si>
  <si>
    <t>CAIXA DE TOMADA PARA PERFILADO (MONTAGEM: APARAFUSADA|MATERIAL: AÇO CARBONO|TRATAMENTO: PRÉ-ZINCADO|TOMADA: NÃO INCLUSO|PARAFUSOS: INCLUSOS)</t>
  </si>
  <si>
    <t>20,5660</t>
  </si>
  <si>
    <t>16,5880</t>
  </si>
  <si>
    <t>00039385</t>
  </si>
  <si>
    <t>LUMINARIA LED PLAFON REDONDO DE SOBREPOR BIVOLT 12/13 W, D = *17* CM</t>
  </si>
  <si>
    <t>10227</t>
  </si>
  <si>
    <t>Ventilador de teto</t>
  </si>
  <si>
    <t>12838</t>
  </si>
  <si>
    <t>Alarme Banheiro Pne Deficiente Físico Conforme Nbr 9050 com acionador</t>
  </si>
  <si>
    <t>00039392</t>
  </si>
  <si>
    <t>SENSOR DE PRESENCA BIVOLT DE PAREDE COM FOTOCELULA PARA QUALQUER TIPO DE LAMPADA POTENCIA MAXIMA *1000* W, USO INTERNO</t>
  </si>
  <si>
    <t>00038110</t>
  </si>
  <si>
    <t>VARIADOR DE VELOCIDADE PARA VENTILADOR 127 V, 150 W (APENAS MODULO)</t>
  </si>
  <si>
    <t>91952</t>
  </si>
  <si>
    <t>INTERRUPTOR SIMPLES (1 MÓDULO), 10A/250V, SEM SUPORTE E SEM PLACA - FORNECIMENTO E INSTALAÇÃO. AF_03/2023</t>
  </si>
  <si>
    <t>91954</t>
  </si>
  <si>
    <t>INTERRUPTOR PARALELO (1 MÓDULO), 10A/250V, SEM SUPORTE E SEM PLACA - FORNECIMENTO E INSTALAÇÃO. AF_03/2023</t>
  </si>
  <si>
    <t>91960</t>
  </si>
  <si>
    <t>INTERRUPTOR PARALELO (2 MÓDULOS), 10A/250V, SEM SUPORTE E SEM PLACA - FORNECIMENTO E INSTALAÇÃO. AF_03/2023</t>
  </si>
  <si>
    <t>91978</t>
  </si>
  <si>
    <t>INTERRUPTOR INTERMEDIÁRIO (1 MÓDULO), 10A/250V, SEM SUPORTE E SEM PLACA - FORNECIMENTO E INSTALAÇÃO. AF_03/2023</t>
  </si>
  <si>
    <t>97610</t>
  </si>
  <si>
    <t>LÂMPADA COMPACTA DE LED 10 W, BASE E27 - FORNECIMENTO E INSTALAÇÃO. AF_09/2024</t>
  </si>
  <si>
    <t>00038775</t>
  </si>
  <si>
    <t>LUMINARIA TIPO TARTARUGA PARA AREA EXTERNA EM ALUMINIO, COM GRADE, PARA 1 LAMPADA, BASE E27, POTENCIA MAXIMA 40/60 W (NAO INCLUI LAMPADA)</t>
  </si>
  <si>
    <t>00007588</t>
  </si>
  <si>
    <t>AUTOMATICO DE BOIA SUPERIOR / INFERIOR, *15* A / 250 V</t>
  </si>
  <si>
    <t>MATED-11973</t>
  </si>
  <si>
    <t>ANILHA (TIPO: MARCADOR|APLICAÇÃO: IDENTIFICAÇÃO DE CABO|BITOLA MÁXIMA: 6MM2|QUANTIDADE PACOTE: 500UN|REFERÊNCIA: MHG2/5 OU EQUIVALENTE)</t>
  </si>
  <si>
    <t>MATED-17407</t>
  </si>
  <si>
    <t>DISJUNTOR MOTOR (TIPO: TRIPOLAR|FAIXA DE AJUSTE: 4-6,3A|ICU: 50KA EM 380/400V)</t>
  </si>
  <si>
    <t>3013</t>
  </si>
  <si>
    <t>Botão de comando cogumelo, de retenção, 3SB32 - Siemens ou similar</t>
  </si>
  <si>
    <t>3033</t>
  </si>
  <si>
    <t>Conector borne SAK 6,0mm</t>
  </si>
  <si>
    <t>4863</t>
  </si>
  <si>
    <t>Borne Sack 2,5mm</t>
  </si>
  <si>
    <t>00039252</t>
  </si>
  <si>
    <t>CABO DE COBRE, FLEXIVEL, CLASSE 4 OU 5, ISOLACAO EM PVC/A, ANTICHAMA BWF-B, 1 CONDUTOR, 450/750 V, SECAO NOMINAL 1,0 MM2</t>
  </si>
  <si>
    <t>12379</t>
  </si>
  <si>
    <t>Sinaleiro 22mm com lâmpada vermelha, 110vca, led integrado ao corpo, modelo L2-DR1-R, da Metaltex ou similar (luz de topo)</t>
  </si>
  <si>
    <t>MATED-19472</t>
  </si>
  <si>
    <t>CONTATOR (TIPO: TRIPOLAR|CORRENTE: 9A|CLASSE: AC-3|TENSÃO: 220V|CONTATOS: 1NA OU 1NF)</t>
  </si>
  <si>
    <t>MATED-19494</t>
  </si>
  <si>
    <t>BOTÃO DE COMANDO (TIPO: SELETOR 3 POSIÇÕES|BITOLA: 22MM|CONTATOS: 2NA)</t>
  </si>
  <si>
    <t>MATED-17409</t>
  </si>
  <si>
    <t>DISJUNTOR MOTOR (TIPO: TRIPOLAR|FAIXA DE AJUSTE: 9-14A|ICU: 50KA EM 380/400V)</t>
  </si>
  <si>
    <t>13293</t>
  </si>
  <si>
    <t>Placa indicativa em acrílico e=3mm, com adesivo sobreposto, dim.: 0.30 x 0.12m, fornecimento e instalação</t>
  </si>
  <si>
    <t>MATED-19475</t>
  </si>
  <si>
    <t>CONTATOR (TIPO: TRIPOLAR|CORRENTE: 25A|CLASSE: AC-3|TENSÃO: 220V|CONTATOS: 1NA OU 1NF)</t>
  </si>
  <si>
    <t>MATED-7405</t>
  </si>
  <si>
    <t>RELÉ DE FALTA DE FASE (TENSÃO DE COMANDO: 220-380V)</t>
  </si>
  <si>
    <t>MATED-7402</t>
  </si>
  <si>
    <t>PARAFUSO (ROSCA: AUTOBROCANTE|MATERIAL: AÇO|ACABAMENTO: ZINCADO|COMPRIMENTO: 13MM|DIÂMETRO: 4,2MM)</t>
  </si>
  <si>
    <t>13861</t>
  </si>
  <si>
    <t>Caixa de ferro para quadro, dim. 50 x 40cm, em aço carbono #16, pintura eletrostática a pó, cinza ral, placa de montagem #14  laranja - fecho padrão com acionamento fenda, borracha  de vedação.</t>
  </si>
  <si>
    <t>MATED-17644</t>
  </si>
  <si>
    <t>TRILHO PARA FIXAÇÃO DE DISJUNTORES (MATERIAL: AÇO|MEDIDAS: 35X7,5MM|TIPO: PERFURADO|PADRÃO: DIN)</t>
  </si>
  <si>
    <t>00007584</t>
  </si>
  <si>
    <t>BUCHA DE NYLON SEM ABA S12, COM PARAFUSO DE 5/16" X 80 MM EM ACO ZINCADO COM ROSCA SOBERBA E CABECA SEXTAVADA</t>
  </si>
  <si>
    <t>MATED-17647</t>
  </si>
  <si>
    <t>CANALETA PARA PASSAGEM DE CABOS (MATERIAL: PVC|MEDIDAS: 50X50MM|TIPO: RECORTE ABERTO)</t>
  </si>
  <si>
    <t>MATED-12780</t>
  </si>
  <si>
    <t>PLACA (MATERIAL: ALUMÍNIO FUNDIDO|DIMENSÃO: (3X3)CM|ESPESSURA*: 0,6MM|APLICAÇÃO: NUMERAÇÃO DE PORTA)*VALORES REFERENCIAIS APROXIMADOS</t>
  </si>
  <si>
    <t>00039258</t>
  </si>
  <si>
    <t>CABO MULTIPOLAR DE COBRE, FLEXIVEL, CLASSE 4 OU 5, ISOLACAO EM HEPR, COBERTURA EM PVC-ST2, ANTICHAMA BWF-B, 0,6/1 KV, 3 CONDUTORES DE 2,5 MM2</t>
  </si>
  <si>
    <t>91170</t>
  </si>
  <si>
    <t>FIXAÇÃO DE TUBOS HORIZONTAIS DE PVC ÁGUA, PVC ESGOTO, PVC ÁGUA PLUVIAL, CPVC, PPR, COBRE OU AÇO, DIÂMETROS MENORES OU IGUAIS A 40 MM, COM ABRAÇADEIRA METÁLICA RÍGIDA TIPO U PERFIL 1 1/4", FIXADA EM PERFILADO EM LAJE. AF_09/2023_PS</t>
  </si>
  <si>
    <t>12099</t>
  </si>
  <si>
    <t>Tomada para lógica, rj45, com placa, cat. 6</t>
  </si>
  <si>
    <t>MATED-12201</t>
  </si>
  <si>
    <t>ELETRODUTO RÍGIDO (MATERIAL: AÇO|TRATAMENTO: GALVANIZADO ELETROLÍTICO|SÉRIE: MÉDIO|DIÂMETRO: 2"[50MM]|ESPESSURA*: 0,8-0,9MM|MASSA LINEAR*: 1,32KG/M)*VALORES REFERENCIAIS APROXIMADOS</t>
  </si>
  <si>
    <t>17,4020</t>
  </si>
  <si>
    <t>14,0360</t>
  </si>
  <si>
    <t>00020254</t>
  </si>
  <si>
    <t>CAIXA DE PASSAGEM METALICA, DE SOBREPOR, COM TAMPA APARAFUSADA, DIMENSOES 15 X 15 X *10* CM</t>
  </si>
  <si>
    <t>MATED-17912</t>
  </si>
  <si>
    <t>ELETROCALHA METÁLICA (TIPO: LISA SEM VIROLA|TRATAMENTO: PRÉ-ZINCADO|CHAPA: N°18|MEDIDAS: 100X50MM)</t>
  </si>
  <si>
    <t>35,5800</t>
  </si>
  <si>
    <t>3,3067</t>
  </si>
  <si>
    <t>16,8135</t>
  </si>
  <si>
    <t>13,5614</t>
  </si>
  <si>
    <t>MATED-17931</t>
  </si>
  <si>
    <t>TAMPA PARA ELETROCALHA METÁLICA (TIPO: ENCAIXE|TRATAMENTO: PRÉ-ZINCADO|CHAPA: N°24|MEDIDA: 150MM)</t>
  </si>
  <si>
    <t>14,4360</t>
  </si>
  <si>
    <t>MATED-17914</t>
  </si>
  <si>
    <t>ELETROCALHA METÁLICA (TIPO: LISA SEM VIROLA|TRATAMENTO: PRÉ-ZINCADO|CHAPA: N°18|MEDIDAS: 150X50MM)</t>
  </si>
  <si>
    <t>43,6560</t>
  </si>
  <si>
    <t>13,8627</t>
  </si>
  <si>
    <t>17,1872</t>
  </si>
  <si>
    <t>00039599</t>
  </si>
  <si>
    <t>CABO DE REDE, PAR TRANCADO UTP, 4 PARES, CATEGORIA 6 (CAT 6), ISOLAMENTO PVC (LSZH)</t>
  </si>
  <si>
    <t>00043836</t>
  </si>
  <si>
    <t>RACK DE PISO PARA SERVIDOR, FECHADO, 44U, COM PORTA, 44U X *570* MM</t>
  </si>
  <si>
    <t>00039596</t>
  </si>
  <si>
    <t>PATCH PANEL, 24 PORTAS, CATEGORIA 6, COM RACKS DE 19" DE LARGURA E 1 U DE ALTURA</t>
  </si>
  <si>
    <t>MATED-12110</t>
  </si>
  <si>
    <t>ORGANIZADOR DE CABOS (UNIDADE DE RACK: 1U|LARGURA: 19"[482,60MM]|ALTURA: 1,75"[44,45MM OU 1U]|APLICAÇÃO: BASTIDORE/RACK DE REDE)</t>
  </si>
  <si>
    <t>MATED-12111</t>
  </si>
  <si>
    <t>TAMPA CEGA (UNIDADE DE RACK: 1U|LARGURA: 19"[482,60MM]|ALTURA: 1,75"[44,45MM OU 1U]|APLICAÇÃO: BASTIDORE/RACK DE REDE)</t>
  </si>
  <si>
    <t>MATED-12107</t>
  </si>
  <si>
    <t>RÉGUA COM TOMADAS 2P+T (QUANTIDADE: 8| CORRENTE: 10A|TENSÃO: 110/220V|APLICAÇÃO: RACK DE 19" [1U])</t>
  </si>
  <si>
    <t>81,1900</t>
  </si>
  <si>
    <t>2,3393</t>
  </si>
  <si>
    <t>5,8007</t>
  </si>
  <si>
    <t>MATED-12109</t>
  </si>
  <si>
    <t>GAVETA DE VENTILAÇÃO (NÚMERO DE VENTILADOR: 4|UNIDADE DE RACK: 1U|LARGURA: 19"[482,60MM]|ALTURA: 1,75"[44,45MM OU 1U]|APLICAÇÃO: BASTIDORE/RACK DE REDE)</t>
  </si>
  <si>
    <t>685,2500</t>
  </si>
  <si>
    <t>13510</t>
  </si>
  <si>
    <t>Switch 24 portas Gerenciável POE 10/100 /1000 + 4SFP</t>
  </si>
  <si>
    <t>55.10.10</t>
  </si>
  <si>
    <t>AUXILIAR DE ENCANADOR OU BOMBEIRO HIDRÁULICO</t>
  </si>
  <si>
    <t>74.19.36</t>
  </si>
  <si>
    <t>CABO ÓPTICO CFOA 4 FIBRAS OU EQUIVALENTE</t>
  </si>
  <si>
    <t>55.10.55</t>
  </si>
  <si>
    <t>ELETRICISTA</t>
  </si>
  <si>
    <t>10552</t>
  </si>
  <si>
    <t>Encargos Complementares - Eletricista</t>
  </si>
  <si>
    <t>3,65</t>
  </si>
  <si>
    <t>1,82</t>
  </si>
  <si>
    <t>10549</t>
  </si>
  <si>
    <t>Encargos Complementares - Servente</t>
  </si>
  <si>
    <t>3,79</t>
  </si>
  <si>
    <t>1,89</t>
  </si>
  <si>
    <t>00006111/SINAPI</t>
  </si>
  <si>
    <t>Servente de obras (horista)</t>
  </si>
  <si>
    <t>14,58</t>
  </si>
  <si>
    <t>7,29</t>
  </si>
  <si>
    <t>00002436/SINAPI</t>
  </si>
  <si>
    <t>Eletricista (horista)</t>
  </si>
  <si>
    <t>9,51</t>
  </si>
  <si>
    <t>12167</t>
  </si>
  <si>
    <t>1.039,84</t>
  </si>
  <si>
    <t>MATED-11841</t>
  </si>
  <si>
    <t>ELETRODUTO RÍGIDO (MATERIAL: PVC|TIPO: ROSCÁVEL|DIÂMETRO: 2")</t>
  </si>
  <si>
    <t>ED-50319</t>
  </si>
  <si>
    <t>PARAFUSO CASTELO, NÚMERO 8, INCLUSIVE FORNECIMENTO COM ARRUELA E BUCHA DE NYLON</t>
  </si>
  <si>
    <t>14,2380</t>
  </si>
  <si>
    <t>11,4840</t>
  </si>
  <si>
    <t>MATED-12015</t>
  </si>
  <si>
    <t>CONECTOR FENDIDO DE PRESSÃO "SPLIT-BOLT" (ACABAMENTO: LATÃO|SEÇÃO DO CABO: 2,5-35MM2)</t>
  </si>
  <si>
    <t>0,3188</t>
  </si>
  <si>
    <t>MATED-34309</t>
  </si>
  <si>
    <t>BUCHA DE NYLON (DIÂMETRO NOMINAL: 6MM|COMPRIMENTO DA BUCHA: 30MM|DIÂMETRO DO PARAFUSO: 3,5-4,8MM)</t>
  </si>
  <si>
    <t>0,1000</t>
  </si>
  <si>
    <t>MATED-4383</t>
  </si>
  <si>
    <t>PARAFUSO (ROSCA: AUTOATARRAXANTE|CABEÇA: PANELA FENDA|COMPRIMENTO: 38MM|DIÂMETRO: 4,2MM)</t>
  </si>
  <si>
    <t>0,2800</t>
  </si>
  <si>
    <t>MATED-11468</t>
  </si>
  <si>
    <t>SUPORTE COM ROLDANA E CHAPA DE ENCOSTO PARA PÁRA-RAIOS(ACABAMENTO: GALVANIZADO A FOGO|COMPRIMENTO: 50MM)</t>
  </si>
  <si>
    <t>6,9500</t>
  </si>
  <si>
    <t>MATED-12615</t>
  </si>
  <si>
    <t>CABO DE COBRE NU (SEÇÃO TRANSVERSAL: 35MM2|NÚMEROS DE FIOS: 7|DIÂMETRO DOS FIOS: 2,50MM|CLASSE: 2A)</t>
  </si>
  <si>
    <t>34,4329</t>
  </si>
  <si>
    <t>4,2533</t>
  </si>
  <si>
    <t>5,2733</t>
  </si>
  <si>
    <t>00000867</t>
  </si>
  <si>
    <t>CABO DE COBRE NU 50 MM2 MEIO-DURO</t>
  </si>
  <si>
    <t>MATED-12120</t>
  </si>
  <si>
    <t>TERMINAL AÉREO OU MINICAPTOR (ALTURA: 25CM|DIÂMETRO: 3/8"|APLICAÇÃO: SISTEMA DE PROTEÇÃO CONTRA DESCARGA ATMOSFÉRICA)</t>
  </si>
  <si>
    <t>00001577</t>
  </si>
  <si>
    <t>TERMINAL A COMPRESSAO EM COBRE ESTANHADO PARA CABO 35 MM2, 1 FURO E 1 COMPRESSAO, PARA PARAFUSO DE FIXACAO M8</t>
  </si>
  <si>
    <t>00004350</t>
  </si>
  <si>
    <t>BUCHA DE NYLON, DIAMETRO DO FURO 8 MM, COMPRIMENTO 40 MM, COM PARAFUSO DE ROSCA SOBERBA, CABECA CHATA, FENDA SIMPLES, 4,8 X 50 MM</t>
  </si>
  <si>
    <t>00004358</t>
  </si>
  <si>
    <t>PARAFUSO DE LATAO COM ROSCA SOBERBA, CABECA CHATA E FENDA SIMPLES, DIAMETRO 4,8 MM, COMPRIMENTO 65 MM</t>
  </si>
  <si>
    <t>MATED-12007</t>
  </si>
  <si>
    <t>CAIXA DE EQUALIZAÇÃO (TIPO: SOBREPOR|QUANTIDADE DE TERMINAIS: 9|MATERIAL: AÇO|ACABAMENTO: PINTURA EPÓXI|LARGURA*: 350MCM|COMPRIMENTO*: 350MM|PROFUNDIDA*: 170MM|APLICAÇÃO: SISTEMA DE PROTEÇÃO CONTRA DESCARGAS ATMOSFÉRICAS)*VALORES REREFENCIAIS APROXIMADOS</t>
  </si>
  <si>
    <t>38,2800</t>
  </si>
  <si>
    <t>47,4600</t>
  </si>
  <si>
    <t>00003378</t>
  </si>
  <si>
    <t>HASTE DE ATERRAMENTO EM ACO COM 3,00 M DE COMPRIMENTO E DN = 3/4", REVESTIDA COM BAIXA CAMADA DE COBRE, SEM CONECTOR</t>
  </si>
  <si>
    <t>MORO-1668</t>
  </si>
  <si>
    <t>MORO-1669</t>
  </si>
  <si>
    <t>Armador</t>
  </si>
  <si>
    <t>MATRO-1794</t>
  </si>
  <si>
    <t>Chumbador em aço A36</t>
  </si>
  <si>
    <t>8609</t>
  </si>
  <si>
    <t>Central manifold para clindros 4 x 4 para ar comprimido 4x4, 2 reguladores depressão semi automático e 10 chicotes</t>
  </si>
  <si>
    <t>00039748</t>
  </si>
  <si>
    <t>TUBO DE COBRE CLASSE "A", DN = 3/4" (22 MM), PARA INSTALACOES DE MEDIA PRESSAO PARA GASES COMBUSTIVEIS E MEDICINAIS</t>
  </si>
  <si>
    <t>00039747</t>
  </si>
  <si>
    <t>TUBO DE COBRE CLASSE "A", DN = 1/2" (15 MM), PARA INSTALACOES DE MEDIA PRESSAO PARA GASES COMBUSTIVEIS E MEDICINAIS</t>
  </si>
  <si>
    <t>00010404</t>
  </si>
  <si>
    <t>VALVULA DE RETENCAO HORIZONTAL, DE BRONZE (PN-25), 1/2", 400 PSI, TAMPA DE PORCA DE UNIAO, EXTREMIDADES COM ROSCA</t>
  </si>
  <si>
    <t>MATED-12963</t>
  </si>
  <si>
    <t>VÁLVULA TIPO ESFERA (MATERIAL: LATÃO|TIPO: MONOBLOCO|ROSCA: NPT [CÔNICA]|DIÂMETRO: 3/4"|CLASSE: PN40|HASTE DE ACIONAMENTO: INCLUSO)</t>
  </si>
  <si>
    <t>46,7000</t>
  </si>
  <si>
    <t>0,0728</t>
  </si>
  <si>
    <t>14,6940</t>
  </si>
  <si>
    <t>18,2940</t>
  </si>
  <si>
    <t>MATED-12964</t>
  </si>
  <si>
    <t>VÁLVULA TIPO ESFERA (MATERIAL: LATÃO|TIPO: MONOBLOCO|ROSCA: NPT [CÔNICA]|DIÂMETRO: 1/2"|CLASSE: PN40|HASTE DE ACIONAMENTO: INCLUSO)</t>
  </si>
  <si>
    <t>35,0000</t>
  </si>
  <si>
    <t>00039880</t>
  </si>
  <si>
    <t>CURVA 45 GRAUS DE COBRE SEM ANEL DE SOLDA, BOLSA X BOLSA, 22 MM</t>
  </si>
  <si>
    <t>00039897</t>
  </si>
  <si>
    <t>PASTA PARA SOLDA DE TUBOS E CONEXOES DE COBRE (EMBALAGEM COM 250 G)</t>
  </si>
  <si>
    <t>250G</t>
  </si>
  <si>
    <t>00012732</t>
  </si>
  <si>
    <t>SOLDA ESTANHO/COBRE PARA CONEXOES DE COBRE, FIO 2,5 MM, CARRETEL 500 GR (SEM CHUMBO)</t>
  </si>
  <si>
    <t>00012734</t>
  </si>
  <si>
    <t>TE DE COBRE SEM ANEL DE SOLDA, BOLSA X BOLSA X BOLSA, 22 MM</t>
  </si>
  <si>
    <t>00039886</t>
  </si>
  <si>
    <t>BUCHA DE REDUCAO DE COBRE SEM ANEL DE SOLDA, PONTA X BOLSA, 22 X 15 MM</t>
  </si>
  <si>
    <t>587,4100</t>
  </si>
  <si>
    <t>120,5200</t>
  </si>
  <si>
    <t>Proteção anticorrosiva, com fita adesiva, para ramais sob a terra, com DN até 1´</t>
  </si>
  <si>
    <t>P.25.000.024009</t>
  </si>
  <si>
    <t>Fita anticorrosiva 50mm; ref. 50 Scotchrap, Torofita ou equivalente - (rolo de 30m)</t>
  </si>
  <si>
    <t>B.01.000.010119</t>
  </si>
  <si>
    <t>AJUDANTE DE ENCANADOR</t>
  </si>
  <si>
    <t>90777</t>
  </si>
  <si>
    <t>ENGENHEIRO CIVIL DE OBRA JUNIOR COM ENCARGOS COMPLEMENTARES</t>
  </si>
  <si>
    <t>CREA-MG</t>
  </si>
  <si>
    <t>ART - Anotação de Responsabilidade Técnica</t>
  </si>
  <si>
    <t>CIL-OXI-01</t>
  </si>
  <si>
    <t>CILINDRO DE OXIGÊNIO MEDICINAL, AÇO, 40L, 7m3.</t>
  </si>
  <si>
    <t>ED-29581</t>
  </si>
  <si>
    <t>ARMADURA DE TELA DE AÇO CA 60, SOLDADA TIPO Q 92, DIÂMETRO Ø4,2MM, TRAMA COM DIMENSÃO (150X150)MM, INCLUSIVE ESPAÇADOR, EXCLUSIVE CONCRETO</t>
  </si>
  <si>
    <t>36,4463</t>
  </si>
  <si>
    <t>55,7587</t>
  </si>
  <si>
    <t>14,4532</t>
  </si>
  <si>
    <t>62,9820</t>
  </si>
  <si>
    <t>ED-31800</t>
  </si>
  <si>
    <t>PORTÃO EM TELA QUADRICULADA ONDULADA, DIMENSÃO (100X180)CM, COM MALHA DE 15,88MM (5/8"), FIO 12 (2,77MM) COM QUADRO EM TUBO METALON (50X30)MM E CANTONEIRA METÁLICA 1"X1/8", INCLUSIVE FORNECIMENTO, INSTALAÇÃO, MARCO METÁLICO, CADEADO E PINTURA ESMALTE SINTÉTICO, DUAS (2) DEMÃOS COM UMA (1) DEMÃO DE FUNDO ANTICORROSIVO</t>
  </si>
  <si>
    <t>1.218,0300</t>
  </si>
  <si>
    <t>ED-48232</t>
  </si>
  <si>
    <t>ALVENARIA DE VEDAÇÃO COM TIJOLO CERÂMICO FURADO, ESP. 14CM, PARA REVESTIMENTO, INCLUSIVE ARGAMASSA PARA ASSENTAMENTO</t>
  </si>
  <si>
    <t>344,6560</t>
  </si>
  <si>
    <t>ED-49618</t>
  </si>
  <si>
    <t>FORNECIMENTO DE CONCRETO ESTRUTURAL, PREPARADO EM OBRA, COM FCK 20MPA, INCLUSIVE LANÇAMENTO, ADENSAMENTO E ACABAMENTO</t>
  </si>
  <si>
    <t>74,0511</t>
  </si>
  <si>
    <t>48,7322</t>
  </si>
  <si>
    <t>ED-50087</t>
  </si>
  <si>
    <t>FORNECIMENTO E ASSENTAMENTO DE TUBO DE COBRE CLASSE "A" SEM COSTURA SOLDÁVEL, INCLUSIVE CONEXÕES E SUPORTES, D = 1/2"</t>
  </si>
  <si>
    <t>160,2240</t>
  </si>
  <si>
    <t>ED-49645</t>
  </si>
  <si>
    <t>FÔRMA E DESFORMA DE COMPENSADO RESINADO, ESP. 12MM, REAPROVEITAMENTO (3X), EXCLUSIVE ESCORAMENTO</t>
  </si>
  <si>
    <t>151,4675</t>
  </si>
  <si>
    <t>ED-50452</t>
  </si>
  <si>
    <t>PINTURA ACRÍLICA EM TETO, DUAS (2) DEMÃOS, COM APLICAÇÃO MANUAL, EXCLUSIVE SELADOR ACRÍLICO E MASSA ACRÍLICA/CORRIDA (PVA)</t>
  </si>
  <si>
    <t>62,2724</t>
  </si>
  <si>
    <t>ED-50514</t>
  </si>
  <si>
    <t>PREPARAÇÃO PARA EMASSAMENTO OU PINTURA (LÁTEX/ACRÍLICA) EM PAREDE, INCLUSIVE UMA (1) DEMÃO DE SELADOR ACRÍLICO</t>
  </si>
  <si>
    <t>89,8246</t>
  </si>
  <si>
    <t>ED-50515</t>
  </si>
  <si>
    <t>PREPARAÇÃO PARA EMASSAMENTO OU PINTURA (LÁTEX/ACRÍLICA) EM TETO, INCLUSIVE UMA (1) DEMÃO DE SELADOR ACRÍLICO</t>
  </si>
  <si>
    <t>29,0222</t>
  </si>
  <si>
    <t>ED-50729</t>
  </si>
  <si>
    <t>CHAPISCO COM ARGAMASSA, TRAÇO 1:3 (CIMENTO E AREIA), ESP. 5MM, APLICADO EM ALVENARIA COM PENEIRA, INCLUSIVE ARGAMASSA COM PREPARO MECANIZADO</t>
  </si>
  <si>
    <t>171,0439</t>
  </si>
  <si>
    <t>ED-50761</t>
  </si>
  <si>
    <t>REBOCO COM ARGAMASSA, TRAÇO 1:2:8 (CIMENTO, CAL E AREIA), ESP. 20MM, APLICAÇÃO MANUAL, INCLUSIVE ARGAMASSA COM PREPARO MECANIZADO, EXCLUSIVE CHAPISCO</t>
  </si>
  <si>
    <t>463,6220</t>
  </si>
  <si>
    <t>ED-50451</t>
  </si>
  <si>
    <t>PINTURA ACRÍLICA EM PAREDE, DUAS (2) DEMÃOS, COM APLICAÇÃO MANUAL, EXCLUSIVE SELADOR ACRÍLICO E MASSA ACRÍLICA/CORRIDA (PVA)</t>
  </si>
  <si>
    <t>193,3232</t>
  </si>
  <si>
    <t>ED-50588</t>
  </si>
  <si>
    <t>LAJE DE TRANSIÇÃO EM CONCRETO PREPARADO EM OBRA COM BETONEIRA COM FCK DE 10MPA, ESP. 5CM, EXCLUSIVE ARMAÇÃO, INCLUSIVE ACABAMENTO SARRAFEADO</t>
  </si>
  <si>
    <t>113,0415</t>
  </si>
  <si>
    <t>00038774</t>
  </si>
  <si>
    <t>LUMINARIA DE EMERGENCIA 30 LEDS, POTENCIA 2 W, BATERIA DE LITIO, AUTONOMIA DE 6 HORAS</t>
  </si>
  <si>
    <t>MATED-12539</t>
  </si>
  <si>
    <t>EXTINTOR DE PÓ QUIMICO (CAPACIDADE EXTINTORA: 2-A:20-B:C|AGENTE: FOSFATO MONOAMÔNICO|CARGA: 4KG)</t>
  </si>
  <si>
    <t>205,0000</t>
  </si>
  <si>
    <t>MATED-28646</t>
  </si>
  <si>
    <t>SUPORTE PARA EXTINTOR (TIPO: PAREDE|MATERIAL: AÇO GALVANIZADO||CARGA MÁXIMA: EXINTOR COM CARGA DE ATÉ 12KG)</t>
  </si>
  <si>
    <t>4,9900</t>
  </si>
  <si>
    <t>0,8200</t>
  </si>
  <si>
    <t>28,9655</t>
  </si>
  <si>
    <t>23,2655</t>
  </si>
  <si>
    <t>MATED-31382</t>
  </si>
  <si>
    <t>PLACA DE SINALIZAÇÃO DE EMERGÊNCIA (TIPO: ORIENTAÇÃO E SALVAMENTO["S"]|FORMATO: RETANGULAR|MATERIAL: PVC|ESPESSURA: 1MM)*VALORES REFERENCIAIS APROXIMADOS</t>
  </si>
  <si>
    <t>16,7488</t>
  </si>
  <si>
    <t>ED-31485</t>
  </si>
  <si>
    <t>SERVIÇO DE INSTALAÇÃO DE PLACA FOTOLUMINESCENTE PARA SINALIZAÇÃO DE EMERGÊNCIA</t>
  </si>
  <si>
    <t>5,2195</t>
  </si>
  <si>
    <t>MATED-32244</t>
  </si>
  <si>
    <t>PLACA DE SINALIZAÇÃO DE EMERGÊNCIA (TIPO:MENSAGEM ESCRITA["M"]|FORMATO: RETANGULAR|MATERIAL: PVC|ESPESSURA: 1MM)*VALORES REFERENCIAIS APROXIMADOS</t>
  </si>
  <si>
    <t>92,1048</t>
  </si>
  <si>
    <t>MATED-31383</t>
  </si>
  <si>
    <t>PLACA DE SINALIZAÇÃO DE EMERGÊNCIA (TIPO: EQUIPAMENTOS DE COMBATE A INCÊNDIO E ALARME["E"]|FORMATO: QUADRADO|MATERIAL: PVC|ESPESSURA: 1MM)*VALORES REFERENCIAIS APROXIMADOS</t>
  </si>
  <si>
    <t>PLACA FOTOLUMINESCENTE PARA SINALIZAÇÃO DE EMERGÊNCIA, TIPO "P2", DIÂMETRO DE 300MM, INCLUSIVE FIXAÇÃO</t>
  </si>
  <si>
    <t>MATED-31380</t>
  </si>
  <si>
    <t>PLACA DE SINALIZAÇÃO DE EMERGÊNCIA (TIPO: PROIBIÇÃO["P"]|FORMATO: CIRCULAR|MATERIAL: PVC|ESPESSURA: 1MM)*VALORES REFERENCIAIS APROXIMADOS</t>
  </si>
  <si>
    <t>14,3280</t>
  </si>
  <si>
    <t>MATED-4848</t>
  </si>
  <si>
    <t>CENTRAL DE ALARME (TIPO: ENDEREÇÁVEL|CLASSE: A/B|LAÇOS: 24|DISPOSITIVOS POR LAÇO: 20)</t>
  </si>
  <si>
    <t>826,9000</t>
  </si>
  <si>
    <t>46,7867</t>
  </si>
  <si>
    <t>58,0067</t>
  </si>
  <si>
    <t>MATED-11480</t>
  </si>
  <si>
    <t>ACIONADOR MANUAL DE ALARME DE INCÊNDIO (ALTURA: 89MM|LARGURA: 93MM|PROFUNDIDADE: 26,5MM|TENSÃO: 17-28 V)</t>
  </si>
  <si>
    <t>MATED-12975</t>
  </si>
  <si>
    <t>SIRENE PARA ALARME DE BOMBA EM FUNCIONAMENTO, 220V - IPRM</t>
  </si>
  <si>
    <t>12852</t>
  </si>
  <si>
    <t>131,18</t>
  </si>
  <si>
    <t>MATED-22708</t>
  </si>
  <si>
    <t>MANGUEIRA PARA INCÊNDIO COM UNIÃO E ENGATE RÁPIDO (COMPRIMENTO: 15M|TIPO: 2|PRESSÃO DE TRABALHO: 1370KPA|MATERIAL DE REVESTIMENTO: POLIÉSTER E BORRACHA|BITOLA: 38MM [1.1/2"])</t>
  </si>
  <si>
    <t>00037554</t>
  </si>
  <si>
    <t>ESGUICHO JATO REGULAVEL, TIPO ELKHART, ENGATE RAPIDO 1 1/2", PARA COMBATE A INCENDIO</t>
  </si>
  <si>
    <t>00020963</t>
  </si>
  <si>
    <t>CAIXA DE INCENDIO/ABRIGO PARA MANGUEIRA, DE SOBREPOR/EXTERNA, COM 90 X 60 X 17 CM, EM CHAPA DE ACO, PORTA COM VENTILACAO, VISOR COM A INSCRICAO "INCENDIO", SUPORTE/CESTA INTERNA PARA A MANGUEIRA, PINTURA ELETROSTATICA VERMELHA</t>
  </si>
  <si>
    <t>00010900</t>
  </si>
  <si>
    <t>ADAPTADOR EM LATAO, ENGATE RAPIDO1 1/2" X ROSCA INTERNA 5 FIOS 2 1/2", PARA INSTALACAO PREDIAL DE COMBATE A INCENDIO</t>
  </si>
  <si>
    <t>00021030</t>
  </si>
  <si>
    <t>MANGUEIRA DE INCENDIO, TIPO 1, DE 1 1/2", COMPRIMENTO = 20 M, TECIDO EM FIO DE POLIESTER E TUBO INTERNO EM BORRACHA SINTETICA, COM UNIOES ENGATE RAPIDO</t>
  </si>
  <si>
    <t>00020971</t>
  </si>
  <si>
    <t>CHAVE DUPLA PARA CONEXOES TIPO STORZ, ENGATE RAPIDO 1 1/2" X 2 1/2", EM LATAO, PARA INSTALACAO PREDIAL COMBATE A INCENDIO</t>
  </si>
  <si>
    <t>00010904</t>
  </si>
  <si>
    <t>REGISTRO OU VALVULA GLOBO ANGULAR EM LATAO, PARA HIDRANTES EM INSTALACAO PREDIAL DE INCENDIO, 45 GRAUS, DIAMETRO DE 2 1/2", COM VOLANTE, CLASSE DE PRESSAO DE ATE 200 PSI</t>
  </si>
  <si>
    <t>MATED-11486</t>
  </si>
  <si>
    <t>TAMPÃO CEGO COM CORRENTE PARA HIDRANTE EM LATÃO (DIÂMETRO DA SEÇÃO: 2.1/2")</t>
  </si>
  <si>
    <t>65,8100</t>
  </si>
  <si>
    <t>MATED-11248</t>
  </si>
  <si>
    <t>AREIA LAVADA POSTO OBRA (TIPO: MÉDIA)</t>
  </si>
  <si>
    <t>11,8881</t>
  </si>
  <si>
    <t>0,1833</t>
  </si>
  <si>
    <t>MATED-11256</t>
  </si>
  <si>
    <t>CAL HIDRATADA (TIPO: CH-III)</t>
  </si>
  <si>
    <t>5,8429</t>
  </si>
  <si>
    <t>MATED-11485</t>
  </si>
  <si>
    <t>REGISTRO TIPO GLOBO ANGULAR (APLICAÇÃO: HIDRANTES|DIÂMETRO: 2.1/2" [63 MM]|ÂNGULO: 45°|MATERIAL: BRONZE|ACABAMENTO: EM LATÃO COM VOLANTE|EXTREMIDADE: ROSCADA)</t>
  </si>
  <si>
    <t>222,6200</t>
  </si>
  <si>
    <t>MATED-11315</t>
  </si>
  <si>
    <t>TIJOLO CERÂMICO MACIÇO (TIPO: COMUM|COMPRIMENTO: 200MM*|LARGURA: 100MM*|ALTURA: 50MM*)*VALORES REFERENCIAIS APROXIMADOS</t>
  </si>
  <si>
    <t>90,0000</t>
  </si>
  <si>
    <t>MATED-11251</t>
  </si>
  <si>
    <t>PEDRA BRITADA POSTO OBRA (NÚMERO: 2|GRANULOMETRIA: 19-38MM)</t>
  </si>
  <si>
    <t>3,0962</t>
  </si>
  <si>
    <t>MATED-11258</t>
  </si>
  <si>
    <t>CIMENTO PORTLAND CP II-E-32 (RESISTÊNCIA: 32,00MPA)</t>
  </si>
  <si>
    <t>16,9480</t>
  </si>
  <si>
    <t>MATED-12540</t>
  </si>
  <si>
    <t>TAMPA PARA HIDRANTE (TIPO: RECALQUE|MATERIAL: FERRO FUNDIDO|COMPRIMENTO: 60CM|LARGURA: 40CM|CAIXILHO: INCLUSO)</t>
  </si>
  <si>
    <t>283,6800</t>
  </si>
  <si>
    <t>MATED-12071</t>
  </si>
  <si>
    <t>ADAPTADOR STORZ (TIPO: ENGATE RÁPIDO|MATERIAL: LATÃO|DIÂMETRO ENGATE RÁPIDO: 2.1/2"|DIÂMETRO INTERNO: 2.1/2"|QUANTIDADE DE FIOS: 5|APLICAÇÃO: INSTALAÇÃO PREDIAL PARA COMBATE A INCÊNDIO)</t>
  </si>
  <si>
    <t>72,0000</t>
  </si>
  <si>
    <t>93,6600</t>
  </si>
  <si>
    <t>117,8320</t>
  </si>
  <si>
    <t>35,0635</t>
  </si>
  <si>
    <t>28,1635</t>
  </si>
  <si>
    <t>00007307</t>
  </si>
  <si>
    <t>FUNDO ANTICORROSIVO PARA METAIS FERROSOS (ZARCAO)</t>
  </si>
  <si>
    <t>00012402</t>
  </si>
  <si>
    <t>COTOVELO 45 GRAUS DE FERRO GALVANIZADO, COM ROSCA BSP, DE 2 1/2"</t>
  </si>
  <si>
    <t>00003459</t>
  </si>
  <si>
    <t>COTOVELO 90 GRAUS DE FERRO GALVANIZADO, COM ROSCA BSP, DE 3"</t>
  </si>
  <si>
    <t>00003470</t>
  </si>
  <si>
    <t>COTOVELO 90 GRAUS DE FERRO GALVANIZADO, COM ROSCA BSP, DE 2 1/2"</t>
  </si>
  <si>
    <t>00007701</t>
  </si>
  <si>
    <t>TUBO ACO GALVANIZADO COM COSTURA, CLASSE MEDIA, DN 2.1/2", E = *3,65* MM, PESO *6,51* KG/M (NBR 5580)</t>
  </si>
  <si>
    <t>00007694</t>
  </si>
  <si>
    <t>TUBO ACO GALVANIZADO COM COSTURA, CLASSE MEDIA, DN 3", E = *4,05* MM, PESO *8,47* KG/M (NBR 5580)</t>
  </si>
  <si>
    <t>00006299</t>
  </si>
  <si>
    <t>TE DE FERRO GALVANIZADO, DE 2 1/2"</t>
  </si>
  <si>
    <t>MATED-11165</t>
  </si>
  <si>
    <t>BOMBA (TIPO: CENTRÍFUGA MONOESTÁGIO|POLOS: TRIFÁSICO|POTÊNCIA: 5CV|ALTURA MANOMÉTRICA*: [34-46]MCA|VAZÃO*: [24,8-6,6]M3/H)*VALORES REFERENCIAIS APROXIMADOS</t>
  </si>
  <si>
    <t>3.922,5500</t>
  </si>
  <si>
    <t>59,8644</t>
  </si>
  <si>
    <t>74,5311</t>
  </si>
  <si>
    <t>00010235</t>
  </si>
  <si>
    <t>VALVULA DE RETENCAO DE BRONZE, PE COM CRIVOS, EXTREMIDADE COM ROSCA, DE 3", PARA FUNDO DE POCO</t>
  </si>
  <si>
    <t>00006012</t>
  </si>
  <si>
    <t>REGISTRO GAVETA BRUTO EM LATAO FORJADO, BITOLA 3"</t>
  </si>
  <si>
    <t>00006011</t>
  </si>
  <si>
    <t>REGISTRO GAVETA BRUTO EM LATAO FORJADO, BITOLA 2 1/2"</t>
  </si>
  <si>
    <t>00010405</t>
  </si>
  <si>
    <t>VALVULA DE RETENCAO HORIZONTAL, DE BRONZE (PN-25), 2 1/2", 400 PSI, TAMPA DE PORCA DE UNIAO, EXTREMIDADES COM ROSCA</t>
  </si>
  <si>
    <t>00000397</t>
  </si>
  <si>
    <t>ABRACADEIRA EM ACO PARA AMARRACAO DE ELETRODUTOS, TIPO D, COM 2 1/2" E PARAFUSO DE FIXACAO</t>
  </si>
  <si>
    <t>00003913</t>
  </si>
  <si>
    <t>LUVA DE FERRO GALVANIZADO, COM ROSCA BSP, DE 2 1/2"</t>
  </si>
  <si>
    <t>MATED-12522</t>
  </si>
  <si>
    <t>FITA ISOLANTE (TIPO: ANTI-CHAMA|LARGURA: 19MM|COR: PRETA)</t>
  </si>
  <si>
    <t>0,0257</t>
  </si>
  <si>
    <t>MATED-4864</t>
  </si>
  <si>
    <t>CABO MULTIPOLAR ISOLADO (QUANTIDADE DE VIAS: 4|ENCORDOAMENTO: CLASSE 5|SEÇÃO TRANSVERSAL: 4X0,50MM2|TENSÃO: 600V|TEMPERATURA: 105°C)</t>
  </si>
  <si>
    <t>3,6720</t>
  </si>
  <si>
    <t>1,1049</t>
  </si>
  <si>
    <t>0,8912</t>
  </si>
  <si>
    <t>00002678</t>
  </si>
  <si>
    <t>ELETRODUTO DE PVC RIGIDO SOLDAVEL, CLASSE B, DE 25 MM</t>
  </si>
  <si>
    <t>00001879</t>
  </si>
  <si>
    <t>CURVA 90 GRAUS, LONGA, DE PVC RIGIDO ROSCAVEL, DE 3/4", PARA ELETRODUTO</t>
  </si>
  <si>
    <t>00039340</t>
  </si>
  <si>
    <t>CONDULETE EM PVC, TIPO "T", SEM TAMPA, DE 3/4"</t>
  </si>
  <si>
    <t>00004182</t>
  </si>
  <si>
    <t>NIPLE DE FERRO GALVANIZADO, COM ROSCA BSP, DE 3"</t>
  </si>
  <si>
    <t>00039615</t>
  </si>
  <si>
    <t>BARRA ANTIPANICO SIMPLES, CEGA EM LADO OPOSTO, COR CINZA</t>
  </si>
  <si>
    <t>00039620</t>
  </si>
  <si>
    <t>BARRA ANTIPANICO SIMPLES, COM FECHADURA LADO OPOSTO, COR CINZA</t>
  </si>
  <si>
    <t>276</t>
  </si>
  <si>
    <t>Bateria de 12v x 7a para centrais de alarme</t>
  </si>
  <si>
    <t>ED-50497</t>
  </si>
  <si>
    <t>PINTURA ESMALTE BASE SOLVENTE EM ESTRUTURA METÁLICA, DUAS (2) DEMÃOS, COM APLICAÇÃO MANUAL, INCLUSIVE UMA (1) DEMÃO FUNDO GALVANIZADO</t>
  </si>
  <si>
    <t>ED-20568</t>
  </si>
  <si>
    <t>ESTRUTURA METÁLICA EM PERFIL LAMINADO/SOLDADO, EXCLUSIVE PINTURA (TRANSPORTE E MONTAGEM)</t>
  </si>
  <si>
    <t>ED-20567</t>
  </si>
  <si>
    <t>ESTRUTURA METÁLICA EM PERFIL LAMINADO/SOLDADO, EXCLUSIVE PINTURA (FABRICAÇÃO)</t>
  </si>
  <si>
    <t>00021012</t>
  </si>
  <si>
    <t>TUBO ACO GALVANIZADO COM COSTURA, CLASSE LEVE, DN 40 MM (1 1/2"), E = 3,00 MM, *3,48* KG/M (NBR 5580)</t>
  </si>
  <si>
    <t>00001337</t>
  </si>
  <si>
    <t>CHAPA DE ACO XADREZ PARA PISOS, E = 1/4" (6,30 MM) 54,53 KG/M2</t>
  </si>
  <si>
    <t>00010966</t>
  </si>
  <si>
    <t>PERFIL "U" SIMPLES, EM CHAPA DOBRADA DE ACO LAMINADO, E = 8 MM, H = 150 MM, L = 75 MM (16,97 KG/M)</t>
  </si>
  <si>
    <t>00011964</t>
  </si>
  <si>
    <t>PARAFUSO DE ACO ZINCADO, TIPO CHUMBADOR PARABOLT, DIAMETRO 3/8", COMPRIMENTO 75 MM</t>
  </si>
  <si>
    <t>00021010</t>
  </si>
  <si>
    <t>TUBO ACO GALVANIZADO COM COSTURA, CLASSE LEVE, DN 25 MM (1"), E = 2,65 MM, *2,11* KG/M (NBR 5580)</t>
  </si>
  <si>
    <t>00021013</t>
  </si>
  <si>
    <t>TUBO ACO GALVANIZADO COM COSTURA, CLASSE LEVE, DN 50 MM (2"), E = 3,00 MM, *4,40* KG/M (NBR 5580)</t>
  </si>
  <si>
    <t>00000546</t>
  </si>
  <si>
    <t>BARRA DE ACO CHATA, RETANGULAR (QUALQUER BITOLA)</t>
  </si>
  <si>
    <t>00001527</t>
  </si>
  <si>
    <t>CONCRETO USINADO BOMBEAVEL, CLASSE DE RESISTENCIA C25, BRITA 0 E 1, SLUMP = 100 +/- 20 MM, COM BOMBEAMENTO (DISPONIBILIZACAO DE BOMBA), SEM O LANCAMENTO (NBR 8953)</t>
  </si>
  <si>
    <t>00011154</t>
  </si>
  <si>
    <t>PORTA CORTA-FOGO SIMPLES PARA SAIDA DE EMERGENCIA, 1 FOLHA DE ABRIR, 5 CM, ACABAMENTO NATURAL / SEM PINTURA, COM FECHADURA TIPO TRINCO, DOBRADICAS E BATENTE, VAO LUZ DE 90 X 210 CM, CLASSE P-90 (NBR 11742)</t>
  </si>
  <si>
    <t>MATED-11377</t>
  </si>
  <si>
    <t>CONJUNTO VEDAÇÃO ELÁSTICA (APLICAÇÃO: TELHADO|DIÂMETRO DO FURO: 8MM)</t>
  </si>
  <si>
    <t>0,2257</t>
  </si>
  <si>
    <t>MATED-11379</t>
  </si>
  <si>
    <t>GANCHO CHATO PARA FIXAÇÃO DE TELHAS (COMPRIMENTO: 140MM)</t>
  </si>
  <si>
    <t>26,2200</t>
  </si>
  <si>
    <t>MATED-13847</t>
  </si>
  <si>
    <t>TELHA GALVANIZADA (MODELO: ONDULADA|ACABAMENTO: NATURAL SEM PINTURA|ESPESSURA TELHA: 0,50MM|ALTURA: 17MM|TIPO: SIMPLES SEM ISOLAMENTO TERMOACÚSTICO|MATERIAL: GALVALUME)</t>
  </si>
  <si>
    <t>72,5520</t>
  </si>
  <si>
    <t>ED-50380</t>
  </si>
  <si>
    <t>MONTADOR COM ENCARGOS COMPLEMENTARES</t>
  </si>
  <si>
    <t>MATED-20140</t>
  </si>
  <si>
    <t>AÇO (APLICAÇÃO: CHAPAS |NORMA: ASTM A-36)</t>
  </si>
  <si>
    <t>1,1908</t>
  </si>
  <si>
    <t>MATED-20138</t>
  </si>
  <si>
    <t>AÇO (APLICAÇÃO: PERFIS ESTRUTURAIS|NORMAS: ASTM A-36/A-572)</t>
  </si>
  <si>
    <t>8,0040</t>
  </si>
  <si>
    <t>ED-20559</t>
  </si>
  <si>
    <t>ESTRUTURA METÁLICA E ENGRADAMENTO METÁLICO PARA TELHADO, EXCLUSIVE PINTURA (TRANSPORTE E MONTAGEM)</t>
  </si>
  <si>
    <t>8,3100</t>
  </si>
  <si>
    <t>ED-20558</t>
  </si>
  <si>
    <t>ESTRUTURA METÁLICA E ENGRADAMENTO METÁLICO PARA TELHADO, EXCLUSIVE PINTURA (FABRICAÇÃO)</t>
  </si>
  <si>
    <t>4,4100</t>
  </si>
  <si>
    <t>0,5306</t>
  </si>
  <si>
    <t>88323</t>
  </si>
  <si>
    <t>TELHADISTA COM ENCARGOS COMPLEMENTARES</t>
  </si>
  <si>
    <t>93282</t>
  </si>
  <si>
    <t>GUINCHO ELÉTRICO DE COLUNA, CAPACIDADE 400 KG, COM MOTO FREIO, MOTOR TRIFÁSICO DE 1,25 CV - CHI DIURNO. AF_03/2016</t>
  </si>
  <si>
    <t>93281</t>
  </si>
  <si>
    <t>GUINCHO ELÉTRICO DE COLUNA, CAPACIDADE 400 KG, COM MOTO FREIO, MOTOR TRIFÁSICO DE 1,25 CV - CHP DIURNO. AF_03/2016</t>
  </si>
  <si>
    <t>00040740</t>
  </si>
  <si>
    <t>TELHA GALVALUME COM ISOLAMENTO TERMOACUSTICO EM ESPUMA RIGIDA DE POLIURETANO (PU) INJETADO, ESPESSURA DE 30 MM, DENSIDADE DE 35 KG/M3, REVESTIMENTO EM TELHA TRAPEZOIDAL NAS DUAS FACES COM ESPESSURA DE 0,50 MM CADA, ACABAMENTO NATURAL (NAO INCLUI ACESSORIOS DE FIXACAO)</t>
  </si>
  <si>
    <t>00011029</t>
  </si>
  <si>
    <t>HASTE RETA PARA GANCHO DE FERRO GALVANIZADO, COM ROSCA 1/4" X 30 CM PARA FIXACAO DE TELHA METALICA, INCLUI PORCA E ARRUELAS DE VEDACAO</t>
  </si>
  <si>
    <t>00013388</t>
  </si>
  <si>
    <t>SOLDA EM BARRA DE ESTANHO-CHUMBO 50/50</t>
  </si>
  <si>
    <t>00040782</t>
  </si>
  <si>
    <t>CALHA QUADRADA DE CHAPA DE ACO GALVANIZADA NUM 24, CORTE 33 CM</t>
  </si>
  <si>
    <t>00005104</t>
  </si>
  <si>
    <t>REBITE DE REPUXO EM ALUMINIO VAZADO, DIAMETRO 3,2 X 8 MM DE COMPRIMENTO (1KG = 1025 UNIDADES)</t>
  </si>
  <si>
    <t>00040873</t>
  </si>
  <si>
    <t>RUFO INTERNO/EXTERNO DE CHAPA DE ACO GALVANIZADA NUM 24, CORTE 25 CM</t>
  </si>
  <si>
    <t>18.06.02</t>
  </si>
  <si>
    <t>PLACA TÁTIL EM BRAILLE ACRILICO 30X10 CM (PALAV./SIMB)</t>
  </si>
  <si>
    <t>MATED-12821</t>
  </si>
  <si>
    <t>PLACA (MATERIAL: ALUMÍNIO FUNDIDO|DIMENSÃO: (60X40)CM|ESPESSURA*: 1,5MM|APLICAÇÃO: INAUGURAÇÃO)*VALORES REFERENCIAIS APROXIMADOS</t>
  </si>
  <si>
    <t>32,7067</t>
  </si>
  <si>
    <t>PARAFUSO CASTELO, NÚMERO 8, INCLUSIVE ARRUELA E BUCHA PARA FIXAÇÃO</t>
  </si>
  <si>
    <t>28,5600</t>
  </si>
  <si>
    <t>23,7390</t>
  </si>
  <si>
    <t>100251</t>
  </si>
  <si>
    <t>TRANSPORTE HORIZONTAL MANUAL, DE TUBO DE AÇO CARBONO LEVE OU MÉDIO, PRETO OU GALVANIZADO, COM DIÂMETRO MAIOR QUE 32 MM E MENOR OU IGUAL A 65 MM (UNIDADE: MXKM). AF_07/2019</t>
  </si>
  <si>
    <t>MXKM</t>
  </si>
  <si>
    <t>MATED-9078</t>
  </si>
  <si>
    <t>ANDAIME METÁLICO (PERÍODO DE LOCAÇÃO: MENSAL|TIPO: TUBULAR|LARGURA*: 100-150CM|ALTURA: 100CM|PISO METÁLICO: INCLUSO|SAPATA OU RODÍZIO: INCLUSO|ACESSÓRIOS DE MONTAGEM: INCLUSO|MONTAGEM: NÃO INCLUSO)*VALORES REFERENCIAIS APROXIMADOS</t>
  </si>
  <si>
    <t>MATED-11260</t>
  </si>
  <si>
    <t>DETERGENTE AMONÍACO</t>
  </si>
  <si>
    <t>0,2024</t>
  </si>
  <si>
    <t>MATED-11464</t>
  </si>
  <si>
    <t>ÁCIDO MURIÁTICO</t>
  </si>
  <si>
    <t>0,4275</t>
  </si>
  <si>
    <t>0,1566</t>
  </si>
  <si>
    <t>0,3895</t>
  </si>
  <si>
    <t>7,0813</t>
  </si>
  <si>
    <t>PLAT-ELEV-2PP</t>
  </si>
  <si>
    <t>19.004.0080-2</t>
  </si>
  <si>
    <t>GUINDAUTO COM CAPACIDADE MAXIMA DE CARGA EM TORNO DE 3,5T A APROXIMADAMENTE 2,00M E ALCANCE MAXIMO VERTICAL(DO SOLO)A AP ROXIMADAMENTE 7,00M,ANGULO DE GIRO DE 180º,MONTADO SOBRE CHA SSIS DE CAMINHAO,EXCLUSIVE ESTE.SAO CONSIDERADOS DOIS AJUDAN TES,EXCLUSIVE OPERADOR QUE E CONSIDERADO O MOTORISTA DO CAMI NHAO</t>
  </si>
  <si>
    <t>19.004.0004-3</t>
  </si>
  <si>
    <t>CAMINHAO COM CARROCERIA FIXA,NO TOCO,CAPACIDADE DE 7,5T,INCL USIVE MOTORISTA 50%-FILTRO 20,62%-SEGURO TOTAL</t>
  </si>
  <si>
    <t>19.004.0080-4</t>
  </si>
  <si>
    <t>19.004.0004-4</t>
  </si>
  <si>
    <t>CAMINHAO COM CARROCERIA FIXA,NO TOCO,CAPACIDADE DE 7,5T,INCL USIVE MOTORISTA 22,76%-SEGURO TOTAL</t>
  </si>
  <si>
    <t>19.004.0004-2</t>
  </si>
  <si>
    <t>CAMINHAO COM CARROCERIA FIXA,NO TOCO,CAPACIDADE DE 7,5T,INCL USIVE MOTORISTA 50%-FILTRO 15%-SEGURO TOTAL</t>
  </si>
  <si>
    <t>01993</t>
  </si>
  <si>
    <t>MAO-DE-OBRA DE BOMBEIRO HIDRAULICO DA CO NSTRUCAO CIVIL, INCLUSIVE ENCARGOS SOCIA IS</t>
  </si>
  <si>
    <t>01983</t>
  </si>
  <si>
    <t>MAO-DE-OBRA DE ELETRICISTA DE CONSTRUCAO CIVIL, INCLUSIVE ENCARGOS SOCIAIS</t>
  </si>
  <si>
    <t>07901</t>
  </si>
  <si>
    <t>CENTRAL DE AR COMPRIMIDO DUPLEX, COM VAZ AO DE APROXIMADAMENTE 20M3/H, 02 COMPRES SORES COM POT. MEDIA DE APROX. 5,0HP</t>
  </si>
  <si>
    <t>01999</t>
  </si>
  <si>
    <t>MAO-DE-OBRA DE SERVENTE DA CONSTRUCAO CI VIL, INCLUSIVE ENCARGOS SOCIAIS</t>
  </si>
  <si>
    <t>07632</t>
  </si>
  <si>
    <t>CENTRAL DE VACUO DUPLEX, COM VAZAO DE AP ROXIMADAMENTE 26M3/H, 02 MOTO-BOMBAS DE VACUO COM POT. MEDIA DE APROX. 3HP</t>
  </si>
  <si>
    <r>
      <t xml:space="preserve">UNIVERSIDADE FEDERAL DOS VALES DO JEQUITINHONHA E MUCURI
CAMPUS MUCURI  - TEÓFILO OTONI - MG
OBRA DE CONCLUSÃO DO PRÉDIO DA FAMMUC
</t>
    </r>
    <r>
      <rPr>
        <b/>
        <i/>
        <u/>
        <sz val="12"/>
        <color rgb="FF800000"/>
        <rFont val="Calibri"/>
        <charset val="134"/>
      </rPr>
      <t>CRONOGRAMA FÍSICO-FINANCEIRO DE REFERÊNCIA</t>
    </r>
  </si>
  <si>
    <t>ITEM</t>
  </si>
  <si>
    <t>DESCRIÇÃO</t>
  </si>
  <si>
    <t>TOTAL</t>
  </si>
  <si>
    <t>MÊS UM</t>
  </si>
  <si>
    <t>MÊS DOIS</t>
  </si>
  <si>
    <t>MÊS TRÊS</t>
  </si>
  <si>
    <t>MÊS QUATRO</t>
  </si>
  <si>
    <t>MÊS CINCO</t>
  </si>
  <si>
    <t>MÊS SEIS</t>
  </si>
  <si>
    <t>MÊS SETE</t>
  </si>
  <si>
    <t>MÊS OITO</t>
  </si>
  <si>
    <t>MÊS NOVE</t>
  </si>
  <si>
    <t>MÊS DEZ</t>
  </si>
  <si>
    <t>MÊS ONZE</t>
  </si>
  <si>
    <t>MÊS DOZE</t>
  </si>
  <si>
    <t>MÊS TREZE</t>
  </si>
  <si>
    <t>MÊS QUATORZE</t>
  </si>
  <si>
    <t>MÊS QUINZE</t>
  </si>
  <si>
    <t>MÊS DEZESSEIS</t>
  </si>
  <si>
    <t>MÊS DEZESSETE</t>
  </si>
  <si>
    <t>MÊS DEZOITO</t>
  </si>
  <si>
    <t>VALOR</t>
  </si>
  <si>
    <t>1.0</t>
  </si>
  <si>
    <t>2.0</t>
  </si>
  <si>
    <t>ENGENHEIRO CIVIL OBRA JUNIOR COM ENCARGOS COMPLEMNETARES (2H DIA)</t>
  </si>
  <si>
    <t>ELETROTÉCNICO COM ENCARGOS COMPLEMENTARES (2H DIA / 5 MESES)</t>
  </si>
  <si>
    <t>3.0</t>
  </si>
  <si>
    <t>4.0</t>
  </si>
  <si>
    <t>5.0</t>
  </si>
  <si>
    <t>6.0</t>
  </si>
  <si>
    <t>7.0</t>
  </si>
  <si>
    <t>8.0</t>
  </si>
  <si>
    <t>9.0</t>
  </si>
  <si>
    <t>10.0</t>
  </si>
  <si>
    <t>11.0</t>
  </si>
  <si>
    <t>12.0</t>
  </si>
  <si>
    <t>13.0</t>
  </si>
  <si>
    <t>14.0</t>
  </si>
  <si>
    <t>15.0</t>
  </si>
  <si>
    <t>(R$) SIMPLES</t>
  </si>
  <si>
    <t>(%) SIMPLES</t>
  </si>
  <si>
    <t>(R$) ACUMULADO</t>
  </si>
  <si>
    <t>(%) ACUMULADO</t>
  </si>
  <si>
    <t>UNIVERSIDADE FEDERAL DOS VALES DO JEQUITINHONHA E MUCURI
CAMPUS MUCURI - TEÓFILO OTONI - MG
OBRA DE CONCLUSÃO DO PRÉDIO DA FAMMUC
BDI DE SERVIÇOS DE REFERÊNCIA</t>
  </si>
  <si>
    <t>MODELO COMPOSIÇÃO DA TAXA DE BENEFÍCIOS E DESPESAS INDIRETAS (DESONERADO)</t>
  </si>
  <si>
    <t>MODELO COMPOSIÇÃO DA TAXA DE BENEFÍCIOS E DESPESAS INDIRETAS (NÃO DESONERADO)</t>
  </si>
  <si>
    <t>MODELO COMPOSIÇÃO DA TAXA DE BENEFÍCIOS E DESPESAS INDIRETAS (EQUIPAMENTOS)</t>
  </si>
  <si>
    <t>Grupo</t>
  </si>
  <si>
    <t>A</t>
  </si>
  <si>
    <t>Despesas indiretas</t>
  </si>
  <si>
    <t>A.1</t>
  </si>
  <si>
    <t>Administração central</t>
  </si>
  <si>
    <t>A.2</t>
  </si>
  <si>
    <t>Garantia e Seguro Contratual</t>
  </si>
  <si>
    <t>A.3</t>
  </si>
  <si>
    <t>Seguro de Risco de Engenharia</t>
  </si>
  <si>
    <t>A.4</t>
  </si>
  <si>
    <t>Outros</t>
  </si>
  <si>
    <t>Total do grupo A</t>
  </si>
  <si>
    <t>B</t>
  </si>
  <si>
    <t>Bonificação</t>
  </si>
  <si>
    <t>B.1</t>
  </si>
  <si>
    <t>Lucro</t>
  </si>
  <si>
    <t>Total do grupo B</t>
  </si>
  <si>
    <t>C</t>
  </si>
  <si>
    <t>Impostos</t>
  </si>
  <si>
    <t>C.1</t>
  </si>
  <si>
    <t>PIS</t>
  </si>
  <si>
    <t>C.2</t>
  </si>
  <si>
    <t>COFINS</t>
  </si>
  <si>
    <t>C.3</t>
  </si>
  <si>
    <t>ISS (Prefeitura de Teófilo Otoni)*</t>
  </si>
  <si>
    <t>C.4</t>
  </si>
  <si>
    <t>CPRB (Contribuição Previdenciária sobre Renda Bruta)</t>
  </si>
  <si>
    <t>Total do grupo C</t>
  </si>
  <si>
    <t>D</t>
  </si>
  <si>
    <t>Despesas Financeiras (F)</t>
  </si>
  <si>
    <t>Total do grupo D</t>
  </si>
  <si>
    <t>Fórmula para o cálculo do B.D.I. ( benefícios e despesas indiretas )</t>
  </si>
  <si>
    <t>BDI = BDI (%) = [(1+A) x (1+F) x (1+B)]/(1-I) - 1</t>
  </si>
  <si>
    <t>Curva ABC de Serviços</t>
  </si>
  <si>
    <t>Valor  Unit</t>
  </si>
  <si>
    <t>Peso (%)</t>
  </si>
  <si>
    <t>Peso Acumulado (%)</t>
  </si>
  <si>
    <t>3.068,53</t>
  </si>
  <si>
    <t>70,78</t>
  </si>
  <si>
    <t>217.190,55</t>
  </si>
  <si>
    <t>3,87</t>
  </si>
  <si>
    <t>271,37</t>
  </si>
  <si>
    <t>778,23</t>
  </si>
  <si>
    <t>211.188,27</t>
  </si>
  <si>
    <t>3,76</t>
  </si>
  <si>
    <t>7,63</t>
  </si>
  <si>
    <t>18,0</t>
  </si>
  <si>
    <t>10.604,43</t>
  </si>
  <si>
    <t>190.879,74</t>
  </si>
  <si>
    <t>3,40</t>
  </si>
  <si>
    <t>11,03</t>
  </si>
  <si>
    <t>1.211,43</t>
  </si>
  <si>
    <t>141,36</t>
  </si>
  <si>
    <t>171.247,74</t>
  </si>
  <si>
    <t>3,05</t>
  </si>
  <si>
    <t>14,08</t>
  </si>
  <si>
    <t>1.037,29</t>
  </si>
  <si>
    <t>164,48</t>
  </si>
  <si>
    <t>170.613,45</t>
  </si>
  <si>
    <t>3,04</t>
  </si>
  <si>
    <t>17,12</t>
  </si>
  <si>
    <t>1.404,8</t>
  </si>
  <si>
    <t>114,10</t>
  </si>
  <si>
    <t>160.287,68</t>
  </si>
  <si>
    <t>2,85</t>
  </si>
  <si>
    <t>19,97</t>
  </si>
  <si>
    <t>420,14</t>
  </si>
  <si>
    <t>342,61</t>
  </si>
  <si>
    <t>143.944,16</t>
  </si>
  <si>
    <t>2,56</t>
  </si>
  <si>
    <t>22,54</t>
  </si>
  <si>
    <t>1.375,56</t>
  </si>
  <si>
    <t>101,89</t>
  </si>
  <si>
    <t>140.155,80</t>
  </si>
  <si>
    <t>2,50</t>
  </si>
  <si>
    <t>25,03</t>
  </si>
  <si>
    <t>140,98</t>
  </si>
  <si>
    <t>953,05</t>
  </si>
  <si>
    <t>134.360,98</t>
  </si>
  <si>
    <t>2,39</t>
  </si>
  <si>
    <t>27,43</t>
  </si>
  <si>
    <t>1,0</t>
  </si>
  <si>
    <t>125.185,95</t>
  </si>
  <si>
    <t>2,23</t>
  </si>
  <si>
    <t>29,66</t>
  </si>
  <si>
    <t>2,0</t>
  </si>
  <si>
    <t>60.280,56</t>
  </si>
  <si>
    <t>120.561,12</t>
  </si>
  <si>
    <t>2,15</t>
  </si>
  <si>
    <t>31,80</t>
  </si>
  <si>
    <t>4.417,55</t>
  </si>
  <si>
    <t>24,77</t>
  </si>
  <si>
    <t>109.422,71</t>
  </si>
  <si>
    <t>1,95</t>
  </si>
  <si>
    <t>33,75</t>
  </si>
  <si>
    <t>4,5</t>
  </si>
  <si>
    <t>23.126,05</t>
  </si>
  <si>
    <t>104.067,22</t>
  </si>
  <si>
    <t>1,85</t>
  </si>
  <si>
    <t>35,61</t>
  </si>
  <si>
    <t>1.719,51</t>
  </si>
  <si>
    <t>58,95</t>
  </si>
  <si>
    <t>101.365,11</t>
  </si>
  <si>
    <t>1,81</t>
  </si>
  <si>
    <t>37,41</t>
  </si>
  <si>
    <t>708,86</t>
  </si>
  <si>
    <t>133,05</t>
  </si>
  <si>
    <t>94.313,82</t>
  </si>
  <si>
    <t>1,68</t>
  </si>
  <si>
    <t>39,09</t>
  </si>
  <si>
    <t>89.652,96</t>
  </si>
  <si>
    <t>1,60</t>
  </si>
  <si>
    <t>40,69</t>
  </si>
  <si>
    <t>177,17</t>
  </si>
  <si>
    <t>504,73</t>
  </si>
  <si>
    <t>89.423,01</t>
  </si>
  <si>
    <t>1,59</t>
  </si>
  <si>
    <t>42,28</t>
  </si>
  <si>
    <t>106,85</t>
  </si>
  <si>
    <t>798,61</t>
  </si>
  <si>
    <t>85.331,47</t>
  </si>
  <si>
    <t>1,52</t>
  </si>
  <si>
    <t>43,80</t>
  </si>
  <si>
    <t>4.725,80</t>
  </si>
  <si>
    <t>85.064,40</t>
  </si>
  <si>
    <t>45,32</t>
  </si>
  <si>
    <t>3.626,78</t>
  </si>
  <si>
    <t>22,45</t>
  </si>
  <si>
    <t>81.421,21</t>
  </si>
  <si>
    <t>1,45</t>
  </si>
  <si>
    <t>46,77</t>
  </si>
  <si>
    <t>78.185,95</t>
  </si>
  <si>
    <t>1,39</t>
  </si>
  <si>
    <t>48,16</t>
  </si>
  <si>
    <t>66.329,96</t>
  </si>
  <si>
    <t>1,18</t>
  </si>
  <si>
    <t>49,34</t>
  </si>
  <si>
    <t>860,64</t>
  </si>
  <si>
    <t>65,55</t>
  </si>
  <si>
    <t>56.414,95</t>
  </si>
  <si>
    <t>1,00</t>
  </si>
  <si>
    <t>50,35</t>
  </si>
  <si>
    <t>69,4</t>
  </si>
  <si>
    <t>691,56</t>
  </si>
  <si>
    <t>47.994,26</t>
  </si>
  <si>
    <t>0,85</t>
  </si>
  <si>
    <t>51,20</t>
  </si>
  <si>
    <t>34,77</t>
  </si>
  <si>
    <t>47.828,22</t>
  </si>
  <si>
    <t>52,05</t>
  </si>
  <si>
    <t>641,38</t>
  </si>
  <si>
    <t>74,12</t>
  </si>
  <si>
    <t>47.539,08</t>
  </si>
  <si>
    <t>52,90</t>
  </si>
  <si>
    <t>3.468,29</t>
  </si>
  <si>
    <t>13,64</t>
  </si>
  <si>
    <t>47.307,47</t>
  </si>
  <si>
    <t>0,84</t>
  </si>
  <si>
    <t>53,74</t>
  </si>
  <si>
    <t>274,6</t>
  </si>
  <si>
    <t>171,26</t>
  </si>
  <si>
    <t>47.027,99</t>
  </si>
  <si>
    <t>54,58</t>
  </si>
  <si>
    <t>1.415,89</t>
  </si>
  <si>
    <t>33,09</t>
  </si>
  <si>
    <t>46.851,80</t>
  </si>
  <si>
    <t>0,83</t>
  </si>
  <si>
    <t>55,41</t>
  </si>
  <si>
    <t>646,08</t>
  </si>
  <si>
    <t>71,95</t>
  </si>
  <si>
    <t>46.485,45</t>
  </si>
  <si>
    <t>56,24</t>
  </si>
  <si>
    <t>26,09</t>
  </si>
  <si>
    <t>44.862,01</t>
  </si>
  <si>
    <t>0,80</t>
  </si>
  <si>
    <t>57,04</t>
  </si>
  <si>
    <t>88,87</t>
  </si>
  <si>
    <t>44.855,35</t>
  </si>
  <si>
    <t>57,84</t>
  </si>
  <si>
    <t>72,03</t>
  </si>
  <si>
    <t>598,56</t>
  </si>
  <si>
    <t>43.114,27</t>
  </si>
  <si>
    <t>0,77</t>
  </si>
  <si>
    <t>58,61</t>
  </si>
  <si>
    <t>3.401,09</t>
  </si>
  <si>
    <t>12,64</t>
  </si>
  <si>
    <t>42.989,77</t>
  </si>
  <si>
    <t>59,37</t>
  </si>
  <si>
    <t>183,0</t>
  </si>
  <si>
    <t>230,93</t>
  </si>
  <si>
    <t>42.260,19</t>
  </si>
  <si>
    <t>0,75</t>
  </si>
  <si>
    <t>60,13</t>
  </si>
  <si>
    <t>9.420,0</t>
  </si>
  <si>
    <t>4,47</t>
  </si>
  <si>
    <t>42.107,40</t>
  </si>
  <si>
    <t>60,88</t>
  </si>
  <si>
    <t>122,9</t>
  </si>
  <si>
    <t>321,08</t>
  </si>
  <si>
    <t>39.460,73</t>
  </si>
  <si>
    <t>0,70</t>
  </si>
  <si>
    <t>61,58</t>
  </si>
  <si>
    <t>311,0</t>
  </si>
  <si>
    <t>122,77</t>
  </si>
  <si>
    <t>38.181,47</t>
  </si>
  <si>
    <t>0,68</t>
  </si>
  <si>
    <t>62,26</t>
  </si>
  <si>
    <t>699,0</t>
  </si>
  <si>
    <t>52,48</t>
  </si>
  <si>
    <t>36.683,52</t>
  </si>
  <si>
    <t>0,65</t>
  </si>
  <si>
    <t>62,91</t>
  </si>
  <si>
    <t>36.614,44</t>
  </si>
  <si>
    <t>63,56</t>
  </si>
  <si>
    <t>34.964,47</t>
  </si>
  <si>
    <t>0,62</t>
  </si>
  <si>
    <t>64,19</t>
  </si>
  <si>
    <t>514,94</t>
  </si>
  <si>
    <t>65,50</t>
  </si>
  <si>
    <t>33.728,57</t>
  </si>
  <si>
    <t>0,60</t>
  </si>
  <si>
    <t>64,79</t>
  </si>
  <si>
    <t>83,08</t>
  </si>
  <si>
    <t>401,64</t>
  </si>
  <si>
    <t>33.368,25</t>
  </si>
  <si>
    <t>0,59</t>
  </si>
  <si>
    <t>65,38</t>
  </si>
  <si>
    <t>4.270,0</t>
  </si>
  <si>
    <t>7,58</t>
  </si>
  <si>
    <t>32.366,60</t>
  </si>
  <si>
    <t>0,58</t>
  </si>
  <si>
    <t>65,96</t>
  </si>
  <si>
    <t>23,12</t>
  </si>
  <si>
    <t>31.802,94</t>
  </si>
  <si>
    <t>0,57</t>
  </si>
  <si>
    <t>66,53</t>
  </si>
  <si>
    <t>80,0</t>
  </si>
  <si>
    <t>384,18</t>
  </si>
  <si>
    <t>30.734,40</t>
  </si>
  <si>
    <t>0,55</t>
  </si>
  <si>
    <t>67,07</t>
  </si>
  <si>
    <t>2.041,98</t>
  </si>
  <si>
    <t>14,38</t>
  </si>
  <si>
    <t>29.363,67</t>
  </si>
  <si>
    <t>0,52</t>
  </si>
  <si>
    <t>67,60</t>
  </si>
  <si>
    <t>3.040,0</t>
  </si>
  <si>
    <t>9,61</t>
  </si>
  <si>
    <t>29.214,40</t>
  </si>
  <si>
    <t>68,12</t>
  </si>
  <si>
    <t>1.072,49</t>
  </si>
  <si>
    <t>26,02</t>
  </si>
  <si>
    <t>27.906,18</t>
  </si>
  <si>
    <t>0,50</t>
  </si>
  <si>
    <t>68,61</t>
  </si>
  <si>
    <t>266,7</t>
  </si>
  <si>
    <t>102,92</t>
  </si>
  <si>
    <t>27.448,76</t>
  </si>
  <si>
    <t>0,49</t>
  </si>
  <si>
    <t>69,10</t>
  </si>
  <si>
    <t>322,9</t>
  </si>
  <si>
    <t>83,81</t>
  </si>
  <si>
    <t>27.062,24</t>
  </si>
  <si>
    <t>0,48</t>
  </si>
  <si>
    <t>69,58</t>
  </si>
  <si>
    <t>1.606,79</t>
  </si>
  <si>
    <t>16,38</t>
  </si>
  <si>
    <t>26.319,22</t>
  </si>
  <si>
    <t>0,47</t>
  </si>
  <si>
    <t>70,05</t>
  </si>
  <si>
    <t>436,06</t>
  </si>
  <si>
    <t>58,12</t>
  </si>
  <si>
    <t>25.343,80</t>
  </si>
  <si>
    <t>0,45</t>
  </si>
  <si>
    <t>70,50</t>
  </si>
  <si>
    <t>586,49</t>
  </si>
  <si>
    <t>42,85</t>
  </si>
  <si>
    <t>25.131,09</t>
  </si>
  <si>
    <t>70,95</t>
  </si>
  <si>
    <t>285,75</t>
  </si>
  <si>
    <t>85,49</t>
  </si>
  <si>
    <t>24.428,76</t>
  </si>
  <si>
    <t>0,44</t>
  </si>
  <si>
    <t>71,39</t>
  </si>
  <si>
    <t>242,0</t>
  </si>
  <si>
    <t>100,21</t>
  </si>
  <si>
    <t>24.250,82</t>
  </si>
  <si>
    <t>0,43</t>
  </si>
  <si>
    <t>71,82</t>
  </si>
  <si>
    <t>36,3</t>
  </si>
  <si>
    <t>666,85</t>
  </si>
  <si>
    <t>24.206,65</t>
  </si>
  <si>
    <t>72,25</t>
  </si>
  <si>
    <t>2.536,18</t>
  </si>
  <si>
    <t>9,10</t>
  </si>
  <si>
    <t>23.079,23</t>
  </si>
  <si>
    <t>0,41</t>
  </si>
  <si>
    <t>72,66</t>
  </si>
  <si>
    <t>500,0</t>
  </si>
  <si>
    <t>45,44</t>
  </si>
  <si>
    <t>22.720,00</t>
  </si>
  <si>
    <t>0,40</t>
  </si>
  <si>
    <t>73,07</t>
  </si>
  <si>
    <t>16,22</t>
  </si>
  <si>
    <t>22.311,58</t>
  </si>
  <si>
    <t>73,46</t>
  </si>
  <si>
    <t>996,0</t>
  </si>
  <si>
    <t>22,18</t>
  </si>
  <si>
    <t>22.091,28</t>
  </si>
  <si>
    <t>0,39</t>
  </si>
  <si>
    <t>73,86</t>
  </si>
  <si>
    <t>125,0</t>
  </si>
  <si>
    <t>175,49</t>
  </si>
  <si>
    <t>21.936,25</t>
  </si>
  <si>
    <t>74,25</t>
  </si>
  <si>
    <t>4.529,5</t>
  </si>
  <si>
    <t>4,77</t>
  </si>
  <si>
    <t>21.605,71</t>
  </si>
  <si>
    <t>0,38</t>
  </si>
  <si>
    <t>74,63</t>
  </si>
  <si>
    <t>1.300,0</t>
  </si>
  <si>
    <t>16,45</t>
  </si>
  <si>
    <t>21.385,00</t>
  </si>
  <si>
    <t>75,01</t>
  </si>
  <si>
    <t>1.844,21</t>
  </si>
  <si>
    <t>10,91</t>
  </si>
  <si>
    <t>20.120,33</t>
  </si>
  <si>
    <t>0,36</t>
  </si>
  <si>
    <t>75,37</t>
  </si>
  <si>
    <t>1.460,64</t>
  </si>
  <si>
    <t>13,76</t>
  </si>
  <si>
    <t>20.098,40</t>
  </si>
  <si>
    <t>75,73</t>
  </si>
  <si>
    <t>1.029,2</t>
  </si>
  <si>
    <t>19,51</t>
  </si>
  <si>
    <t>20.079,69</t>
  </si>
  <si>
    <t>76,09</t>
  </si>
  <si>
    <t>8,0</t>
  </si>
  <si>
    <t>2.444,64</t>
  </si>
  <si>
    <t>19.557,12</t>
  </si>
  <si>
    <t>0,35</t>
  </si>
  <si>
    <t>76,44</t>
  </si>
  <si>
    <t>760,0</t>
  </si>
  <si>
    <t>25,54</t>
  </si>
  <si>
    <t>19.410,40</t>
  </si>
  <si>
    <t>76,78</t>
  </si>
  <si>
    <t>228,88</t>
  </si>
  <si>
    <t>83,05</t>
  </si>
  <si>
    <t>19.008,48</t>
  </si>
  <si>
    <t>0,34</t>
  </si>
  <si>
    <t>77,12</t>
  </si>
  <si>
    <t>5,0</t>
  </si>
  <si>
    <t>3.800,20</t>
  </si>
  <si>
    <t>19.001,00</t>
  </si>
  <si>
    <t>77,46</t>
  </si>
  <si>
    <t>132,0</t>
  </si>
  <si>
    <t>138,97</t>
  </si>
  <si>
    <t>18.344,04</t>
  </si>
  <si>
    <t>0,33</t>
  </si>
  <si>
    <t>77,78</t>
  </si>
  <si>
    <t>1.367,0</t>
  </si>
  <si>
    <t>13,32</t>
  </si>
  <si>
    <t>18.208,44</t>
  </si>
  <si>
    <t>0,32</t>
  </si>
  <si>
    <t>78,11</t>
  </si>
  <si>
    <t>1.258,86</t>
  </si>
  <si>
    <t>18.102,40</t>
  </si>
  <si>
    <t>78,43</t>
  </si>
  <si>
    <t>1.700,0</t>
  </si>
  <si>
    <t>10,30</t>
  </si>
  <si>
    <t>17.510,00</t>
  </si>
  <si>
    <t>0,31</t>
  </si>
  <si>
    <t>78,74</t>
  </si>
  <si>
    <t>262,2</t>
  </si>
  <si>
    <t>62,02</t>
  </si>
  <si>
    <t>16.261,64</t>
  </si>
  <si>
    <t>0,29</t>
  </si>
  <si>
    <t>79,03</t>
  </si>
  <si>
    <t>240,0</t>
  </si>
  <si>
    <t>67,64</t>
  </si>
  <si>
    <t>16.233,60</t>
  </si>
  <si>
    <t>79,32</t>
  </si>
  <si>
    <t>308,0</t>
  </si>
  <si>
    <t>52,45</t>
  </si>
  <si>
    <t>16.154,60</t>
  </si>
  <si>
    <t>79,61</t>
  </si>
  <si>
    <t>4,62</t>
  </si>
  <si>
    <t>16.023,49</t>
  </si>
  <si>
    <t>79,90</t>
  </si>
  <si>
    <t>298,53</t>
  </si>
  <si>
    <t>51,81</t>
  </si>
  <si>
    <t>15.466,83</t>
  </si>
  <si>
    <t>0,28</t>
  </si>
  <si>
    <t>80,17</t>
  </si>
  <si>
    <t>1.684,41</t>
  </si>
  <si>
    <t>15.328,13</t>
  </si>
  <si>
    <t>0,27</t>
  </si>
  <si>
    <t>80,44</t>
  </si>
  <si>
    <t>44,25</t>
  </si>
  <si>
    <t>344,93</t>
  </si>
  <si>
    <t>15.263,15</t>
  </si>
  <si>
    <t>80,72</t>
  </si>
  <si>
    <t>8,76</t>
  </si>
  <si>
    <t>15.062,90</t>
  </si>
  <si>
    <t>80,98</t>
  </si>
  <si>
    <t>4.840,0</t>
  </si>
  <si>
    <t>3,09</t>
  </si>
  <si>
    <t>14.955,60</t>
  </si>
  <si>
    <t>81,25</t>
  </si>
  <si>
    <t>2.110,0</t>
  </si>
  <si>
    <t>6,90</t>
  </si>
  <si>
    <t>14.559,00</t>
  </si>
  <si>
    <t>0,26</t>
  </si>
  <si>
    <t>81,51</t>
  </si>
  <si>
    <t>472,0</t>
  </si>
  <si>
    <t>30,58</t>
  </si>
  <si>
    <t>14.433,76</t>
  </si>
  <si>
    <t>81,77</t>
  </si>
  <si>
    <t>23,01</t>
  </si>
  <si>
    <t>621,97</t>
  </si>
  <si>
    <t>14.311,52</t>
  </si>
  <si>
    <t>0,25</t>
  </si>
  <si>
    <t>82,02</t>
  </si>
  <si>
    <t>407,5</t>
  </si>
  <si>
    <t>34,99</t>
  </si>
  <si>
    <t>14.258,42</t>
  </si>
  <si>
    <t>82,28</t>
  </si>
  <si>
    <t>11,0</t>
  </si>
  <si>
    <t>1.277,41</t>
  </si>
  <si>
    <t>14.051,51</t>
  </si>
  <si>
    <t>82,53</t>
  </si>
  <si>
    <t>671,03</t>
  </si>
  <si>
    <t>20,86</t>
  </si>
  <si>
    <t>13.997,68</t>
  </si>
  <si>
    <t>82,78</t>
  </si>
  <si>
    <t>114,13</t>
  </si>
  <si>
    <t>13.022,23</t>
  </si>
  <si>
    <t>0,23</t>
  </si>
  <si>
    <t>83,01</t>
  </si>
  <si>
    <t>213,72</t>
  </si>
  <si>
    <t>58,93</t>
  </si>
  <si>
    <t>12.594,51</t>
  </si>
  <si>
    <t>83,23</t>
  </si>
  <si>
    <t>1.163,07</t>
  </si>
  <si>
    <t>10,80</t>
  </si>
  <si>
    <t>12.561,15</t>
  </si>
  <si>
    <t>83,46</t>
  </si>
  <si>
    <t>928,37</t>
  </si>
  <si>
    <t>13,48</t>
  </si>
  <si>
    <t>12.514,42</t>
  </si>
  <si>
    <t>83,68</t>
  </si>
  <si>
    <t>92,05</t>
  </si>
  <si>
    <t>134,16</t>
  </si>
  <si>
    <t>12.349,42</t>
  </si>
  <si>
    <t>83,90</t>
  </si>
  <si>
    <t>8,95</t>
  </si>
  <si>
    <t>12.311,26</t>
  </si>
  <si>
    <t>84,12</t>
  </si>
  <si>
    <t>997,42</t>
  </si>
  <si>
    <t>12,32</t>
  </si>
  <si>
    <t>12.288,21</t>
  </si>
  <si>
    <t>84,34</t>
  </si>
  <si>
    <t>6,0</t>
  </si>
  <si>
    <t>2.010,04</t>
  </si>
  <si>
    <t>12.060,24</t>
  </si>
  <si>
    <t>0,21</t>
  </si>
  <si>
    <t>84,55</t>
  </si>
  <si>
    <t>114,0</t>
  </si>
  <si>
    <t>104,89</t>
  </si>
  <si>
    <t>11.957,46</t>
  </si>
  <si>
    <t>84,76</t>
  </si>
  <si>
    <t>955,59</t>
  </si>
  <si>
    <t>11.772,86</t>
  </si>
  <si>
    <t>84,97</t>
  </si>
  <si>
    <t>817,64</t>
  </si>
  <si>
    <t>14,22</t>
  </si>
  <si>
    <t>11.626,84</t>
  </si>
  <si>
    <t>85,18</t>
  </si>
  <si>
    <t>318,5</t>
  </si>
  <si>
    <t>36,41</t>
  </si>
  <si>
    <t>11.596,58</t>
  </si>
  <si>
    <t>85,39</t>
  </si>
  <si>
    <t>155,82</t>
  </si>
  <si>
    <t>73,44</t>
  </si>
  <si>
    <t>11.443,42</t>
  </si>
  <si>
    <t>0,20</t>
  </si>
  <si>
    <t>85,59</t>
  </si>
  <si>
    <t>3,0</t>
  </si>
  <si>
    <t>3.812,86</t>
  </si>
  <si>
    <t>11.438,58</t>
  </si>
  <si>
    <t>85,79</t>
  </si>
  <si>
    <t>1.028,94</t>
  </si>
  <si>
    <t>11.225,73</t>
  </si>
  <si>
    <t>85,99</t>
  </si>
  <si>
    <t>694,6</t>
  </si>
  <si>
    <t>16,11</t>
  </si>
  <si>
    <t>11.190,00</t>
  </si>
  <si>
    <t>86,19</t>
  </si>
  <si>
    <t>12,0</t>
  </si>
  <si>
    <t>931,69</t>
  </si>
  <si>
    <t>11.180,28</t>
  </si>
  <si>
    <t>86,39</t>
  </si>
  <si>
    <t>1.237,96</t>
  </si>
  <si>
    <t>8,77</t>
  </si>
  <si>
    <t>10.856,90</t>
  </si>
  <si>
    <t>0,19</t>
  </si>
  <si>
    <t>86,59</t>
  </si>
  <si>
    <t>849,49</t>
  </si>
  <si>
    <t>12,78</t>
  </si>
  <si>
    <t>10.856,48</t>
  </si>
  <si>
    <t>86,78</t>
  </si>
  <si>
    <t>23,0</t>
  </si>
  <si>
    <t>464,95</t>
  </si>
  <si>
    <t>10.693,85</t>
  </si>
  <si>
    <t>86,97</t>
  </si>
  <si>
    <t>1.291,78</t>
  </si>
  <si>
    <t>8,26</t>
  </si>
  <si>
    <t>10.670,10</t>
  </si>
  <si>
    <t>87,16</t>
  </si>
  <si>
    <t>736,43</t>
  </si>
  <si>
    <t>14,43</t>
  </si>
  <si>
    <t>10.626,68</t>
  </si>
  <si>
    <t>87,35</t>
  </si>
  <si>
    <t>420,12</t>
  </si>
  <si>
    <t>25,26</t>
  </si>
  <si>
    <t>10.612,23</t>
  </si>
  <si>
    <t>87,54</t>
  </si>
  <si>
    <t>327,0</t>
  </si>
  <si>
    <t>32,44</t>
  </si>
  <si>
    <t>10.607,88</t>
  </si>
  <si>
    <t>87,73</t>
  </si>
  <si>
    <t>607,06</t>
  </si>
  <si>
    <t>17,31</t>
  </si>
  <si>
    <t>10.508,20</t>
  </si>
  <si>
    <t>87,91</t>
  </si>
  <si>
    <t>192,0</t>
  </si>
  <si>
    <t>54,28</t>
  </si>
  <si>
    <t>10.421,76</t>
  </si>
  <si>
    <t>88,10</t>
  </si>
  <si>
    <t>180,0</t>
  </si>
  <si>
    <t>57,68</t>
  </si>
  <si>
    <t>10.382,40</t>
  </si>
  <si>
    <t>88,29</t>
  </si>
  <si>
    <t>1,25</t>
  </si>
  <si>
    <t>8.058,10</t>
  </si>
  <si>
    <t>10.072,62</t>
  </si>
  <si>
    <t>88,46</t>
  </si>
  <si>
    <t>3.334,27</t>
  </si>
  <si>
    <t>10.002,81</t>
  </si>
  <si>
    <t>88,64</t>
  </si>
  <si>
    <t>1.994,41</t>
  </si>
  <si>
    <t>9.972,05</t>
  </si>
  <si>
    <t>88,82</t>
  </si>
  <si>
    <t>92,43</t>
  </si>
  <si>
    <t>106,51</t>
  </si>
  <si>
    <t>9.844,71</t>
  </si>
  <si>
    <t>89,00</t>
  </si>
  <si>
    <t>139,0</t>
  </si>
  <si>
    <t>70,40</t>
  </si>
  <si>
    <t>9.785,60</t>
  </si>
  <si>
    <t>0,17</t>
  </si>
  <si>
    <t>89,17</t>
  </si>
  <si>
    <t>26,96</t>
  </si>
  <si>
    <t>353,20</t>
  </si>
  <si>
    <t>9.522,27</t>
  </si>
  <si>
    <t>89,34</t>
  </si>
  <si>
    <t>27,15</t>
  </si>
  <si>
    <t>348,11</t>
  </si>
  <si>
    <t>9.451,18</t>
  </si>
  <si>
    <t>89,51</t>
  </si>
  <si>
    <t>5,42</t>
  </si>
  <si>
    <t>9.319,74</t>
  </si>
  <si>
    <t>89,67</t>
  </si>
  <si>
    <t>34,9</t>
  </si>
  <si>
    <t>262,18</t>
  </si>
  <si>
    <t>9.150,08</t>
  </si>
  <si>
    <t>0,16</t>
  </si>
  <si>
    <t>89,84</t>
  </si>
  <si>
    <t>13,0</t>
  </si>
  <si>
    <t>702,82</t>
  </si>
  <si>
    <t>9.136,66</t>
  </si>
  <si>
    <t>90,00</t>
  </si>
  <si>
    <t>538,27</t>
  </si>
  <si>
    <t>15,79</t>
  </si>
  <si>
    <t>8.499,28</t>
  </si>
  <si>
    <t>0,15</t>
  </si>
  <si>
    <t>90,15</t>
  </si>
  <si>
    <t>1.048,31</t>
  </si>
  <si>
    <t>8.386,48</t>
  </si>
  <si>
    <t>90,30</t>
  </si>
  <si>
    <t>37,0</t>
  </si>
  <si>
    <t>211,76</t>
  </si>
  <si>
    <t>7.835,12</t>
  </si>
  <si>
    <t>0,14</t>
  </si>
  <si>
    <t>90,44</t>
  </si>
  <si>
    <t>5,67</t>
  </si>
  <si>
    <t>7.799,42</t>
  </si>
  <si>
    <t>90,58</t>
  </si>
  <si>
    <t>51,0</t>
  </si>
  <si>
    <t>149,07</t>
  </si>
  <si>
    <t>7.602,57</t>
  </si>
  <si>
    <t>90,71</t>
  </si>
  <si>
    <t>730,91</t>
  </si>
  <si>
    <t>10,40</t>
  </si>
  <si>
    <t>7.601,46</t>
  </si>
  <si>
    <t>90,85</t>
  </si>
  <si>
    <t>7.579,05</t>
  </si>
  <si>
    <t>0,13</t>
  </si>
  <si>
    <t>90,98</t>
  </si>
  <si>
    <t>79,0</t>
  </si>
  <si>
    <t>93,12</t>
  </si>
  <si>
    <t>7.356,48</t>
  </si>
  <si>
    <t>91,12</t>
  </si>
  <si>
    <t>130,0</t>
  </si>
  <si>
    <t>56,23</t>
  </si>
  <si>
    <t>7.309,90</t>
  </si>
  <si>
    <t>91,25</t>
  </si>
  <si>
    <t>693,36</t>
  </si>
  <si>
    <t>10,35</t>
  </si>
  <si>
    <t>7.176,27</t>
  </si>
  <si>
    <t>91,37</t>
  </si>
  <si>
    <t>809,9</t>
  </si>
  <si>
    <t>8,66</t>
  </si>
  <si>
    <t>7.013,73</t>
  </si>
  <si>
    <t>0,12</t>
  </si>
  <si>
    <t>91,50</t>
  </si>
  <si>
    <t>298,61</t>
  </si>
  <si>
    <t>22,97</t>
  </si>
  <si>
    <t>6.859,07</t>
  </si>
  <si>
    <t>91,62</t>
  </si>
  <si>
    <t>60,0</t>
  </si>
  <si>
    <t>112,18</t>
  </si>
  <si>
    <t>6.730,80</t>
  </si>
  <si>
    <t>91,74</t>
  </si>
  <si>
    <t>1.113,96</t>
  </si>
  <si>
    <t>6.683,76</t>
  </si>
  <si>
    <t>91,86</t>
  </si>
  <si>
    <t>305,0</t>
  </si>
  <si>
    <t>20,87</t>
  </si>
  <si>
    <t>6.365,35</t>
  </si>
  <si>
    <t>0,11</t>
  </si>
  <si>
    <t>91,97</t>
  </si>
  <si>
    <t>1.267,56</t>
  </si>
  <si>
    <t>6.337,80</t>
  </si>
  <si>
    <t>92,09</t>
  </si>
  <si>
    <t>15,0</t>
  </si>
  <si>
    <t>422,32</t>
  </si>
  <si>
    <t>6.334,80</t>
  </si>
  <si>
    <t>92,20</t>
  </si>
  <si>
    <t>64,0</t>
  </si>
  <si>
    <t>96,96</t>
  </si>
  <si>
    <t>6.205,44</t>
  </si>
  <si>
    <t>92,31</t>
  </si>
  <si>
    <t>569,93</t>
  </si>
  <si>
    <t>6.155,24</t>
  </si>
  <si>
    <t>92,42</t>
  </si>
  <si>
    <t>263,32</t>
  </si>
  <si>
    <t>6.056,36</t>
  </si>
  <si>
    <t>92,53</t>
  </si>
  <si>
    <t>7,0</t>
  </si>
  <si>
    <t>864,87</t>
  </si>
  <si>
    <t>6.054,09</t>
  </si>
  <si>
    <t>92,63</t>
  </si>
  <si>
    <t>139,37</t>
  </si>
  <si>
    <t>43,09</t>
  </si>
  <si>
    <t>6.005,45</t>
  </si>
  <si>
    <t>92,74</t>
  </si>
  <si>
    <t>200,0</t>
  </si>
  <si>
    <t>29,78</t>
  </si>
  <si>
    <t>5.956,00</t>
  </si>
  <si>
    <t>92,85</t>
  </si>
  <si>
    <t>504,77</t>
  </si>
  <si>
    <t>11,76</t>
  </si>
  <si>
    <t>5.936,09</t>
  </si>
  <si>
    <t>92,95</t>
  </si>
  <si>
    <t>564,84</t>
  </si>
  <si>
    <t>10,08</t>
  </si>
  <si>
    <t>5.693,58</t>
  </si>
  <si>
    <t>0,10</t>
  </si>
  <si>
    <t>93,06</t>
  </si>
  <si>
    <t>2.833,53</t>
  </si>
  <si>
    <t>5.667,06</t>
  </si>
  <si>
    <t>93,16</t>
  </si>
  <si>
    <t>196,83</t>
  </si>
  <si>
    <t>28,79</t>
  </si>
  <si>
    <t>5.666,73</t>
  </si>
  <si>
    <t>93,26</t>
  </si>
  <si>
    <t>54,0</t>
  </si>
  <si>
    <t>103,95</t>
  </si>
  <si>
    <t>5.613,30</t>
  </si>
  <si>
    <t>93,36</t>
  </si>
  <si>
    <t>637,19</t>
  </si>
  <si>
    <t>5.588,15</t>
  </si>
  <si>
    <t>93,46</t>
  </si>
  <si>
    <t>4,0</t>
  </si>
  <si>
    <t>1.382,93</t>
  </si>
  <si>
    <t>5.531,72</t>
  </si>
  <si>
    <t>93,55</t>
  </si>
  <si>
    <t>17,0</t>
  </si>
  <si>
    <t>318,12</t>
  </si>
  <si>
    <t>5.408,04</t>
  </si>
  <si>
    <t>93,65</t>
  </si>
  <si>
    <t>440,75</t>
  </si>
  <si>
    <t>5.289,00</t>
  </si>
  <si>
    <t>0,09</t>
  </si>
  <si>
    <t>93,75</t>
  </si>
  <si>
    <t>81,3</t>
  </si>
  <si>
    <t>64,85</t>
  </si>
  <si>
    <t>5.272,30</t>
  </si>
  <si>
    <t>93,84</t>
  </si>
  <si>
    <t>2.712,65</t>
  </si>
  <si>
    <t>1,94</t>
  </si>
  <si>
    <t>5.262,54</t>
  </si>
  <si>
    <t>93,93</t>
  </si>
  <si>
    <t>2.550,20</t>
  </si>
  <si>
    <t>5.100,40</t>
  </si>
  <si>
    <t>94,02</t>
  </si>
  <si>
    <t>126,61</t>
  </si>
  <si>
    <t>40,11</t>
  </si>
  <si>
    <t>5.078,32</t>
  </si>
  <si>
    <t>94,11</t>
  </si>
  <si>
    <t>68,96</t>
  </si>
  <si>
    <t>72,49</t>
  </si>
  <si>
    <t>4.998,91</t>
  </si>
  <si>
    <t>94,20</t>
  </si>
  <si>
    <t>220,0</t>
  </si>
  <si>
    <t>22,59</t>
  </si>
  <si>
    <t>4.969,80</t>
  </si>
  <si>
    <t>94,29</t>
  </si>
  <si>
    <t>44,28</t>
  </si>
  <si>
    <t>110,90</t>
  </si>
  <si>
    <t>4.910,65</t>
  </si>
  <si>
    <t>94,38</t>
  </si>
  <si>
    <t>47,76</t>
  </si>
  <si>
    <t>100,91</t>
  </si>
  <si>
    <t>4.819,46</t>
  </si>
  <si>
    <t>94,47</t>
  </si>
  <si>
    <t>543,37</t>
  </si>
  <si>
    <t>4.765,35</t>
  </si>
  <si>
    <t>0,08</t>
  </si>
  <si>
    <t>94,55</t>
  </si>
  <si>
    <t>50,9</t>
  </si>
  <si>
    <t>90,34</t>
  </si>
  <si>
    <t>4.598,30</t>
  </si>
  <si>
    <t>94,63</t>
  </si>
  <si>
    <t>375,65</t>
  </si>
  <si>
    <t>4.507,80</t>
  </si>
  <si>
    <t>94,71</t>
  </si>
  <si>
    <t>405,13</t>
  </si>
  <si>
    <t>4.456,43</t>
  </si>
  <si>
    <t>94,79</t>
  </si>
  <si>
    <t>230,87</t>
  </si>
  <si>
    <t>19,11</t>
  </si>
  <si>
    <t>4.411,92</t>
  </si>
  <si>
    <t>94,87</t>
  </si>
  <si>
    <t>20,9</t>
  </si>
  <si>
    <t>210,67</t>
  </si>
  <si>
    <t>4.403,00</t>
  </si>
  <si>
    <t>94,95</t>
  </si>
  <si>
    <t>96,0</t>
  </si>
  <si>
    <t>4.362,24</t>
  </si>
  <si>
    <t>95,03</t>
  </si>
  <si>
    <t>20,4</t>
  </si>
  <si>
    <t>208,87</t>
  </si>
  <si>
    <t>4.260,94</t>
  </si>
  <si>
    <t>95,10</t>
  </si>
  <si>
    <t>191,0</t>
  </si>
  <si>
    <t>21,98</t>
  </si>
  <si>
    <t>4.198,18</t>
  </si>
  <si>
    <t>0,07</t>
  </si>
  <si>
    <t>95,18</t>
  </si>
  <si>
    <t>225,86</t>
  </si>
  <si>
    <t>18,47</t>
  </si>
  <si>
    <t>4.171,63</t>
  </si>
  <si>
    <t>95,25</t>
  </si>
  <si>
    <t>4.095,63</t>
  </si>
  <si>
    <t>95,32</t>
  </si>
  <si>
    <t>4.083,87</t>
  </si>
  <si>
    <t>95,40</t>
  </si>
  <si>
    <t>112,36</t>
  </si>
  <si>
    <t>35,81</t>
  </si>
  <si>
    <t>4.023,61</t>
  </si>
  <si>
    <t>95,47</t>
  </si>
  <si>
    <t>16,0</t>
  </si>
  <si>
    <t>247,88</t>
  </si>
  <si>
    <t>3.966,08</t>
  </si>
  <si>
    <t>95,54</t>
  </si>
  <si>
    <t>41,43</t>
  </si>
  <si>
    <t>93,97</t>
  </si>
  <si>
    <t>3.893,17</t>
  </si>
  <si>
    <t>95,61</t>
  </si>
  <si>
    <t>45,48</t>
  </si>
  <si>
    <t>82,07</t>
  </si>
  <si>
    <t>3.732,54</t>
  </si>
  <si>
    <t>95,68</t>
  </si>
  <si>
    <t>47,83</t>
  </si>
  <si>
    <t>77,29</t>
  </si>
  <si>
    <t>3.696,78</t>
  </si>
  <si>
    <t>95,74</t>
  </si>
  <si>
    <t>650,0</t>
  </si>
  <si>
    <t>5,65</t>
  </si>
  <si>
    <t>3.672,50</t>
  </si>
  <si>
    <t>95,81</t>
  </si>
  <si>
    <t>24,0</t>
  </si>
  <si>
    <t>152,20</t>
  </si>
  <si>
    <t>3.652,80</t>
  </si>
  <si>
    <t>95,87</t>
  </si>
  <si>
    <t>26,06</t>
  </si>
  <si>
    <t>3.631,98</t>
  </si>
  <si>
    <t>0,06</t>
  </si>
  <si>
    <t>95,94</t>
  </si>
  <si>
    <t>354,54</t>
  </si>
  <si>
    <t>3.573,76</t>
  </si>
  <si>
    <t>96,00</t>
  </si>
  <si>
    <t>52,2</t>
  </si>
  <si>
    <t>68,43</t>
  </si>
  <si>
    <t>3.572,04</t>
  </si>
  <si>
    <t>96,06</t>
  </si>
  <si>
    <t>222,80</t>
  </si>
  <si>
    <t>3.564,80</t>
  </si>
  <si>
    <t>96,13</t>
  </si>
  <si>
    <t>111,95</t>
  </si>
  <si>
    <t>30,49</t>
  </si>
  <si>
    <t>3.413,35</t>
  </si>
  <si>
    <t>96,19</t>
  </si>
  <si>
    <t>213,30</t>
  </si>
  <si>
    <t>3.412,80</t>
  </si>
  <si>
    <t>96,25</t>
  </si>
  <si>
    <t>253,71</t>
  </si>
  <si>
    <t>3.379,41</t>
  </si>
  <si>
    <t>96,31</t>
  </si>
  <si>
    <t>150,0</t>
  </si>
  <si>
    <t>22,00</t>
  </si>
  <si>
    <t>3.300,00</t>
  </si>
  <si>
    <t>96,37</t>
  </si>
  <si>
    <t>41,5025</t>
  </si>
  <si>
    <t>3.207,72</t>
  </si>
  <si>
    <t>96,42</t>
  </si>
  <si>
    <t>131,87</t>
  </si>
  <si>
    <t>3.164,88</t>
  </si>
  <si>
    <t>96,48</t>
  </si>
  <si>
    <t>789,34</t>
  </si>
  <si>
    <t>3.157,36</t>
  </si>
  <si>
    <t>96,54</t>
  </si>
  <si>
    <t>192,42</t>
  </si>
  <si>
    <t>3.078,72</t>
  </si>
  <si>
    <t>0,05</t>
  </si>
  <si>
    <t>96,59</t>
  </si>
  <si>
    <t>238,33</t>
  </si>
  <si>
    <t>12,71</t>
  </si>
  <si>
    <t>3.029,17</t>
  </si>
  <si>
    <t>96,65</t>
  </si>
  <si>
    <t>753,35</t>
  </si>
  <si>
    <t>3.013,40</t>
  </si>
  <si>
    <t>96,70</t>
  </si>
  <si>
    <t>127,68</t>
  </si>
  <si>
    <t>2.937,91</t>
  </si>
  <si>
    <t>96,75</t>
  </si>
  <si>
    <t>89,54</t>
  </si>
  <si>
    <t>32,65</t>
  </si>
  <si>
    <t>2.923,48</t>
  </si>
  <si>
    <t>96,80</t>
  </si>
  <si>
    <t>30,82</t>
  </si>
  <si>
    <t>2.896,15</t>
  </si>
  <si>
    <t>96,86</t>
  </si>
  <si>
    <t>704,04</t>
  </si>
  <si>
    <t>2.816,16</t>
  </si>
  <si>
    <t>96,91</t>
  </si>
  <si>
    <t>10,0</t>
  </si>
  <si>
    <t>280,00</t>
  </si>
  <si>
    <t>2.800,00</t>
  </si>
  <si>
    <t>64,68</t>
  </si>
  <si>
    <t>2.771,53</t>
  </si>
  <si>
    <t>97,01</t>
  </si>
  <si>
    <t>26,0</t>
  </si>
  <si>
    <t>2.605,46</t>
  </si>
  <si>
    <t>97,05</t>
  </si>
  <si>
    <t>75,0</t>
  </si>
  <si>
    <t>34,46</t>
  </si>
  <si>
    <t>2.584,50</t>
  </si>
  <si>
    <t>97,10</t>
  </si>
  <si>
    <t>154,88</t>
  </si>
  <si>
    <t>16,40</t>
  </si>
  <si>
    <t>2.540,03</t>
  </si>
  <si>
    <t>97,14</t>
  </si>
  <si>
    <t>148,93</t>
  </si>
  <si>
    <t>2.531,81</t>
  </si>
  <si>
    <t>97,19</t>
  </si>
  <si>
    <t>254,25</t>
  </si>
  <si>
    <t>9,94</t>
  </si>
  <si>
    <t>2.527,24</t>
  </si>
  <si>
    <t>97,23</t>
  </si>
  <si>
    <t>610,48</t>
  </si>
  <si>
    <t>2.441,92</t>
  </si>
  <si>
    <t>0,04</t>
  </si>
  <si>
    <t>97,28</t>
  </si>
  <si>
    <t>144,14</t>
  </si>
  <si>
    <t>16,44</t>
  </si>
  <si>
    <t>2.369,66</t>
  </si>
  <si>
    <t>97,32</t>
  </si>
  <si>
    <t>153,24</t>
  </si>
  <si>
    <t>15,46</t>
  </si>
  <si>
    <t>2.369,09</t>
  </si>
  <si>
    <t>97,36</t>
  </si>
  <si>
    <t>237,87</t>
  </si>
  <si>
    <t>2.364,42</t>
  </si>
  <si>
    <t>97,40</t>
  </si>
  <si>
    <t>14,0</t>
  </si>
  <si>
    <t>164,83</t>
  </si>
  <si>
    <t>2.307,62</t>
  </si>
  <si>
    <t>97,44</t>
  </si>
  <si>
    <t>207,95</t>
  </si>
  <si>
    <t>2.287,45</t>
  </si>
  <si>
    <t>97,48</t>
  </si>
  <si>
    <t>569,35</t>
  </si>
  <si>
    <t>2.277,40</t>
  </si>
  <si>
    <t>97,53</t>
  </si>
  <si>
    <t>121,0</t>
  </si>
  <si>
    <t>18,74</t>
  </si>
  <si>
    <t>2.267,54</t>
  </si>
  <si>
    <t>97,57</t>
  </si>
  <si>
    <t>40,0</t>
  </si>
  <si>
    <t>56,05</t>
  </si>
  <si>
    <t>2.242,00</t>
  </si>
  <si>
    <t>97,61</t>
  </si>
  <si>
    <t>129,0</t>
  </si>
  <si>
    <t>17,16</t>
  </si>
  <si>
    <t>2.213,64</t>
  </si>
  <si>
    <t>97,65</t>
  </si>
  <si>
    <t>63,0</t>
  </si>
  <si>
    <t>34,07</t>
  </si>
  <si>
    <t>2.146,41</t>
  </si>
  <si>
    <t>97,68</t>
  </si>
  <si>
    <t>1.060,34</t>
  </si>
  <si>
    <t>2.120,68</t>
  </si>
  <si>
    <t>97,72</t>
  </si>
  <si>
    <t>51,61</t>
  </si>
  <si>
    <t>2.064,40</t>
  </si>
  <si>
    <t>97,76</t>
  </si>
  <si>
    <t>511,19</t>
  </si>
  <si>
    <t>2.044,76</t>
  </si>
  <si>
    <t>97,79</t>
  </si>
  <si>
    <t>26,52</t>
  </si>
  <si>
    <t>74,22</t>
  </si>
  <si>
    <t>1.968,31</t>
  </si>
  <si>
    <t>97,83</t>
  </si>
  <si>
    <t>75,48</t>
  </si>
  <si>
    <t>1.962,48</t>
  </si>
  <si>
    <t>0,03</t>
  </si>
  <si>
    <t>97,86</t>
  </si>
  <si>
    <t>942,83</t>
  </si>
  <si>
    <t>1.885,66</t>
  </si>
  <si>
    <t>97,90</t>
  </si>
  <si>
    <t>233,69</t>
  </si>
  <si>
    <t>1.869,52</t>
  </si>
  <si>
    <t>97,93</t>
  </si>
  <si>
    <t>708,36</t>
  </si>
  <si>
    <t>2,59</t>
  </si>
  <si>
    <t>1.834,65</t>
  </si>
  <si>
    <t>97,96</t>
  </si>
  <si>
    <t>914,78</t>
  </si>
  <si>
    <t>1.829,56</t>
  </si>
  <si>
    <t>98,00</t>
  </si>
  <si>
    <t>162,27</t>
  </si>
  <si>
    <t>1.784,97</t>
  </si>
  <si>
    <t>98,03</t>
  </si>
  <si>
    <t>593,77</t>
  </si>
  <si>
    <t>1.781,31</t>
  </si>
  <si>
    <t>98,06</t>
  </si>
  <si>
    <t>85,0</t>
  </si>
  <si>
    <t>20,67</t>
  </si>
  <si>
    <t>1.756,95</t>
  </si>
  <si>
    <t>98,09</t>
  </si>
  <si>
    <t>5,69</t>
  </si>
  <si>
    <t>1.735,45</t>
  </si>
  <si>
    <t>98,12</t>
  </si>
  <si>
    <t>431,81</t>
  </si>
  <si>
    <t>1.727,24</t>
  </si>
  <si>
    <t>98,15</t>
  </si>
  <si>
    <t>848,72</t>
  </si>
  <si>
    <t>1.697,44</t>
  </si>
  <si>
    <t>98,18</t>
  </si>
  <si>
    <t>159,90</t>
  </si>
  <si>
    <t>1.599,00</t>
  </si>
  <si>
    <t>98,21</t>
  </si>
  <si>
    <t>105,27</t>
  </si>
  <si>
    <t>1.579,05</t>
  </si>
  <si>
    <t>98,24</t>
  </si>
  <si>
    <t>99,22</t>
  </si>
  <si>
    <t>1.488,30</t>
  </si>
  <si>
    <t>98,27</t>
  </si>
  <si>
    <t>140,0</t>
  </si>
  <si>
    <t>10,62</t>
  </si>
  <si>
    <t>1.486,80</t>
  </si>
  <si>
    <t>98,29</t>
  </si>
  <si>
    <t>742,41</t>
  </si>
  <si>
    <t>1.484,82</t>
  </si>
  <si>
    <t>98,32</t>
  </si>
  <si>
    <t>29,0</t>
  </si>
  <si>
    <t>51,13</t>
  </si>
  <si>
    <t>1.482,77</t>
  </si>
  <si>
    <t>98,35</t>
  </si>
  <si>
    <t>1.482,73</t>
  </si>
  <si>
    <t>98,37</t>
  </si>
  <si>
    <t>104,51</t>
  </si>
  <si>
    <t>1.463,14</t>
  </si>
  <si>
    <t>98,40</t>
  </si>
  <si>
    <t>9,0</t>
  </si>
  <si>
    <t>160,81</t>
  </si>
  <si>
    <t>1.447,29</t>
  </si>
  <si>
    <t>98,42</t>
  </si>
  <si>
    <t>1.439,08</t>
  </si>
  <si>
    <t>98,45</t>
  </si>
  <si>
    <t>7,01</t>
  </si>
  <si>
    <t>1.402,00</t>
  </si>
  <si>
    <t>0,02</t>
  </si>
  <si>
    <t>98,47</t>
  </si>
  <si>
    <t>346,31</t>
  </si>
  <si>
    <t>1.385,24</t>
  </si>
  <si>
    <t>98,50</t>
  </si>
  <si>
    <t>50,0</t>
  </si>
  <si>
    <t>1.348,00</t>
  </si>
  <si>
    <t>98,52</t>
  </si>
  <si>
    <t>1.333,81</t>
  </si>
  <si>
    <t>98,55</t>
  </si>
  <si>
    <t>143,0</t>
  </si>
  <si>
    <t>9,22</t>
  </si>
  <si>
    <t>1.318,46</t>
  </si>
  <si>
    <t>98,57</t>
  </si>
  <si>
    <t>55,0</t>
  </si>
  <si>
    <t>23,94</t>
  </si>
  <si>
    <t>1.316,70</t>
  </si>
  <si>
    <t>98,59</t>
  </si>
  <si>
    <t>130,68</t>
  </si>
  <si>
    <t>1.298,95</t>
  </si>
  <si>
    <t>98,62</t>
  </si>
  <si>
    <t>160,15</t>
  </si>
  <si>
    <t>1.281,20</t>
  </si>
  <si>
    <t>98,64</t>
  </si>
  <si>
    <t>8,39</t>
  </si>
  <si>
    <t>1.258,50</t>
  </si>
  <si>
    <t>98,66</t>
  </si>
  <si>
    <t>151,0</t>
  </si>
  <si>
    <t>8,32</t>
  </si>
  <si>
    <t>1.256,32</t>
  </si>
  <si>
    <t>98,68</t>
  </si>
  <si>
    <t>30,0</t>
  </si>
  <si>
    <t>41,55</t>
  </si>
  <si>
    <t>1.246,50</t>
  </si>
  <si>
    <t>98,71</t>
  </si>
  <si>
    <t>32,0</t>
  </si>
  <si>
    <t>38,72</t>
  </si>
  <si>
    <t>1.239,04</t>
  </si>
  <si>
    <t>98,73</t>
  </si>
  <si>
    <t>77,30</t>
  </si>
  <si>
    <t>1.236,80</t>
  </si>
  <si>
    <t>98,75</t>
  </si>
  <si>
    <t>1.225,60</t>
  </si>
  <si>
    <t>98,77</t>
  </si>
  <si>
    <t>99,20</t>
  </si>
  <si>
    <t>1.190,40</t>
  </si>
  <si>
    <t>98,79</t>
  </si>
  <si>
    <t>38,0</t>
  </si>
  <si>
    <t>30,99</t>
  </si>
  <si>
    <t>1.177,62</t>
  </si>
  <si>
    <t>98,81</t>
  </si>
  <si>
    <t>33,12</t>
  </si>
  <si>
    <t>1.158,86</t>
  </si>
  <si>
    <t>98,84</t>
  </si>
  <si>
    <t>72,33</t>
  </si>
  <si>
    <t>1.157,28</t>
  </si>
  <si>
    <t>98,86</t>
  </si>
  <si>
    <t>91,39</t>
  </si>
  <si>
    <t>1.096,68</t>
  </si>
  <si>
    <t>98,88</t>
  </si>
  <si>
    <t>135,51</t>
  </si>
  <si>
    <t>1.084,08</t>
  </si>
  <si>
    <t>98,89</t>
  </si>
  <si>
    <t>1.058,26</t>
  </si>
  <si>
    <t>98,91</t>
  </si>
  <si>
    <t>28,0</t>
  </si>
  <si>
    <t>37,77</t>
  </si>
  <si>
    <t>1.057,56</t>
  </si>
  <si>
    <t>98,93</t>
  </si>
  <si>
    <t>1.046,79</t>
  </si>
  <si>
    <t>98,95</t>
  </si>
  <si>
    <t>1,5</t>
  </si>
  <si>
    <t>1.037,34</t>
  </si>
  <si>
    <t>98,97</t>
  </si>
  <si>
    <t>1.011,20</t>
  </si>
  <si>
    <t>98,99</t>
  </si>
  <si>
    <t>35,430125</t>
  </si>
  <si>
    <t>28,37</t>
  </si>
  <si>
    <t>1.005,15</t>
  </si>
  <si>
    <t>99,01</t>
  </si>
  <si>
    <t>73,0</t>
  </si>
  <si>
    <t>13,63</t>
  </si>
  <si>
    <t>994,99</t>
  </si>
  <si>
    <t>99,02</t>
  </si>
  <si>
    <t>23,69</t>
  </si>
  <si>
    <t>981,47</t>
  </si>
  <si>
    <t>99,04</t>
  </si>
  <si>
    <t>27,0</t>
  </si>
  <si>
    <t>35,77</t>
  </si>
  <si>
    <t>965,79</t>
  </si>
  <si>
    <t>99,06</t>
  </si>
  <si>
    <t>13,18</t>
  </si>
  <si>
    <t>962,14</t>
  </si>
  <si>
    <t>99,08</t>
  </si>
  <si>
    <t>117,48</t>
  </si>
  <si>
    <t>8,15</t>
  </si>
  <si>
    <t>957,46</t>
  </si>
  <si>
    <t>99,09</t>
  </si>
  <si>
    <t>35,0</t>
  </si>
  <si>
    <t>26,41</t>
  </si>
  <si>
    <t>924,35</t>
  </si>
  <si>
    <t>99,11</t>
  </si>
  <si>
    <t>68,33</t>
  </si>
  <si>
    <t>888,29</t>
  </si>
  <si>
    <t>99,12</t>
  </si>
  <si>
    <t>71,28</t>
  </si>
  <si>
    <t>855,36</t>
  </si>
  <si>
    <t>99,14</t>
  </si>
  <si>
    <t>848,07</t>
  </si>
  <si>
    <t>99,15</t>
  </si>
  <si>
    <t>52,21</t>
  </si>
  <si>
    <t>835,36</t>
  </si>
  <si>
    <t>0,01</t>
  </si>
  <si>
    <t>99,17</t>
  </si>
  <si>
    <t>80,16</t>
  </si>
  <si>
    <t>801,60</t>
  </si>
  <si>
    <t>99,18</t>
  </si>
  <si>
    <t>57,0</t>
  </si>
  <si>
    <t>13,88</t>
  </si>
  <si>
    <t>791,16</t>
  </si>
  <si>
    <t>130,67</t>
  </si>
  <si>
    <t>784,02</t>
  </si>
  <si>
    <t>99,21</t>
  </si>
  <si>
    <t>19,39</t>
  </si>
  <si>
    <t>775,60</t>
  </si>
  <si>
    <t>99,23</t>
  </si>
  <si>
    <t>64,37</t>
  </si>
  <si>
    <t>772,44</t>
  </si>
  <si>
    <t>99,24</t>
  </si>
  <si>
    <t>123,16</t>
  </si>
  <si>
    <t>738,96</t>
  </si>
  <si>
    <t>99,25</t>
  </si>
  <si>
    <t>22,72</t>
  </si>
  <si>
    <t>727,04</t>
  </si>
  <si>
    <t>99,27</t>
  </si>
  <si>
    <t>103,19</t>
  </si>
  <si>
    <t>722,33</t>
  </si>
  <si>
    <t>99,28</t>
  </si>
  <si>
    <t>24,47</t>
  </si>
  <si>
    <t>709,63</t>
  </si>
  <si>
    <t>99,29</t>
  </si>
  <si>
    <t>42,60</t>
  </si>
  <si>
    <t>681,60</t>
  </si>
  <si>
    <t>99,30</t>
  </si>
  <si>
    <t>44,0</t>
  </si>
  <si>
    <t>15,18</t>
  </si>
  <si>
    <t>667,92</t>
  </si>
  <si>
    <t>99,32</t>
  </si>
  <si>
    <t>13,09</t>
  </si>
  <si>
    <t>654,50</t>
  </si>
  <si>
    <t>99,33</t>
  </si>
  <si>
    <t>0,9</t>
  </si>
  <si>
    <t>707,93</t>
  </si>
  <si>
    <t>637,13</t>
  </si>
  <si>
    <t>99,34</t>
  </si>
  <si>
    <t>19,99</t>
  </si>
  <si>
    <t>616,09</t>
  </si>
  <si>
    <t>99,35</t>
  </si>
  <si>
    <t>153,77</t>
  </si>
  <si>
    <t>615,08</t>
  </si>
  <si>
    <t>99,36</t>
  </si>
  <si>
    <t>40,78</t>
  </si>
  <si>
    <t>611,70</t>
  </si>
  <si>
    <t>99,37</t>
  </si>
  <si>
    <t>150,00</t>
  </si>
  <si>
    <t>600,00</t>
  </si>
  <si>
    <t>99,38</t>
  </si>
  <si>
    <t>597,47</t>
  </si>
  <si>
    <t>99,39</t>
  </si>
  <si>
    <t>148,20</t>
  </si>
  <si>
    <t>592,80</t>
  </si>
  <si>
    <t>99,40</t>
  </si>
  <si>
    <t>74,09</t>
  </si>
  <si>
    <t>592,72</t>
  </si>
  <si>
    <t>99,41</t>
  </si>
  <si>
    <t>2,2</t>
  </si>
  <si>
    <t>267,87</t>
  </si>
  <si>
    <t>589,31</t>
  </si>
  <si>
    <t>99,42</t>
  </si>
  <si>
    <t>38,60</t>
  </si>
  <si>
    <t>579,00</t>
  </si>
  <si>
    <t>99,43</t>
  </si>
  <si>
    <t>574,17</t>
  </si>
  <si>
    <t>99,44</t>
  </si>
  <si>
    <t>47,63</t>
  </si>
  <si>
    <t>571,56</t>
  </si>
  <si>
    <t>99,45</t>
  </si>
  <si>
    <t>568,56</t>
  </si>
  <si>
    <t>99,46</t>
  </si>
  <si>
    <t>24,42</t>
  </si>
  <si>
    <t>561,66</t>
  </si>
  <si>
    <t>99,47</t>
  </si>
  <si>
    <t>112,01</t>
  </si>
  <si>
    <t>560,05</t>
  </si>
  <si>
    <t>99,48</t>
  </si>
  <si>
    <t>92,37</t>
  </si>
  <si>
    <t>554,22</t>
  </si>
  <si>
    <t>99,49</t>
  </si>
  <si>
    <t>109,88</t>
  </si>
  <si>
    <t>549,40</t>
  </si>
  <si>
    <t>99,50</t>
  </si>
  <si>
    <t>30,29</t>
  </si>
  <si>
    <t>545,22</t>
  </si>
  <si>
    <t>99,51</t>
  </si>
  <si>
    <t>10,69</t>
  </si>
  <si>
    <t>534,50</t>
  </si>
  <si>
    <t>99,52</t>
  </si>
  <si>
    <t>131,39</t>
  </si>
  <si>
    <t>525,56</t>
  </si>
  <si>
    <t>99,53</t>
  </si>
  <si>
    <t>519,09</t>
  </si>
  <si>
    <t>99,54</t>
  </si>
  <si>
    <t>11,75</t>
  </si>
  <si>
    <t>517,00</t>
  </si>
  <si>
    <t>99,55</t>
  </si>
  <si>
    <t>507,52</t>
  </si>
  <si>
    <t>99,56</t>
  </si>
  <si>
    <t>25,0</t>
  </si>
  <si>
    <t>20,20</t>
  </si>
  <si>
    <t>505,00</t>
  </si>
  <si>
    <t>99,57</t>
  </si>
  <si>
    <t>47,0</t>
  </si>
  <si>
    <t>10,73</t>
  </si>
  <si>
    <t>504,31</t>
  </si>
  <si>
    <t>99,58</t>
  </si>
  <si>
    <t>497,34</t>
  </si>
  <si>
    <t>99,59</t>
  </si>
  <si>
    <t>10,96</t>
  </si>
  <si>
    <t>482,24</t>
  </si>
  <si>
    <t>99,60</t>
  </si>
  <si>
    <t>476,13</t>
  </si>
  <si>
    <t>118,90</t>
  </si>
  <si>
    <t>475,60</t>
  </si>
  <si>
    <t>99,61</t>
  </si>
  <si>
    <t>31,64</t>
  </si>
  <si>
    <t>474,60</t>
  </si>
  <si>
    <t>99,62</t>
  </si>
  <si>
    <t>78,46</t>
  </si>
  <si>
    <t>470,76</t>
  </si>
  <si>
    <t>99,63</t>
  </si>
  <si>
    <t>89,33</t>
  </si>
  <si>
    <t>446,65</t>
  </si>
  <si>
    <t>99,64</t>
  </si>
  <si>
    <t>10,13</t>
  </si>
  <si>
    <t>445,72</t>
  </si>
  <si>
    <t>99,65</t>
  </si>
  <si>
    <t>36,89</t>
  </si>
  <si>
    <t>442,68</t>
  </si>
  <si>
    <t>48,32</t>
  </si>
  <si>
    <t>434,88</t>
  </si>
  <si>
    <t>99,66</t>
  </si>
  <si>
    <t>426,96</t>
  </si>
  <si>
    <t>99,67</t>
  </si>
  <si>
    <t>41,78</t>
  </si>
  <si>
    <t>417,80</t>
  </si>
  <si>
    <t>99,68</t>
  </si>
  <si>
    <t>6,95</t>
  </si>
  <si>
    <t>417,00</t>
  </si>
  <si>
    <t>37,59</t>
  </si>
  <si>
    <t>413,49</t>
  </si>
  <si>
    <t>99,69</t>
  </si>
  <si>
    <t>409,93</t>
  </si>
  <si>
    <t>99,70</t>
  </si>
  <si>
    <t>68,06</t>
  </si>
  <si>
    <t>408,36</t>
  </si>
  <si>
    <t>99,71</t>
  </si>
  <si>
    <t>1,44</t>
  </si>
  <si>
    <t>282,69</t>
  </si>
  <si>
    <t>407,07</t>
  </si>
  <si>
    <t>19,2</t>
  </si>
  <si>
    <t>20,89</t>
  </si>
  <si>
    <t>401,08</t>
  </si>
  <si>
    <t>99,72</t>
  </si>
  <si>
    <t>22,0</t>
  </si>
  <si>
    <t>18,00</t>
  </si>
  <si>
    <t>396,00</t>
  </si>
  <si>
    <t>99,73</t>
  </si>
  <si>
    <t>197,17</t>
  </si>
  <si>
    <t>394,34</t>
  </si>
  <si>
    <t>3,84</t>
  </si>
  <si>
    <t>387,49</t>
  </si>
  <si>
    <t>99,74</t>
  </si>
  <si>
    <t>386,00</t>
  </si>
  <si>
    <t>99,75</t>
  </si>
  <si>
    <t>15,91</t>
  </si>
  <si>
    <t>365,93</t>
  </si>
  <si>
    <t>15,83</t>
  </si>
  <si>
    <t>348,26</t>
  </si>
  <si>
    <t>99,76</t>
  </si>
  <si>
    <t>26,75</t>
  </si>
  <si>
    <t>347,75</t>
  </si>
  <si>
    <t>99,77</t>
  </si>
  <si>
    <t>345,18</t>
  </si>
  <si>
    <t>9,05</t>
  </si>
  <si>
    <t>343,90</t>
  </si>
  <si>
    <t>99,78</t>
  </si>
  <si>
    <t>67,28</t>
  </si>
  <si>
    <t>336,40</t>
  </si>
  <si>
    <t>99,79</t>
  </si>
  <si>
    <t>14,28</t>
  </si>
  <si>
    <t>328,44</t>
  </si>
  <si>
    <t>162,25</t>
  </si>
  <si>
    <t>324,50</t>
  </si>
  <si>
    <t>99,80</t>
  </si>
  <si>
    <t>21,0</t>
  </si>
  <si>
    <t>15,12</t>
  </si>
  <si>
    <t>317,52</t>
  </si>
  <si>
    <t>28,43</t>
  </si>
  <si>
    <t>312,73</t>
  </si>
  <si>
    <t>99,81</t>
  </si>
  <si>
    <t>300,00</t>
  </si>
  <si>
    <t>12,59</t>
  </si>
  <si>
    <t>23,56</t>
  </si>
  <si>
    <t>296,62</t>
  </si>
  <si>
    <t>99,82</t>
  </si>
  <si>
    <t>20,0</t>
  </si>
  <si>
    <t>14,25</t>
  </si>
  <si>
    <t>285,00</t>
  </si>
  <si>
    <t>27,27</t>
  </si>
  <si>
    <t>272,70</t>
  </si>
  <si>
    <t>0,00</t>
  </si>
  <si>
    <t>99,83</t>
  </si>
  <si>
    <t>20,22</t>
  </si>
  <si>
    <t>262,86</t>
  </si>
  <si>
    <t>34,0</t>
  </si>
  <si>
    <t>7,68</t>
  </si>
  <si>
    <t>261,12</t>
  </si>
  <si>
    <t>99,84</t>
  </si>
  <si>
    <t>253,80</t>
  </si>
  <si>
    <t>20,42</t>
  </si>
  <si>
    <t>245,04</t>
  </si>
  <si>
    <t>99,85</t>
  </si>
  <si>
    <t>121,80</t>
  </si>
  <si>
    <t>243,60</t>
  </si>
  <si>
    <t>79,76</t>
  </si>
  <si>
    <t>239,28</t>
  </si>
  <si>
    <t>99,86</t>
  </si>
  <si>
    <t>238,54</t>
  </si>
  <si>
    <t>5,52</t>
  </si>
  <si>
    <t>237,85</t>
  </si>
  <si>
    <t>118,61</t>
  </si>
  <si>
    <t>237,22</t>
  </si>
  <si>
    <t>99,87</t>
  </si>
  <si>
    <t>14,74</t>
  </si>
  <si>
    <t>15,92</t>
  </si>
  <si>
    <t>234,66</t>
  </si>
  <si>
    <t>23,25</t>
  </si>
  <si>
    <t>232,50</t>
  </si>
  <si>
    <t>99,88</t>
  </si>
  <si>
    <t>720,23</t>
  </si>
  <si>
    <t>230,47</t>
  </si>
  <si>
    <t>216,00</t>
  </si>
  <si>
    <t>21,01</t>
  </si>
  <si>
    <t>210,10</t>
  </si>
  <si>
    <t>99,89</t>
  </si>
  <si>
    <t>198,67</t>
  </si>
  <si>
    <t>198,40</t>
  </si>
  <si>
    <t>99,90</t>
  </si>
  <si>
    <t>12,28</t>
  </si>
  <si>
    <t>196,48</t>
  </si>
  <si>
    <t>180,00</t>
  </si>
  <si>
    <t>174,24</t>
  </si>
  <si>
    <t>99,91</t>
  </si>
  <si>
    <t>1,55</t>
  </si>
  <si>
    <t>171,89</t>
  </si>
  <si>
    <t>10,22</t>
  </si>
  <si>
    <t>163,52</t>
  </si>
  <si>
    <t>158,46</t>
  </si>
  <si>
    <t>157,94</t>
  </si>
  <si>
    <t>99,92</t>
  </si>
  <si>
    <t>51,93</t>
  </si>
  <si>
    <t>155,79</t>
  </si>
  <si>
    <t>152,17</t>
  </si>
  <si>
    <t>151,68</t>
  </si>
  <si>
    <t>12,63</t>
  </si>
  <si>
    <t>151,56</t>
  </si>
  <si>
    <t>99,93</t>
  </si>
  <si>
    <t>4,2</t>
  </si>
  <si>
    <t>146,95</t>
  </si>
  <si>
    <t>143,85</t>
  </si>
  <si>
    <t>7,95</t>
  </si>
  <si>
    <t>137,61</t>
  </si>
  <si>
    <t>99,94</t>
  </si>
  <si>
    <t>89,55</t>
  </si>
  <si>
    <t>134,32</t>
  </si>
  <si>
    <t>22,35</t>
  </si>
  <si>
    <t>134,10</t>
  </si>
  <si>
    <t>11,05</t>
  </si>
  <si>
    <t>132,60</t>
  </si>
  <si>
    <t>132,05</t>
  </si>
  <si>
    <t>10,29</t>
  </si>
  <si>
    <t>123,48</t>
  </si>
  <si>
    <t>99,95</t>
  </si>
  <si>
    <t>40,99</t>
  </si>
  <si>
    <t>122,97</t>
  </si>
  <si>
    <t>60,63</t>
  </si>
  <si>
    <t>121,26</t>
  </si>
  <si>
    <t>19,34</t>
  </si>
  <si>
    <t>116,04</t>
  </si>
  <si>
    <t>114,12</t>
  </si>
  <si>
    <t>99,96</t>
  </si>
  <si>
    <t>112,59</t>
  </si>
  <si>
    <t>112,14</t>
  </si>
  <si>
    <t>18,46</t>
  </si>
  <si>
    <t>110,76</t>
  </si>
  <si>
    <t>27,60</t>
  </si>
  <si>
    <t>110,40</t>
  </si>
  <si>
    <t>17,69</t>
  </si>
  <si>
    <t>106,14</t>
  </si>
  <si>
    <t>99,97</t>
  </si>
  <si>
    <t>105,64</t>
  </si>
  <si>
    <t>7,40</t>
  </si>
  <si>
    <t>103,60</t>
  </si>
  <si>
    <t>0,72</t>
  </si>
  <si>
    <t>143,03</t>
  </si>
  <si>
    <t>102,98</t>
  </si>
  <si>
    <t>25,74</t>
  </si>
  <si>
    <t>102,96</t>
  </si>
  <si>
    <t>101,76</t>
  </si>
  <si>
    <t>99,98</t>
  </si>
  <si>
    <t>48,28</t>
  </si>
  <si>
    <t>96,56</t>
  </si>
  <si>
    <t>23,91</t>
  </si>
  <si>
    <t>95,64</t>
  </si>
  <si>
    <t>92,61</t>
  </si>
  <si>
    <t>834,20</t>
  </si>
  <si>
    <t>91,76</t>
  </si>
  <si>
    <t>17,32</t>
  </si>
  <si>
    <t>86,60</t>
  </si>
  <si>
    <t>42,81</t>
  </si>
  <si>
    <t>85,62</t>
  </si>
  <si>
    <t>99,99</t>
  </si>
  <si>
    <t>10,90</t>
  </si>
  <si>
    <t>76,30</t>
  </si>
  <si>
    <t>5,92</t>
  </si>
  <si>
    <t>75,65</t>
  </si>
  <si>
    <t>10,85</t>
  </si>
  <si>
    <t>65,10</t>
  </si>
  <si>
    <t>5,18</t>
  </si>
  <si>
    <t>56,51</t>
  </si>
  <si>
    <t>3,58</t>
  </si>
  <si>
    <t>53,70</t>
  </si>
  <si>
    <t>23,99</t>
  </si>
  <si>
    <t>47,98</t>
  </si>
  <si>
    <t>11,67</t>
  </si>
  <si>
    <t>46,68</t>
  </si>
  <si>
    <t>11,36</t>
  </si>
  <si>
    <t>100,00</t>
  </si>
  <si>
    <t>10,46</t>
  </si>
  <si>
    <t>41,84</t>
  </si>
  <si>
    <t>3,7</t>
  </si>
  <si>
    <t>40,36</t>
  </si>
  <si>
    <t>37,37</t>
  </si>
  <si>
    <t>36,01</t>
  </si>
  <si>
    <t>22,69</t>
  </si>
  <si>
    <t>34,03</t>
  </si>
  <si>
    <t>14,88</t>
  </si>
  <si>
    <t>7,90</t>
  </si>
  <si>
    <t>0,2</t>
  </si>
  <si>
    <t>UNIVERSIDADE FEDERAL DOS VALES DO JEQUITINHONHA E MUCURI                                                                                                                                                                                                                                CAMPUS MUCURI - TEÓFILO OTONI - MG                                                                                                                                                                                                                                                                                          OBRA DE CONCLUSÃO DO PRÉDIO DA FAMMUC</t>
  </si>
  <si>
    <t>Tipo</t>
  </si>
  <si>
    <t>Quantidade</t>
  </si>
  <si>
    <t>Valor  Unitário</t>
  </si>
  <si>
    <t>Peso</t>
  </si>
  <si>
    <t>Valor Acumulado</t>
  </si>
  <si>
    <t>Peso Acumulado</t>
  </si>
  <si>
    <t>Improdutiva</t>
  </si>
  <si>
    <t>Operativa</t>
  </si>
  <si>
    <t>Geral</t>
  </si>
  <si>
    <t>00004750</t>
  </si>
  <si>
    <t>PEDREIRO (HORISTA)</t>
  </si>
  <si>
    <t>Mão de Obra</t>
  </si>
  <si>
    <t>9.057,6488469</t>
  </si>
  <si>
    <t>24,12</t>
  </si>
  <si>
    <t>218.470,49</t>
  </si>
  <si>
    <t>3,89%</t>
  </si>
  <si>
    <t>Material</t>
  </si>
  <si>
    <t>284,7871061</t>
  </si>
  <si>
    <t>643,70</t>
  </si>
  <si>
    <t>183.316,43</t>
  </si>
  <si>
    <t>3,27%</t>
  </si>
  <si>
    <t>7,16%</t>
  </si>
  <si>
    <t>18,2777435</t>
  </si>
  <si>
    <t>9.902,87</t>
  </si>
  <si>
    <t>181.002,12</t>
  </si>
  <si>
    <t>3,22%</t>
  </si>
  <si>
    <t>10,38%</t>
  </si>
  <si>
    <t>1.188,1027400</t>
  </si>
  <si>
    <t>131,33</t>
  </si>
  <si>
    <t>156.033,53</t>
  </si>
  <si>
    <t>2,78%</t>
  </si>
  <si>
    <t>13,16%</t>
  </si>
  <si>
    <t>00006111</t>
  </si>
  <si>
    <t>SERVENTE DE OBRAS (HORISTA)</t>
  </si>
  <si>
    <t>9.061,5759125</t>
  </si>
  <si>
    <t>15,82</t>
  </si>
  <si>
    <t>143.354,13</t>
  </si>
  <si>
    <t>2,55%</t>
  </si>
  <si>
    <t>15,71%</t>
  </si>
  <si>
    <t>207,4073415</t>
  </si>
  <si>
    <t>631,47</t>
  </si>
  <si>
    <t>130.971,51</t>
  </si>
  <si>
    <t>2,33%</t>
  </si>
  <si>
    <t>18,05%</t>
  </si>
  <si>
    <t>158,1130115</t>
  </si>
  <si>
    <t>790,37</t>
  </si>
  <si>
    <t>124.967,78</t>
  </si>
  <si>
    <t>2,23%</t>
  </si>
  <si>
    <t>20,27%</t>
  </si>
  <si>
    <t>Equipamento</t>
  </si>
  <si>
    <t>0,9994687</t>
  </si>
  <si>
    <t>123.000,00</t>
  </si>
  <si>
    <t>122.934,65</t>
  </si>
  <si>
    <t>2,19%</t>
  </si>
  <si>
    <t>22,46%</t>
  </si>
  <si>
    <t>00001213</t>
  </si>
  <si>
    <t>CARPINTEIRO DE FORMAS PARA CONCRETO (HORISTA)</t>
  </si>
  <si>
    <t>5.011,5114671</t>
  </si>
  <si>
    <t>120.877,66</t>
  </si>
  <si>
    <t>2,15%</t>
  </si>
  <si>
    <t>24,61%</t>
  </si>
  <si>
    <t>1,9989374</t>
  </si>
  <si>
    <t>51.254,11</t>
  </si>
  <si>
    <t>102.453,75</t>
  </si>
  <si>
    <t>1,82%</t>
  </si>
  <si>
    <t>26,44%</t>
  </si>
  <si>
    <t>4,5476225</t>
  </si>
  <si>
    <t>22.442,18</t>
  </si>
  <si>
    <t>102.058,56</t>
  </si>
  <si>
    <t>28,26%</t>
  </si>
  <si>
    <t>3.969,2135409</t>
  </si>
  <si>
    <t>25,41</t>
  </si>
  <si>
    <t>100.857,72</t>
  </si>
  <si>
    <t>1,80%</t>
  </si>
  <si>
    <t>30,05%</t>
  </si>
  <si>
    <t>00004783</t>
  </si>
  <si>
    <t>PINTOR (HORISTA)</t>
  </si>
  <si>
    <t>3.873,1532357</t>
  </si>
  <si>
    <t>93.420,46</t>
  </si>
  <si>
    <t>1,66%</t>
  </si>
  <si>
    <t>31,72%</t>
  </si>
  <si>
    <t>147,5568287</t>
  </si>
  <si>
    <t>612,63</t>
  </si>
  <si>
    <t>90.397,74</t>
  </si>
  <si>
    <t>1,61%</t>
  </si>
  <si>
    <t>33,33%</t>
  </si>
  <si>
    <t>0,0000000</t>
  </si>
  <si>
    <t>89.605,33</t>
  </si>
  <si>
    <t>1,60%</t>
  </si>
  <si>
    <t>34,92%</t>
  </si>
  <si>
    <t>00037370</t>
  </si>
  <si>
    <t>ALIMENTACAO - HORISTA (COLETADO CAIXA - ENCARGOS COMPLEMENTARES)</t>
  </si>
  <si>
    <t>41.826,2553899</t>
  </si>
  <si>
    <t>2,12</t>
  </si>
  <si>
    <t>88.671,66</t>
  </si>
  <si>
    <t>1,58%</t>
  </si>
  <si>
    <t>36,50%</t>
  </si>
  <si>
    <t>MOED-20154</t>
  </si>
  <si>
    <t>SERVENTE (MODALIDADE: HORISTA|ENCARGOS SOCIAIS: INCLUSO)</t>
  </si>
  <si>
    <t>5.072,7411903</t>
  </si>
  <si>
    <t>80.279,17</t>
  </si>
  <si>
    <t>1,43%</t>
  </si>
  <si>
    <t>37,93%</t>
  </si>
  <si>
    <t>43.396,6296859</t>
  </si>
  <si>
    <t>78.547,90</t>
  </si>
  <si>
    <t>1,40%</t>
  </si>
  <si>
    <t>39,33%</t>
  </si>
  <si>
    <t>18,0593396</t>
  </si>
  <si>
    <t>4.258,84</t>
  </si>
  <si>
    <t>76.911,84</t>
  </si>
  <si>
    <t>1,37%</t>
  </si>
  <si>
    <t>40,70%</t>
  </si>
  <si>
    <t>76.000,00</t>
  </si>
  <si>
    <t>75.959,62</t>
  </si>
  <si>
    <t>1,35%</t>
  </si>
  <si>
    <t>42,05%</t>
  </si>
  <si>
    <t>00043055</t>
  </si>
  <si>
    <t>ACO CA-50, 12,5 MM OU 16,0 MM, VERGALHAO</t>
  </si>
  <si>
    <t>11.206,5854364</t>
  </si>
  <si>
    <t>6,70</t>
  </si>
  <si>
    <t>75.084,12</t>
  </si>
  <si>
    <t>1,34%</t>
  </si>
  <si>
    <t>43,39%</t>
  </si>
  <si>
    <t>8.544,3647390</t>
  </si>
  <si>
    <t>71.687,22</t>
  </si>
  <si>
    <t>1,28%</t>
  </si>
  <si>
    <t>44,67%</t>
  </si>
  <si>
    <t>00000378</t>
  </si>
  <si>
    <t>ARMADOR (HORISTA)</t>
  </si>
  <si>
    <t>2.944,5756703</t>
  </si>
  <si>
    <t>71.023,17</t>
  </si>
  <si>
    <t>1,27%</t>
  </si>
  <si>
    <t>45,93%</t>
  </si>
  <si>
    <t>00043059</t>
  </si>
  <si>
    <t>ACO CA-60, 4,2 MM, OU 5,0 MM, OU 6,0 MM, OU 7,0 MM, VERGALHAO</t>
  </si>
  <si>
    <t>9.377,2151276</t>
  </si>
  <si>
    <t>7,32</t>
  </si>
  <si>
    <t>68.641,21</t>
  </si>
  <si>
    <t>1,22%</t>
  </si>
  <si>
    <t>47,16%</t>
  </si>
  <si>
    <t>737,9838197</t>
  </si>
  <si>
    <t>88,30</t>
  </si>
  <si>
    <t>65.163,97</t>
  </si>
  <si>
    <t>1,16%</t>
  </si>
  <si>
    <t>48,32%</t>
  </si>
  <si>
    <t>00037372</t>
  </si>
  <si>
    <t>EXAMES - HORISTA (COLETADO CAIXA - ENCARGOS COMPLEMENTARES)</t>
  </si>
  <si>
    <t>41.830,2532646</t>
  </si>
  <si>
    <t>1,43</t>
  </si>
  <si>
    <t>59.817,26</t>
  </si>
  <si>
    <t>1,07%</t>
  </si>
  <si>
    <t>49,38%</t>
  </si>
  <si>
    <t>MATED-22627</t>
  </si>
  <si>
    <t>ALUMÍNIO ANODIZADO (APLICAÇÃO: PERFIS)</t>
  </si>
  <si>
    <t>993,8122310</t>
  </si>
  <si>
    <t>58,25</t>
  </si>
  <si>
    <t>57.889,56</t>
  </si>
  <si>
    <t>1,03%</t>
  </si>
  <si>
    <t>50,41%</t>
  </si>
  <si>
    <t>MOED-2090</t>
  </si>
  <si>
    <t>SERRALHEIRO (MODALIDADE: HORISTA|ENCARGOS SOCIAIS: INCLUSO)</t>
  </si>
  <si>
    <t>2.347,9880538</t>
  </si>
  <si>
    <t>24,13</t>
  </si>
  <si>
    <t>56.653,90</t>
  </si>
  <si>
    <t>1,01%</t>
  </si>
  <si>
    <t>51,42%</t>
  </si>
  <si>
    <t>MOED-20136</t>
  </si>
  <si>
    <t>AJUDANTE ESPECIALIZADO (MODALIDADE: HORISTA|ENCARGOS SOCIAIS: INCLUSO)</t>
  </si>
  <si>
    <t>2.788,6431524</t>
  </si>
  <si>
    <t>19,75</t>
  </si>
  <si>
    <t>55.074,31</t>
  </si>
  <si>
    <t>0,98%</t>
  </si>
  <si>
    <t>52,40%</t>
  </si>
  <si>
    <t>13.748,2913558</t>
  </si>
  <si>
    <t>3,94</t>
  </si>
  <si>
    <t>54.168,27</t>
  </si>
  <si>
    <t>0,96%</t>
  </si>
  <si>
    <t>53,37%</t>
  </si>
  <si>
    <t>69.975,4219646</t>
  </si>
  <si>
    <t>0,74</t>
  </si>
  <si>
    <t>51.781,81</t>
  </si>
  <si>
    <t>0,92%</t>
  </si>
  <si>
    <t>54,29%</t>
  </si>
  <si>
    <t>MOED-20150</t>
  </si>
  <si>
    <t>PEDREIRO (MODALIDADE: HORISTA|ENCARGOS SOCIAIS: INCLUSO)</t>
  </si>
  <si>
    <t>2.043,8662502</t>
  </si>
  <si>
    <t>49.315,84</t>
  </si>
  <si>
    <t>0,88%</t>
  </si>
  <si>
    <t>55,17%</t>
  </si>
  <si>
    <t>00000034</t>
  </si>
  <si>
    <t>ACO CA-50, 10,0 MM, VERGALHAO</t>
  </si>
  <si>
    <t>5.864,3313990</t>
  </si>
  <si>
    <t>7,73</t>
  </si>
  <si>
    <t>45.331,28</t>
  </si>
  <si>
    <t>0,81%</t>
  </si>
  <si>
    <t>55,98%</t>
  </si>
  <si>
    <t>00004755</t>
  </si>
  <si>
    <t>MARMORISTA / GRANITEIRO (HORISTA)</t>
  </si>
  <si>
    <t>1.676,0779621</t>
  </si>
  <si>
    <t>25,55</t>
  </si>
  <si>
    <t>42.823,79</t>
  </si>
  <si>
    <t>0,76%</t>
  </si>
  <si>
    <t>56,74%</t>
  </si>
  <si>
    <t>00002436</t>
  </si>
  <si>
    <t>ELETRICISTA (HORISTA)</t>
  </si>
  <si>
    <t>1.750,4336624</t>
  </si>
  <si>
    <t>42.220,46</t>
  </si>
  <si>
    <t>0,75%</t>
  </si>
  <si>
    <t>57,49%</t>
  </si>
  <si>
    <t>68,6135248</t>
  </si>
  <si>
    <t>599,69</t>
  </si>
  <si>
    <t>41.146,84</t>
  </si>
  <si>
    <t>0,73%</t>
  </si>
  <si>
    <t>58,22%</t>
  </si>
  <si>
    <t>00001106</t>
  </si>
  <si>
    <t>CAL HIDRATADA CH-I PARA ARGAMASSAS</t>
  </si>
  <si>
    <t>34.559,2025467</t>
  </si>
  <si>
    <t>1,17</t>
  </si>
  <si>
    <t>40.434,27</t>
  </si>
  <si>
    <t>0,72%</t>
  </si>
  <si>
    <t>58,94%</t>
  </si>
  <si>
    <t>MATED-13096</t>
  </si>
  <si>
    <t>CESTA BÁSICA/ALIMENTAÇÃO - HORISTA (ENCARGOS COMPLEMENTARES)</t>
  </si>
  <si>
    <t>17.948,0087883</t>
  </si>
  <si>
    <t>38.049,78</t>
  </si>
  <si>
    <t>0,68%</t>
  </si>
  <si>
    <t>59,62%</t>
  </si>
  <si>
    <t>00000370</t>
  </si>
  <si>
    <t>AREIA MEDIA - POSTO JAZIDA/FORNECEDOR (RETIRADO NA JAZIDA, SEM TRANSPORTE)</t>
  </si>
  <si>
    <t>283,4991653</t>
  </si>
  <si>
    <t>130,00</t>
  </si>
  <si>
    <t>36.854,89</t>
  </si>
  <si>
    <t>0,66%</t>
  </si>
  <si>
    <t>60,28%</t>
  </si>
  <si>
    <t>60,8509214</t>
  </si>
  <si>
    <t>600,13</t>
  </si>
  <si>
    <t>36.518,46</t>
  </si>
  <si>
    <t>0,65%</t>
  </si>
  <si>
    <t>60,93%</t>
  </si>
  <si>
    <t>00000033</t>
  </si>
  <si>
    <t>ACO CA-50, 8,0 MM, VERGALHAO</t>
  </si>
  <si>
    <t>4.388,2266919</t>
  </si>
  <si>
    <t>8,20</t>
  </si>
  <si>
    <t>35.983,46</t>
  </si>
  <si>
    <t>0,64%</t>
  </si>
  <si>
    <t>61,57%</t>
  </si>
  <si>
    <t>00037371</t>
  </si>
  <si>
    <t>TRANSPORTE - HORISTA (COLETADO CAIXA - ENCARGOS COMPLEMENTARES)</t>
  </si>
  <si>
    <t>Serviços</t>
  </si>
  <si>
    <t>0,86</t>
  </si>
  <si>
    <t>35.970,58</t>
  </si>
  <si>
    <t>62,21%</t>
  </si>
  <si>
    <t>MOED-20142</t>
  </si>
  <si>
    <t>ELETRICISTA (MODALIDADE: HORISTA|ENCARGOS SOCIAIS: INCLUSO)</t>
  </si>
  <si>
    <t>1.468,4341056</t>
  </si>
  <si>
    <t>35.431,41</t>
  </si>
  <si>
    <t>0,63%</t>
  </si>
  <si>
    <t>62,84%</t>
  </si>
  <si>
    <t>MATED-22242</t>
  </si>
  <si>
    <t>AÇO GALVANIZADO (APLICAÇÃO: CHAPAS)</t>
  </si>
  <si>
    <t>2.649,9269270</t>
  </si>
  <si>
    <t>13,28</t>
  </si>
  <si>
    <t>35.191,03</t>
  </si>
  <si>
    <t>63,47%</t>
  </si>
  <si>
    <t>1.106,2316480</t>
  </si>
  <si>
    <t>30,94</t>
  </si>
  <si>
    <t>34.226,81</t>
  </si>
  <si>
    <t>0,61%</t>
  </si>
  <si>
    <t>64,08%</t>
  </si>
  <si>
    <t>322,9573147</t>
  </si>
  <si>
    <t>105,22</t>
  </si>
  <si>
    <t>33.981,57</t>
  </si>
  <si>
    <t>64,68%</t>
  </si>
  <si>
    <t>00000247</t>
  </si>
  <si>
    <t>AJUDANTE DE ELETRICISTA (HORISTA)</t>
  </si>
  <si>
    <t>1.769,8188650</t>
  </si>
  <si>
    <t>18,23</t>
  </si>
  <si>
    <t>32.263,80</t>
  </si>
  <si>
    <t>0,57%</t>
  </si>
  <si>
    <t>65,26%</t>
  </si>
  <si>
    <t>4.481,1178207</t>
  </si>
  <si>
    <t>6,99</t>
  </si>
  <si>
    <t>31.323,01</t>
  </si>
  <si>
    <t>0,56%</t>
  </si>
  <si>
    <t>65,82%</t>
  </si>
  <si>
    <t>1.099,0772224</t>
  </si>
  <si>
    <t>27,49</t>
  </si>
  <si>
    <t>30.213,63</t>
  </si>
  <si>
    <t>0,54%</t>
  </si>
  <si>
    <t>66,35%</t>
  </si>
  <si>
    <t>4.020,3640874</t>
  </si>
  <si>
    <t>7,38</t>
  </si>
  <si>
    <t>29.670,29</t>
  </si>
  <si>
    <t>0,53%</t>
  </si>
  <si>
    <t>66,88%</t>
  </si>
  <si>
    <t>128,9764356</t>
  </si>
  <si>
    <t>230,00</t>
  </si>
  <si>
    <t>29.664,58</t>
  </si>
  <si>
    <t>67,41%</t>
  </si>
  <si>
    <t>79,9574943</t>
  </si>
  <si>
    <t>369,90</t>
  </si>
  <si>
    <t>29.576,28</t>
  </si>
  <si>
    <t>67,94%</t>
  </si>
  <si>
    <t>MOED-20130</t>
  </si>
  <si>
    <t>AJUDANTE DE ELETRICISTA (MODALIDADE: HORISTA|ENCARGOS SOCIAIS: INCLUSO)</t>
  </si>
  <si>
    <t>1.592,0503977</t>
  </si>
  <si>
    <t>29.026,26</t>
  </si>
  <si>
    <t>0,52%</t>
  </si>
  <si>
    <t>68,45%</t>
  </si>
  <si>
    <t>3.153,6221224</t>
  </si>
  <si>
    <t>9,20</t>
  </si>
  <si>
    <t>29.013,32</t>
  </si>
  <si>
    <t>68,97%</t>
  </si>
  <si>
    <t>00002696</t>
  </si>
  <si>
    <t>ENCANADOR OU BOMBEIRO HIDRAULICO (HORISTA)</t>
  </si>
  <si>
    <t>1.201,4963743</t>
  </si>
  <si>
    <t>28.980,09</t>
  </si>
  <si>
    <t>69,49%</t>
  </si>
  <si>
    <t>MATED-27957</t>
  </si>
  <si>
    <t>TUBO DE AÇO (TIPO: CONDUÇÃO COM COSTURA|MATERIAL: AÇO GALVANIZADO|NORMA: NBR-5580)</t>
  </si>
  <si>
    <t>1.748,1538508</t>
  </si>
  <si>
    <t>15,88</t>
  </si>
  <si>
    <t>27.759,28</t>
  </si>
  <si>
    <t>0,49%</t>
  </si>
  <si>
    <t>69,98%</t>
  </si>
  <si>
    <t>182,9027682</t>
  </si>
  <si>
    <t>151,06</t>
  </si>
  <si>
    <t>27.629,29</t>
  </si>
  <si>
    <t>70,47%</t>
  </si>
  <si>
    <t>11.741,5861280</t>
  </si>
  <si>
    <t>2,25</t>
  </si>
  <si>
    <t>26.418,57</t>
  </si>
  <si>
    <t>0,47%</t>
  </si>
  <si>
    <t>70,94%</t>
  </si>
  <si>
    <t>MATED-13099</t>
  </si>
  <si>
    <t>EXAMES - HORISTA (ENCARGOS COMPLEMENTARES)</t>
  </si>
  <si>
    <t>17.967,1985869</t>
  </si>
  <si>
    <t>25.693,09</t>
  </si>
  <si>
    <t>0,46%</t>
  </si>
  <si>
    <t>71,40%</t>
  </si>
  <si>
    <t>241,8714202</t>
  </si>
  <si>
    <t>24.236,82</t>
  </si>
  <si>
    <t>0,43%</t>
  </si>
  <si>
    <t>71,83%</t>
  </si>
  <si>
    <t>00037666</t>
  </si>
  <si>
    <t>OPERADOR DE BETONEIRA ESTACIONARIA / MISTURADOR (HORISTA)</t>
  </si>
  <si>
    <t>1.096,3629141</t>
  </si>
  <si>
    <t>21,74</t>
  </si>
  <si>
    <t>23.834,93</t>
  </si>
  <si>
    <t>0,42%</t>
  </si>
  <si>
    <t>72,26%</t>
  </si>
  <si>
    <t>00000032</t>
  </si>
  <si>
    <t>ACO CA-50, 6,3 MM, VERGALHAO</t>
  </si>
  <si>
    <t>2.825,8336760</t>
  </si>
  <si>
    <t>8,16</t>
  </si>
  <si>
    <t>23.058,80</t>
  </si>
  <si>
    <t>0,41%</t>
  </si>
  <si>
    <t>72,67%</t>
  </si>
  <si>
    <t>MATED-9225</t>
  </si>
  <si>
    <t>VIDRO COMUM (COR: INCOLOR|ESPESSURA: 4MM|TEXTURA: LISA)</t>
  </si>
  <si>
    <t>140,9050943</t>
  </si>
  <si>
    <t>160,77</t>
  </si>
  <si>
    <t>22.653,31</t>
  </si>
  <si>
    <t>0,40%</t>
  </si>
  <si>
    <t>73,07%</t>
  </si>
  <si>
    <t>00006117</t>
  </si>
  <si>
    <t>CARPINTEIRO AUXILIAR (HORISTA)</t>
  </si>
  <si>
    <t>1.218,7676316</t>
  </si>
  <si>
    <t>22.218,13</t>
  </si>
  <si>
    <t>73,47%</t>
  </si>
  <si>
    <t>00004760</t>
  </si>
  <si>
    <t>AZULEJISTA OU LADRILHEIRO (HORISTA)</t>
  </si>
  <si>
    <t>828,6356853</t>
  </si>
  <si>
    <t>26,14</t>
  </si>
  <si>
    <t>21.660,54</t>
  </si>
  <si>
    <t>0,39%</t>
  </si>
  <si>
    <t>73,85%</t>
  </si>
  <si>
    <t>1.334,3906328</t>
  </si>
  <si>
    <t>15,60</t>
  </si>
  <si>
    <t>20.816,49</t>
  </si>
  <si>
    <t>0,37%</t>
  </si>
  <si>
    <t>74,22%</t>
  </si>
  <si>
    <t>3.777,9276392</t>
  </si>
  <si>
    <t>5,37</t>
  </si>
  <si>
    <t>20.287,47</t>
  </si>
  <si>
    <t>0,36%</t>
  </si>
  <si>
    <t>74,59%</t>
  </si>
  <si>
    <t>00043489</t>
  </si>
  <si>
    <t>EPI - FAMILIA PEDREIRO - HORISTA (ENCARGOS COMPLEMENTARES - COLETADO CAIXA)</t>
  </si>
  <si>
    <t>15.275,1030068</t>
  </si>
  <si>
    <t>1,31</t>
  </si>
  <si>
    <t>20.010,38</t>
  </si>
  <si>
    <t>74,94%</t>
  </si>
  <si>
    <t>83,0358578</t>
  </si>
  <si>
    <t>233,35</t>
  </si>
  <si>
    <t>19.376,33</t>
  </si>
  <si>
    <t>0,35%</t>
  </si>
  <si>
    <t>75,29%</t>
  </si>
  <si>
    <t>891,2946344</t>
  </si>
  <si>
    <t>21,20</t>
  </si>
  <si>
    <t>18.895,45</t>
  </si>
  <si>
    <t>0,34%</t>
  </si>
  <si>
    <t>75,62%</t>
  </si>
  <si>
    <t>780,1052930</t>
  </si>
  <si>
    <t>24,19</t>
  </si>
  <si>
    <t>18.870,75</t>
  </si>
  <si>
    <t>75,96%</t>
  </si>
  <si>
    <t>7,9957494</t>
  </si>
  <si>
    <t>2.334,72</t>
  </si>
  <si>
    <t>18.667,84</t>
  </si>
  <si>
    <t>0,33%</t>
  </si>
  <si>
    <t>76,29%</t>
  </si>
  <si>
    <t>00000246</t>
  </si>
  <si>
    <t>AUXILIAR DE ENCANADOR OU BOMBEIRO HIDRAULICO (HORISTA)</t>
  </si>
  <si>
    <t>1.021,6769304</t>
  </si>
  <si>
    <t>18.625,17</t>
  </si>
  <si>
    <t>76,62%</t>
  </si>
  <si>
    <t>1.683,6449679</t>
  </si>
  <si>
    <t>10,99</t>
  </si>
  <si>
    <t>18.503,26</t>
  </si>
  <si>
    <t>76,95%</t>
  </si>
  <si>
    <t>4,9973434</t>
  </si>
  <si>
    <t>3.685,90</t>
  </si>
  <si>
    <t>18.419,71</t>
  </si>
  <si>
    <t>77,28%</t>
  </si>
  <si>
    <t>MOED-20149</t>
  </si>
  <si>
    <t>MONTADOR (MODALIDADE: HORISTA|ENCARGOS SOCIAIS: INCLUSO)</t>
  </si>
  <si>
    <t>863,4177062</t>
  </si>
  <si>
    <t>20,75</t>
  </si>
  <si>
    <t>17.913,15</t>
  </si>
  <si>
    <t>0,32%</t>
  </si>
  <si>
    <t>77,60%</t>
  </si>
  <si>
    <t>976,2360292</t>
  </si>
  <si>
    <t>17,92</t>
  </si>
  <si>
    <t>17.494,15</t>
  </si>
  <si>
    <t>0,31%</t>
  </si>
  <si>
    <t>77,91%</t>
  </si>
  <si>
    <t>790,1094473</t>
  </si>
  <si>
    <t>17.382,41</t>
  </si>
  <si>
    <t>78,22%</t>
  </si>
  <si>
    <t>1.750,9691781</t>
  </si>
  <si>
    <t>9,80</t>
  </si>
  <si>
    <t>17.159,50</t>
  </si>
  <si>
    <t>78,53%</t>
  </si>
  <si>
    <t>00004230</t>
  </si>
  <si>
    <t>OPERADOR DE MAQUINAS E TRATORES DIVERSOS - TERRAPLANAGEM (HORISTA)</t>
  </si>
  <si>
    <t>550,1050476</t>
  </si>
  <si>
    <t>30,91</t>
  </si>
  <si>
    <t>17.003,75</t>
  </si>
  <si>
    <t>0,30%</t>
  </si>
  <si>
    <t>78,83%</t>
  </si>
  <si>
    <t>1.385,6185893</t>
  </si>
  <si>
    <t>11,65</t>
  </si>
  <si>
    <t>16.142,46</t>
  </si>
  <si>
    <t>0,29%</t>
  </si>
  <si>
    <t>79,12%</t>
  </si>
  <si>
    <t>MATED-13097</t>
  </si>
  <si>
    <t>TRANSPORTE - HORISTA (ENCARGOS COMPLEMENTARES)</t>
  </si>
  <si>
    <t>15.435,29</t>
  </si>
  <si>
    <t>0,27%</t>
  </si>
  <si>
    <t>79,39%</t>
  </si>
  <si>
    <t>271,2258153</t>
  </si>
  <si>
    <t>54,37</t>
  </si>
  <si>
    <t>14.747,44</t>
  </si>
  <si>
    <t>0,26%</t>
  </si>
  <si>
    <t>79,66%</t>
  </si>
  <si>
    <t>29.987,7251708</t>
  </si>
  <si>
    <t>14.394,11</t>
  </si>
  <si>
    <t>79,91%</t>
  </si>
  <si>
    <t>997,3643573</t>
  </si>
  <si>
    <t>13,92</t>
  </si>
  <si>
    <t>13.883,31</t>
  </si>
  <si>
    <t>0,25%</t>
  </si>
  <si>
    <t>80,16%</t>
  </si>
  <si>
    <t>838,3543276</t>
  </si>
  <si>
    <t>15,78</t>
  </si>
  <si>
    <t>13.229,23</t>
  </si>
  <si>
    <t>0,24%</t>
  </si>
  <si>
    <t>80,39%</t>
  </si>
  <si>
    <t>3.479,3728721</t>
  </si>
  <si>
    <t>3,67</t>
  </si>
  <si>
    <t>12.769,30</t>
  </si>
  <si>
    <t>0,23%</t>
  </si>
  <si>
    <t>80,62%</t>
  </si>
  <si>
    <t>00043491</t>
  </si>
  <si>
    <t>EPI - FAMILIA SERVENTE - HORISTA (ENCARGOS COMPLEMENTARES - COLETADO CAIXA)</t>
  </si>
  <si>
    <t>8.948,7123062</t>
  </si>
  <si>
    <t>12.438,71</t>
  </si>
  <si>
    <t>0,22%</t>
  </si>
  <si>
    <t>80,84%</t>
  </si>
  <si>
    <t>245,2696137</t>
  </si>
  <si>
    <t>50,53</t>
  </si>
  <si>
    <t>12.393,47</t>
  </si>
  <si>
    <t>81,06%</t>
  </si>
  <si>
    <t>00006114</t>
  </si>
  <si>
    <t>AJUDANTE DE ARMADOR (HORISTA)</t>
  </si>
  <si>
    <t>668,6154049</t>
  </si>
  <si>
    <t>12.188,86</t>
  </si>
  <si>
    <t>81,28%</t>
  </si>
  <si>
    <t>MOED-20141</t>
  </si>
  <si>
    <t>CARPINTEIRO DE FORMA (MODALIDADE: HORISTA|ENCARGOS SOCIAIS: INCLUSO)</t>
  </si>
  <si>
    <t>494,2766041</t>
  </si>
  <si>
    <t>11.926,25</t>
  </si>
  <si>
    <t>0,21%</t>
  </si>
  <si>
    <t>81,49%</t>
  </si>
  <si>
    <t>5,9968121</t>
  </si>
  <si>
    <t>11.916,33</t>
  </si>
  <si>
    <t>81,71%</t>
  </si>
  <si>
    <t>00043465</t>
  </si>
  <si>
    <t>FERRAMENTAS - FAMILIA PEDREIRO - HORISTA (ENCARGOS COMPLEMENTARES - COLETADO CAIXA)</t>
  </si>
  <si>
    <t>0,78</t>
  </si>
  <si>
    <t>11.914,58</t>
  </si>
  <si>
    <t>81,92%</t>
  </si>
  <si>
    <t>124,9335848</t>
  </si>
  <si>
    <t>93,78</t>
  </si>
  <si>
    <t>11.716,27</t>
  </si>
  <si>
    <t>82,13%</t>
  </si>
  <si>
    <t>41,7278173</t>
  </si>
  <si>
    <t>270,51</t>
  </si>
  <si>
    <t>11.287,79</t>
  </si>
  <si>
    <t>0,20%</t>
  </si>
  <si>
    <t>82,33%</t>
  </si>
  <si>
    <t>4.302,4662925</t>
  </si>
  <si>
    <t>2,61</t>
  </si>
  <si>
    <t>11.229,44</t>
  </si>
  <si>
    <t>82,53%</t>
  </si>
  <si>
    <t>499,7343393</t>
  </si>
  <si>
    <t>21,93</t>
  </si>
  <si>
    <t>10.959,17</t>
  </si>
  <si>
    <t>82,72%</t>
  </si>
  <si>
    <t>380,4294622</t>
  </si>
  <si>
    <t>28,48</t>
  </si>
  <si>
    <t>10.834,63</t>
  </si>
  <si>
    <t>0,19%</t>
  </si>
  <si>
    <t>82,92%</t>
  </si>
  <si>
    <t>MOED-20151</t>
  </si>
  <si>
    <t>PINTOR (MODALIDADE: HORISTA|ENCARGOS SOCIAIS: INCLUSO)</t>
  </si>
  <si>
    <t>448,3489813</t>
  </si>
  <si>
    <t>10.818,08</t>
  </si>
  <si>
    <t>83,11%</t>
  </si>
  <si>
    <t>MATED-14639</t>
  </si>
  <si>
    <t>EPI PARA FAMÍLIA SERVENTE - HORISTA (ENCARGOS COMPLEMENTARES)</t>
  </si>
  <si>
    <t>7.758,0311118</t>
  </si>
  <si>
    <t>10.783,66</t>
  </si>
  <si>
    <t>83,30%</t>
  </si>
  <si>
    <t>37,9798098</t>
  </si>
  <si>
    <t>274,41</t>
  </si>
  <si>
    <t>10.422,04</t>
  </si>
  <si>
    <t>83,49%</t>
  </si>
  <si>
    <t>210,1685776</t>
  </si>
  <si>
    <t>47,85</t>
  </si>
  <si>
    <t>10.056,57</t>
  </si>
  <si>
    <t>0,18%</t>
  </si>
  <si>
    <t>83,67%</t>
  </si>
  <si>
    <t>188,8995803</t>
  </si>
  <si>
    <t>53,15</t>
  </si>
  <si>
    <t>10.040,01</t>
  </si>
  <si>
    <t>83,84%</t>
  </si>
  <si>
    <t>105,8012556</t>
  </si>
  <si>
    <t>10.003,51</t>
  </si>
  <si>
    <t>84,02%</t>
  </si>
  <si>
    <t>11,9936241</t>
  </si>
  <si>
    <t>826,90</t>
  </si>
  <si>
    <t>9.917,53</t>
  </si>
  <si>
    <t>84,20%</t>
  </si>
  <si>
    <t>2.622,1800391</t>
  </si>
  <si>
    <t>3,74</t>
  </si>
  <si>
    <t>9.806,95</t>
  </si>
  <si>
    <t>0,17%</t>
  </si>
  <si>
    <t>84,37%</t>
  </si>
  <si>
    <t>46,4378135</t>
  </si>
  <si>
    <t>208,52</t>
  </si>
  <si>
    <t>9.683,21</t>
  </si>
  <si>
    <t>84,55%</t>
  </si>
  <si>
    <t>116,5030665</t>
  </si>
  <si>
    <t>9.526,46</t>
  </si>
  <si>
    <t>84,72%</t>
  </si>
  <si>
    <t>00037552</t>
  </si>
  <si>
    <t>ARGAMASSA INDUSTRIALIZADA PARA CHAPISCO ROLADO</t>
  </si>
  <si>
    <t>4.114,1761882</t>
  </si>
  <si>
    <t>2,30</t>
  </si>
  <si>
    <t>9.462,61</t>
  </si>
  <si>
    <t>84,88%</t>
  </si>
  <si>
    <t>00006189</t>
  </si>
  <si>
    <t>TABUA NAO APARELHADA *2,5 X 30* CM, EM MACARANDUBA/MASSARANDUBA, ANGELIM OU EQUIVALENTE DA REGIAO - BRUTA</t>
  </si>
  <si>
    <t>252,2356450</t>
  </si>
  <si>
    <t>37,08</t>
  </si>
  <si>
    <t>9.352,90</t>
  </si>
  <si>
    <t>85,05%</t>
  </si>
  <si>
    <t>254,1249062</t>
  </si>
  <si>
    <t>36,47</t>
  </si>
  <si>
    <t>9.267,94</t>
  </si>
  <si>
    <t>85,22%</t>
  </si>
  <si>
    <t>318,3307741</t>
  </si>
  <si>
    <t>28,90</t>
  </si>
  <si>
    <t>9.200,84</t>
  </si>
  <si>
    <t>0,16%</t>
  </si>
  <si>
    <t>85,38%</t>
  </si>
  <si>
    <t>1.833,55</t>
  </si>
  <si>
    <t>9.162,88</t>
  </si>
  <si>
    <t>85,54%</t>
  </si>
  <si>
    <t>00043483</t>
  </si>
  <si>
    <t>EPI - FAMILIA CARPINTEIRO DE FORMAS - HORISTA (ENCARGOS COMPLEMENTARES - COLETADO CAIXA)</t>
  </si>
  <si>
    <t>6.393,8075694</t>
  </si>
  <si>
    <t>9.143,14</t>
  </si>
  <si>
    <t>85,71%</t>
  </si>
  <si>
    <t>158,3158387</t>
  </si>
  <si>
    <t>55,78</t>
  </si>
  <si>
    <t>8.830,86</t>
  </si>
  <si>
    <t>85,86%</t>
  </si>
  <si>
    <t>288,3094536</t>
  </si>
  <si>
    <t>30,42</t>
  </si>
  <si>
    <t>8.770,37</t>
  </si>
  <si>
    <t>86,02%</t>
  </si>
  <si>
    <t>2.939,5334989</t>
  </si>
  <si>
    <t>2,93</t>
  </si>
  <si>
    <t>8.612,83</t>
  </si>
  <si>
    <t>0,15%</t>
  </si>
  <si>
    <t>86,17%</t>
  </si>
  <si>
    <t>6.014,8584783</t>
  </si>
  <si>
    <t>1,42</t>
  </si>
  <si>
    <t>8.541,10</t>
  </si>
  <si>
    <t>86,33%</t>
  </si>
  <si>
    <t>1,2783829</t>
  </si>
  <si>
    <t>6.655,58</t>
  </si>
  <si>
    <t>8.508,38</t>
  </si>
  <si>
    <t>86,48%</t>
  </si>
  <si>
    <t>694,2309442</t>
  </si>
  <si>
    <t>12,25</t>
  </si>
  <si>
    <t>8.504,33</t>
  </si>
  <si>
    <t>86,63%</t>
  </si>
  <si>
    <t>12,9930928</t>
  </si>
  <si>
    <t>638,98</t>
  </si>
  <si>
    <t>8.302,33</t>
  </si>
  <si>
    <t>86,78%</t>
  </si>
  <si>
    <t>2,9984060</t>
  </si>
  <si>
    <t>2.745,24</t>
  </si>
  <si>
    <t>8.231,34</t>
  </si>
  <si>
    <t>86,92%</t>
  </si>
  <si>
    <t>00012873</t>
  </si>
  <si>
    <t>IMPERMEABILIZADOR (HORISTA)</t>
  </si>
  <si>
    <t>340,9109966</t>
  </si>
  <si>
    <t>8.222,77</t>
  </si>
  <si>
    <t>87,07%</t>
  </si>
  <si>
    <t>00043466</t>
  </si>
  <si>
    <t>FERRAMENTAS - FAMILIA PINTOR - HORISTA (ENCARGOS COMPLEMENTARES - COLETADO CAIXA)</t>
  </si>
  <si>
    <t>3.816,8170165</t>
  </si>
  <si>
    <t>2,05</t>
  </si>
  <si>
    <t>7.824,47</t>
  </si>
  <si>
    <t>0,14%</t>
  </si>
  <si>
    <t>87,21%</t>
  </si>
  <si>
    <t>29,3707864</t>
  </si>
  <si>
    <t>250,15</t>
  </si>
  <si>
    <t>7.347,10</t>
  </si>
  <si>
    <t>0,13%</t>
  </si>
  <si>
    <t>87,34%</t>
  </si>
  <si>
    <t>31,4772666</t>
  </si>
  <si>
    <t>227,92</t>
  </si>
  <si>
    <t>7.174,30</t>
  </si>
  <si>
    <t>87,47%</t>
  </si>
  <si>
    <t>00043490</t>
  </si>
  <si>
    <t>EPI - FAMILIA PINTOR - HORISTA (ENCARGOS COMPLEMENTARES - COLETADO CAIXA)</t>
  </si>
  <si>
    <t>7.061,11</t>
  </si>
  <si>
    <t>87,59%</t>
  </si>
  <si>
    <t>36,9803411</t>
  </si>
  <si>
    <t>183,92</t>
  </si>
  <si>
    <t>6.801,42</t>
  </si>
  <si>
    <t>0,12%</t>
  </si>
  <si>
    <t>87,71%</t>
  </si>
  <si>
    <t>36,6255297</t>
  </si>
  <si>
    <t>182,62</t>
  </si>
  <si>
    <t>6.688,55</t>
  </si>
  <si>
    <t>87,83%</t>
  </si>
  <si>
    <t>86,6939132</t>
  </si>
  <si>
    <t>76,65</t>
  </si>
  <si>
    <t>6.645,09</t>
  </si>
  <si>
    <t>87,95%</t>
  </si>
  <si>
    <t>167,1606118</t>
  </si>
  <si>
    <t>39,27</t>
  </si>
  <si>
    <t>6.564,40</t>
  </si>
  <si>
    <t>88,07%</t>
  </si>
  <si>
    <t>314,4602467</t>
  </si>
  <si>
    <t>20,41</t>
  </si>
  <si>
    <t>6.418,13</t>
  </si>
  <si>
    <t>0,11%</t>
  </si>
  <si>
    <t>88,18%</t>
  </si>
  <si>
    <t>8.152,1443947</t>
  </si>
  <si>
    <t>0,76</t>
  </si>
  <si>
    <t>6.195,63</t>
  </si>
  <si>
    <t>88,29%</t>
  </si>
  <si>
    <t>224,2867683</t>
  </si>
  <si>
    <t>27,51</t>
  </si>
  <si>
    <t>6.170,13</t>
  </si>
  <si>
    <t>88,40%</t>
  </si>
  <si>
    <t>2.295,9646564</t>
  </si>
  <si>
    <t>2,65</t>
  </si>
  <si>
    <t>6.084,31</t>
  </si>
  <si>
    <t>88,51%</t>
  </si>
  <si>
    <t>137,0316954</t>
  </si>
  <si>
    <t>43,86</t>
  </si>
  <si>
    <t>6.010,21</t>
  </si>
  <si>
    <t>88,62%</t>
  </si>
  <si>
    <t>MATED-14637</t>
  </si>
  <si>
    <t>EPI PARA FAMÍLIA PEDREIRO - HORISTA (ENCARGOS COMPLEMENTARES)</t>
  </si>
  <si>
    <t>4.505,1678356</t>
  </si>
  <si>
    <t>5.901,77</t>
  </si>
  <si>
    <t>88,72%</t>
  </si>
  <si>
    <t>27.967,3833756</t>
  </si>
  <si>
    <t>5.873,15</t>
  </si>
  <si>
    <t>0,10%</t>
  </si>
  <si>
    <t>88,83%</t>
  </si>
  <si>
    <t>50,9729026</t>
  </si>
  <si>
    <t>113,75</t>
  </si>
  <si>
    <t>5.798,17</t>
  </si>
  <si>
    <t>88,93%</t>
  </si>
  <si>
    <t>1.326,8978161</t>
  </si>
  <si>
    <t>4,25</t>
  </si>
  <si>
    <t>5.639,32</t>
  </si>
  <si>
    <t>89,03%</t>
  </si>
  <si>
    <t>319,5238499</t>
  </si>
  <si>
    <t>17,60</t>
  </si>
  <si>
    <t>5.623,62</t>
  </si>
  <si>
    <t>89,13%</t>
  </si>
  <si>
    <t>63,9659954</t>
  </si>
  <si>
    <t>87,82</t>
  </si>
  <si>
    <t>5.617,49</t>
  </si>
  <si>
    <t>89,23%</t>
  </si>
  <si>
    <t>1.028,6531640</t>
  </si>
  <si>
    <t>5,41</t>
  </si>
  <si>
    <t>5.565,01</t>
  </si>
  <si>
    <t>89,33%</t>
  </si>
  <si>
    <t>2.774,91</t>
  </si>
  <si>
    <t>5.546,87</t>
  </si>
  <si>
    <t>89,43%</t>
  </si>
  <si>
    <t>00043056</t>
  </si>
  <si>
    <t>ACO CA-50, 20,0 MM OU 25,0 MM, VERGALHAO</t>
  </si>
  <si>
    <t>709,6147661</t>
  </si>
  <si>
    <t>7,72</t>
  </si>
  <si>
    <t>5.478,23</t>
  </si>
  <si>
    <t>89,53%</t>
  </si>
  <si>
    <t>00043467</t>
  </si>
  <si>
    <t>FERRAMENTAS - FAMILIA SERVENTE - HORISTA (ENCARGOS COMPLEMENTARES - COLETADO CAIXA)</t>
  </si>
  <si>
    <t>0,61</t>
  </si>
  <si>
    <t>5.458,71</t>
  </si>
  <si>
    <t>89,63%</t>
  </si>
  <si>
    <t>3,9978747</t>
  </si>
  <si>
    <t>1.295,75</t>
  </si>
  <si>
    <t>5.180,25</t>
  </si>
  <si>
    <t>0,09%</t>
  </si>
  <si>
    <t>89,72%</t>
  </si>
  <si>
    <t>MOED-20129</t>
  </si>
  <si>
    <t>AJUDANTE DE CARPINTEIRO (MODALIDADE: HORISTA|ENCARGOS SOCIAIS: INCLUSO)</t>
  </si>
  <si>
    <t>280,8878476</t>
  </si>
  <si>
    <t>5.121,15</t>
  </si>
  <si>
    <t>89,81%</t>
  </si>
  <si>
    <t>227,0975741</t>
  </si>
  <si>
    <t>22,52</t>
  </si>
  <si>
    <t>5.114,24</t>
  </si>
  <si>
    <t>89,90%</t>
  </si>
  <si>
    <t>1.256,3801035</t>
  </si>
  <si>
    <t>4,04</t>
  </si>
  <si>
    <t>5.075,78</t>
  </si>
  <si>
    <t>89,99%</t>
  </si>
  <si>
    <t>730,7010066</t>
  </si>
  <si>
    <t>6,94</t>
  </si>
  <si>
    <t>5.071,06</t>
  </si>
  <si>
    <t>90,08%</t>
  </si>
  <si>
    <t>1.095,0178843</t>
  </si>
  <si>
    <t>4,57</t>
  </si>
  <si>
    <t>5.004,23</t>
  </si>
  <si>
    <t>90,17%</t>
  </si>
  <si>
    <t>6.959,0515416</t>
  </si>
  <si>
    <t>4.871,34</t>
  </si>
  <si>
    <t>90,26%</t>
  </si>
  <si>
    <t>00004721</t>
  </si>
  <si>
    <t>PEDRA BRITADA N. 1 (9,5 A 19 MM) POSTO PEDREIRA/FORNECEDOR, SEM FRETE</t>
  </si>
  <si>
    <t>37,0398475</t>
  </si>
  <si>
    <t>129,25</t>
  </si>
  <si>
    <t>4.787,40</t>
  </si>
  <si>
    <t>90,34%</t>
  </si>
  <si>
    <t>365,8055364</t>
  </si>
  <si>
    <t>12,98</t>
  </si>
  <si>
    <t>4.748,16</t>
  </si>
  <si>
    <t>0,08%</t>
  </si>
  <si>
    <t>90,43%</t>
  </si>
  <si>
    <t>MATED-14627</t>
  </si>
  <si>
    <t>FERRAMENTAS PARA FAMÍLIA SERVENTE - HORISTA (ENCARGOS COMPLEMENTARES)</t>
  </si>
  <si>
    <t>4.732,40</t>
  </si>
  <si>
    <t>90,51%</t>
  </si>
  <si>
    <t>22,9877796</t>
  </si>
  <si>
    <t>205,00</t>
  </si>
  <si>
    <t>4.712,49</t>
  </si>
  <si>
    <t>90,59%</t>
  </si>
  <si>
    <t>238,5411786</t>
  </si>
  <si>
    <t>19,71</t>
  </si>
  <si>
    <t>4.701,65</t>
  </si>
  <si>
    <t>90,68%</t>
  </si>
  <si>
    <t>M0004</t>
  </si>
  <si>
    <t>Aço CA 50</t>
  </si>
  <si>
    <t>744,7177052</t>
  </si>
  <si>
    <t>6,20</t>
  </si>
  <si>
    <t>4.615,09</t>
  </si>
  <si>
    <t>90,76%</t>
  </si>
  <si>
    <t>913,20</t>
  </si>
  <si>
    <t>4.563,57</t>
  </si>
  <si>
    <t>90,84%</t>
  </si>
  <si>
    <t>MOED-20143</t>
  </si>
  <si>
    <t>BOMBEIRO/ENCANADOR (MODALIDADE: HORISTA|ENCARGOS SOCIAIS: INCLUSO)</t>
  </si>
  <si>
    <t>188,1642549</t>
  </si>
  <si>
    <t>4.540,16</t>
  </si>
  <si>
    <t>90,92%</t>
  </si>
  <si>
    <t>10,9941555</t>
  </si>
  <si>
    <t>408,63</t>
  </si>
  <si>
    <t>4.492,54</t>
  </si>
  <si>
    <t>91,00%</t>
  </si>
  <si>
    <t>523,3417895</t>
  </si>
  <si>
    <t>8,47</t>
  </si>
  <si>
    <t>4.432,70</t>
  </si>
  <si>
    <t>91,08%</t>
  </si>
  <si>
    <t>483,2820854</t>
  </si>
  <si>
    <t>9,16</t>
  </si>
  <si>
    <t>4.426,86</t>
  </si>
  <si>
    <t>91,16%</t>
  </si>
  <si>
    <t>17,9904362</t>
  </si>
  <si>
    <t>241,99</t>
  </si>
  <si>
    <t>4.353,51</t>
  </si>
  <si>
    <t>91,24%</t>
  </si>
  <si>
    <t>297,1789186</t>
  </si>
  <si>
    <t>14,51</t>
  </si>
  <si>
    <t>4.312,07</t>
  </si>
  <si>
    <t>91,31%</t>
  </si>
  <si>
    <t>00001214</t>
  </si>
  <si>
    <t>CARPINTEIRO DE ESQUADRIAS (HORISTA)</t>
  </si>
  <si>
    <t>153,7000966</t>
  </si>
  <si>
    <t>27,96</t>
  </si>
  <si>
    <t>4.297,45</t>
  </si>
  <si>
    <t>91,39%</t>
  </si>
  <si>
    <t>389,00</t>
  </si>
  <si>
    <t>4.276,73</t>
  </si>
  <si>
    <t>91,47%</t>
  </si>
  <si>
    <t>00043484</t>
  </si>
  <si>
    <t>EPI - FAMILIA ELETRICISTA - HORISTA (ENCARGOS COMPLEMENTARES - COLETADO CAIXA)</t>
  </si>
  <si>
    <t>3.393,6032539</t>
  </si>
  <si>
    <t>1,26</t>
  </si>
  <si>
    <t>4.275,94</t>
  </si>
  <si>
    <t>91,54%</t>
  </si>
  <si>
    <t>MOED-20132</t>
  </si>
  <si>
    <t>AJUDANTE DE PINTOR (MODALIDADE: HORISTA|ENCARGOS SOCIAIS: INCLUSO)</t>
  </si>
  <si>
    <t>231,3422478</t>
  </si>
  <si>
    <t>4.217,83</t>
  </si>
  <si>
    <t>91,62%</t>
  </si>
  <si>
    <t>2.093,00</t>
  </si>
  <si>
    <t>4.183,78</t>
  </si>
  <si>
    <t>0,07%</t>
  </si>
  <si>
    <t>91,69%</t>
  </si>
  <si>
    <t>638,2346620</t>
  </si>
  <si>
    <t>6,48</t>
  </si>
  <si>
    <t>4.135,76</t>
  </si>
  <si>
    <t>91,77%</t>
  </si>
  <si>
    <t>69,1432432</t>
  </si>
  <si>
    <t>58,74</t>
  </si>
  <si>
    <t>4.061,47</t>
  </si>
  <si>
    <t>91,84%</t>
  </si>
  <si>
    <t>4.050,91</t>
  </si>
  <si>
    <t>4.048,76</t>
  </si>
  <si>
    <t>91,91%</t>
  </si>
  <si>
    <t>MATED-11177</t>
  </si>
  <si>
    <t>LOCAÇÃO CAÇAMBA ESTACIONÁRIA (MATERIAL: AÇO CARBONO|CAPACIDADE EM VOLUME: 5M3|CAPACIDADE EM TONELADAS: 7,5TON*|APLICAÇÃO: REMOÇÃO DE ENTULHO E/OU TERRA)*VALORES REFERENCIAIS APROXIMADOS</t>
  </si>
  <si>
    <t>9,4661717</t>
  </si>
  <si>
    <t>425,00</t>
  </si>
  <si>
    <t>4.023,12</t>
  </si>
  <si>
    <t>91,98%</t>
  </si>
  <si>
    <t>3.922,55</t>
  </si>
  <si>
    <t>3.920,47</t>
  </si>
  <si>
    <t>92,05%</t>
  </si>
  <si>
    <t>26,1974339</t>
  </si>
  <si>
    <t>148,60</t>
  </si>
  <si>
    <t>3.892,98</t>
  </si>
  <si>
    <t>92,12%</t>
  </si>
  <si>
    <t>3.874,6069093</t>
  </si>
  <si>
    <t>3.874,61</t>
  </si>
  <si>
    <t>92,19%</t>
  </si>
  <si>
    <t>MATED-14632</t>
  </si>
  <si>
    <t>EPI PARA FAMÍLIA ELETRICISTA - HORISTA (ENCARGOS COMPLEMENTARES)</t>
  </si>
  <si>
    <t>2.950,3764541</t>
  </si>
  <si>
    <t>3.717,47</t>
  </si>
  <si>
    <t>92,26%</t>
  </si>
  <si>
    <t>161,9139259</t>
  </si>
  <si>
    <t>22,89</t>
  </si>
  <si>
    <t>3.706,21</t>
  </si>
  <si>
    <t>92,32%</t>
  </si>
  <si>
    <t>11,1761387</t>
  </si>
  <si>
    <t>328,19</t>
  </si>
  <si>
    <t>3.667,90</t>
  </si>
  <si>
    <t>92,39%</t>
  </si>
  <si>
    <t>518,9241379</t>
  </si>
  <si>
    <t>3.637,66</t>
  </si>
  <si>
    <t>0,06%</t>
  </si>
  <si>
    <t>92,45%</t>
  </si>
  <si>
    <t>97,5081643</t>
  </si>
  <si>
    <t>37,04</t>
  </si>
  <si>
    <t>3.611,70</t>
  </si>
  <si>
    <t>92,52%</t>
  </si>
  <si>
    <t>320,05</t>
  </si>
  <si>
    <t>3.518,68</t>
  </si>
  <si>
    <t>92,58%</t>
  </si>
  <si>
    <t>MATED-14625</t>
  </si>
  <si>
    <t>FERRAMENTAS PARA FAMÍLIA PEDREIRO - HORISTA (ENCARGOS COMPLEMENTARES)</t>
  </si>
  <si>
    <t>3.514,03</t>
  </si>
  <si>
    <t>92,64%</t>
  </si>
  <si>
    <t>249,8671697</t>
  </si>
  <si>
    <t>13,90</t>
  </si>
  <si>
    <t>3.473,15</t>
  </si>
  <si>
    <t>92,71%</t>
  </si>
  <si>
    <t>287,43</t>
  </si>
  <si>
    <t>3.447,36</t>
  </si>
  <si>
    <t>92,77%</t>
  </si>
  <si>
    <t>571,1963498</t>
  </si>
  <si>
    <t>5,99</t>
  </si>
  <si>
    <t>3.421,47</t>
  </si>
  <si>
    <t>92,83%</t>
  </si>
  <si>
    <t>274,1667519</t>
  </si>
  <si>
    <t>12,45</t>
  </si>
  <si>
    <t>3.413,29</t>
  </si>
  <si>
    <t>92,89%</t>
  </si>
  <si>
    <t>1.136,3958876</t>
  </si>
  <si>
    <t>3,00</t>
  </si>
  <si>
    <t>3.409,19</t>
  </si>
  <si>
    <t>92,95%</t>
  </si>
  <si>
    <t>152,9187078</t>
  </si>
  <si>
    <t>3.364,21</t>
  </si>
  <si>
    <t>93,01%</t>
  </si>
  <si>
    <t>95,9489931</t>
  </si>
  <si>
    <t>34,92</t>
  </si>
  <si>
    <t>3.350,54</t>
  </si>
  <si>
    <t>93,07%</t>
  </si>
  <si>
    <t>00037373</t>
  </si>
  <si>
    <t>SEGURO - HORISTA (COLETADO CAIXA - ENCARGOS COMPLEMENTARES)</t>
  </si>
  <si>
    <t>Taxas</t>
  </si>
  <si>
    <t>3.346,42</t>
  </si>
  <si>
    <t>93,13%</t>
  </si>
  <si>
    <t>129,9309282</t>
  </si>
  <si>
    <t>25,60</t>
  </si>
  <si>
    <t>3.326,23</t>
  </si>
  <si>
    <t>93,19%</t>
  </si>
  <si>
    <t>00010555</t>
  </si>
  <si>
    <t>PORTA DE MADEIRA, FOLHA MEDIA (NBR 15930) DE 800 X 2100 MM, DE 35 MM A 40 MM DE ESPESSURA, NUCLEO SEMI-SOLIDO (SARRAFEADO), CAPA LISA EM HDF, ACABAMENTO EM PRIMER PARA PINTURA</t>
  </si>
  <si>
    <t>15,9914989</t>
  </si>
  <si>
    <t>206,38</t>
  </si>
  <si>
    <t>3.300,33</t>
  </si>
  <si>
    <t>93,25%</t>
  </si>
  <si>
    <t>39,9787471</t>
  </si>
  <si>
    <t>82,42</t>
  </si>
  <si>
    <t>3.295,05</t>
  </si>
  <si>
    <t>93,30%</t>
  </si>
  <si>
    <t>157,5439530</t>
  </si>
  <si>
    <t>20,65</t>
  </si>
  <si>
    <t>3.253,28</t>
  </si>
  <si>
    <t>93,36%</t>
  </si>
  <si>
    <t>50,8729557</t>
  </si>
  <si>
    <t>63,62</t>
  </si>
  <si>
    <t>3.236,54</t>
  </si>
  <si>
    <t>93,42%</t>
  </si>
  <si>
    <t>54,0139460</t>
  </si>
  <si>
    <t>3.184,12</t>
  </si>
  <si>
    <t>93,48%</t>
  </si>
  <si>
    <t>00001743</t>
  </si>
  <si>
    <t>CUBA ACO INOX (AISI 304) DE EMBUTIR COM VALVULA 3 1/2 ", DE *46 X 30 X 12* CM</t>
  </si>
  <si>
    <t>16,9909675</t>
  </si>
  <si>
    <t>185,38</t>
  </si>
  <si>
    <t>3.149,79</t>
  </si>
  <si>
    <t>93,53%</t>
  </si>
  <si>
    <t>MATED-11276</t>
  </si>
  <si>
    <t>CHAPA DE COMPENSADO RESINADO (ESPESSURA: 12MM|DIMENSÃO: 1,10X2,20M)</t>
  </si>
  <si>
    <t>77,0333292</t>
  </si>
  <si>
    <t>40,08</t>
  </si>
  <si>
    <t>3.087,50</t>
  </si>
  <si>
    <t>0,05%</t>
  </si>
  <si>
    <t>93,59%</t>
  </si>
  <si>
    <t>1.231,3454121</t>
  </si>
  <si>
    <t>3.078,36</t>
  </si>
  <si>
    <t>93,64%</t>
  </si>
  <si>
    <t>71,9617449</t>
  </si>
  <si>
    <t>42,72</t>
  </si>
  <si>
    <t>3.074,21</t>
  </si>
  <si>
    <t>93,70%</t>
  </si>
  <si>
    <t>330,7562118</t>
  </si>
  <si>
    <t>9,03</t>
  </si>
  <si>
    <t>2.987,56</t>
  </si>
  <si>
    <t>93,75%</t>
  </si>
  <si>
    <t>284,7986000</t>
  </si>
  <si>
    <t>2.933,43</t>
  </si>
  <si>
    <t>93,80%</t>
  </si>
  <si>
    <t>00043460</t>
  </si>
  <si>
    <t>FERRAMENTAS - FAMILIA ELETRICISTA - HORISTA (ENCARGOS COMPLEMENTARES - COLETADO CAIXA)</t>
  </si>
  <si>
    <t>2.918,50</t>
  </si>
  <si>
    <t>93,86%</t>
  </si>
  <si>
    <t>00000367</t>
  </si>
  <si>
    <t>AREIA GROSSA - POSTO JAZIDA/FORNECEDOR (RETIRADO NA JAZIDA, SEM TRANSPORTE)</t>
  </si>
  <si>
    <t>21,9535995</t>
  </si>
  <si>
    <t>131,69</t>
  </si>
  <si>
    <t>2.891,07</t>
  </si>
  <si>
    <t>93,91%</t>
  </si>
  <si>
    <t>507,7300887</t>
  </si>
  <si>
    <t>5,68</t>
  </si>
  <si>
    <t>2.883,91</t>
  </si>
  <si>
    <t>93,96%</t>
  </si>
  <si>
    <t>102,1455579</t>
  </si>
  <si>
    <t>28,17</t>
  </si>
  <si>
    <t>2.877,11</t>
  </si>
  <si>
    <t>94,01%</t>
  </si>
  <si>
    <t>23,9872483</t>
  </si>
  <si>
    <t>119,57</t>
  </si>
  <si>
    <t>2.868,16</t>
  </si>
  <si>
    <t>94,06%</t>
  </si>
  <si>
    <t>177,90</t>
  </si>
  <si>
    <t>2.844,89</t>
  </si>
  <si>
    <t>94,11%</t>
  </si>
  <si>
    <t>00043459</t>
  </si>
  <si>
    <t>FERRAMENTAS - FAMILIA CARPINTEIRO DE FORMAS - HORISTA (ENCARGOS COMPLEMENTARES - COLETADO CAIXA)</t>
  </si>
  <si>
    <t>2.813,28</t>
  </si>
  <si>
    <t>94,16%</t>
  </si>
  <si>
    <t>94,7496307</t>
  </si>
  <si>
    <t>29,65</t>
  </si>
  <si>
    <t>2.809,33</t>
  </si>
  <si>
    <t>94,21%</t>
  </si>
  <si>
    <t>31,5928051</t>
  </si>
  <si>
    <t>88,59</t>
  </si>
  <si>
    <t>2.798,81</t>
  </si>
  <si>
    <t>94,26%</t>
  </si>
  <si>
    <t>2.798,51</t>
  </si>
  <si>
    <t>94,31%</t>
  </si>
  <si>
    <t>MATED-11442</t>
  </si>
  <si>
    <t>FUNDO ANTICORROSIVO PARA METAIS FERROSOS (ZARCÃO)</t>
  </si>
  <si>
    <t>58,6453206</t>
  </si>
  <si>
    <t>47,11</t>
  </si>
  <si>
    <t>2.762,78</t>
  </si>
  <si>
    <t>94,36%</t>
  </si>
  <si>
    <t>153,54</t>
  </si>
  <si>
    <t>2.762,25</t>
  </si>
  <si>
    <t>94,41%</t>
  </si>
  <si>
    <t>17,14</t>
  </si>
  <si>
    <t>2.713,53</t>
  </si>
  <si>
    <t>94,46%</t>
  </si>
  <si>
    <t>307,8363530</t>
  </si>
  <si>
    <t>8,80</t>
  </si>
  <si>
    <t>2.708,96</t>
  </si>
  <si>
    <t>94,51%</t>
  </si>
  <si>
    <t>167,94</t>
  </si>
  <si>
    <t>2.685,61</t>
  </si>
  <si>
    <t>94,55%</t>
  </si>
  <si>
    <t>159,3554061</t>
  </si>
  <si>
    <t>16,84</t>
  </si>
  <si>
    <t>2.683,55</t>
  </si>
  <si>
    <t>94,60%</t>
  </si>
  <si>
    <t>00036520</t>
  </si>
  <si>
    <t>BACIA SANITARIA (VASO) CONVENCIONAL PARA PCD, SEM FURO FRONTAL, DE LOUCA BRANCA (SEM ASSENTO)</t>
  </si>
  <si>
    <t>660,35</t>
  </si>
  <si>
    <t>2.640,00</t>
  </si>
  <si>
    <t>94,65%</t>
  </si>
  <si>
    <t>219,80</t>
  </si>
  <si>
    <t>2.636,20</t>
  </si>
  <si>
    <t>94,70%</t>
  </si>
  <si>
    <t>8,6354094</t>
  </si>
  <si>
    <t>2.590,62</t>
  </si>
  <si>
    <t>94,74%</t>
  </si>
  <si>
    <t>MATED-20139</t>
  </si>
  <si>
    <t>AÇO (APLICAÇÃO: USO GERAL|NORMAS: ASTM A-36/A-572)</t>
  </si>
  <si>
    <t>275,9259403</t>
  </si>
  <si>
    <t>2.538,52</t>
  </si>
  <si>
    <t>94,79%</t>
  </si>
  <si>
    <t>MATED-14620</t>
  </si>
  <si>
    <t>FERRAMENTAS PARA FAMÍLIA ELETRICISTA - HORISTA (ENCARGOS COMPLEMENTARES)</t>
  </si>
  <si>
    <t>2.537,32</t>
  </si>
  <si>
    <t>94,83%</t>
  </si>
  <si>
    <t>76,6005472</t>
  </si>
  <si>
    <t>32,72</t>
  </si>
  <si>
    <t>2.506,37</t>
  </si>
  <si>
    <t>0,04%</t>
  </si>
  <si>
    <t>94,88%</t>
  </si>
  <si>
    <t>123,9341162</t>
  </si>
  <si>
    <t>20,03</t>
  </si>
  <si>
    <t>2.482,40</t>
  </si>
  <si>
    <t>94,92%</t>
  </si>
  <si>
    <t>145,25</t>
  </si>
  <si>
    <t>2.467,94</t>
  </si>
  <si>
    <t>94,96%</t>
  </si>
  <si>
    <t>00043485</t>
  </si>
  <si>
    <t>EPI - FAMILIA ENCANADOR - HORISTA (ENCARGOS COMPLEMENTARES - COLETADO CAIXA)</t>
  </si>
  <si>
    <t>2.183,9066629</t>
  </si>
  <si>
    <t>1,13</t>
  </si>
  <si>
    <t>2.467,81</t>
  </si>
  <si>
    <t>95,01%</t>
  </si>
  <si>
    <t>26,3759784</t>
  </si>
  <si>
    <t>91,81</t>
  </si>
  <si>
    <t>2.421,58</t>
  </si>
  <si>
    <t>95,05%</t>
  </si>
  <si>
    <t>00038101</t>
  </si>
  <si>
    <t>TOMADA 2P+T 10A, 250V (APENAS MODULO)</t>
  </si>
  <si>
    <t>326,8262579</t>
  </si>
  <si>
    <t>7,23</t>
  </si>
  <si>
    <t>2.362,95</t>
  </si>
  <si>
    <t>95,09%</t>
  </si>
  <si>
    <t>64,7655704</t>
  </si>
  <si>
    <t>36,38</t>
  </si>
  <si>
    <t>2.356,17</t>
  </si>
  <si>
    <t>95,14%</t>
  </si>
  <si>
    <t>118,0872244</t>
  </si>
  <si>
    <t>19,42</t>
  </si>
  <si>
    <t>2.293,25</t>
  </si>
  <si>
    <t>95,18%</t>
  </si>
  <si>
    <t>5,9968720</t>
  </si>
  <si>
    <t>380,99</t>
  </si>
  <si>
    <t>125,51</t>
  </si>
  <si>
    <t>2.284,76</t>
  </si>
  <si>
    <t>95,22%</t>
  </si>
  <si>
    <t>71,4252780</t>
  </si>
  <si>
    <t>31,98</t>
  </si>
  <si>
    <t>2.284,18</t>
  </si>
  <si>
    <t>95,26%</t>
  </si>
  <si>
    <t>557,36</t>
  </si>
  <si>
    <t>2.228,26</t>
  </si>
  <si>
    <t>95,30%</t>
  </si>
  <si>
    <t>32,9824664</t>
  </si>
  <si>
    <t>67,27</t>
  </si>
  <si>
    <t>2.218,73</t>
  </si>
  <si>
    <t>95,34%</t>
  </si>
  <si>
    <t>MOED-20140</t>
  </si>
  <si>
    <t>CARPINTEIRO DE ESQUADRIA (MODALIDADE: HORISTA|ENCARGOS SOCIAIS: INCLUSO)</t>
  </si>
  <si>
    <t>79,3346062</t>
  </si>
  <si>
    <t>27,97</t>
  </si>
  <si>
    <t>2.218,66</t>
  </si>
  <si>
    <t>95,38%</t>
  </si>
  <si>
    <t>207,5256456</t>
  </si>
  <si>
    <t>2.218,45</t>
  </si>
  <si>
    <t>95,42%</t>
  </si>
  <si>
    <t>120,7414665</t>
  </si>
  <si>
    <t>18,25</t>
  </si>
  <si>
    <t>2.203,53</t>
  </si>
  <si>
    <t>95,46%</t>
  </si>
  <si>
    <t>90,75</t>
  </si>
  <si>
    <t>2.176,84</t>
  </si>
  <si>
    <t>95,49%</t>
  </si>
  <si>
    <t>543,64</t>
  </si>
  <si>
    <t>2.173,40</t>
  </si>
  <si>
    <t>95,53%</t>
  </si>
  <si>
    <t>615,6727060</t>
  </si>
  <si>
    <t>3,53</t>
  </si>
  <si>
    <t>2.173,32</t>
  </si>
  <si>
    <t>95,57%</t>
  </si>
  <si>
    <t>MOED-20131</t>
  </si>
  <si>
    <t>AJUDANTE DE BOMBEIRO/ENCANADOR (MODALIDADE: HORISTA|ENCARGOS SOCIAIS: INCLUSO)</t>
  </si>
  <si>
    <t>115,1036329</t>
  </si>
  <si>
    <t>2.098,57</t>
  </si>
  <si>
    <t>95,61%</t>
  </si>
  <si>
    <t>00012869</t>
  </si>
  <si>
    <t>TELHADOR / TELHADISTA (HORISTA)</t>
  </si>
  <si>
    <t>87,9679787</t>
  </si>
  <si>
    <t>23,82</t>
  </si>
  <si>
    <t>2.095,40</t>
  </si>
  <si>
    <t>95,65%</t>
  </si>
  <si>
    <t>2.078,58</t>
  </si>
  <si>
    <t>95,68%</t>
  </si>
  <si>
    <t>40,5784284</t>
  </si>
  <si>
    <t>50,55</t>
  </si>
  <si>
    <t>2.051,24</t>
  </si>
  <si>
    <t>95,72%</t>
  </si>
  <si>
    <t>P9805</t>
  </si>
  <si>
    <t>60,9314486</t>
  </si>
  <si>
    <t>33,48</t>
  </si>
  <si>
    <t>2.040,03</t>
  </si>
  <si>
    <t>95,76%</t>
  </si>
  <si>
    <t>314,8363208</t>
  </si>
  <si>
    <t>6,47</t>
  </si>
  <si>
    <t>2.036,99</t>
  </si>
  <si>
    <t>95,79%</t>
  </si>
  <si>
    <t>6,50</t>
  </si>
  <si>
    <t>2.000,94</t>
  </si>
  <si>
    <t>95,83%</t>
  </si>
  <si>
    <t>133,4899252</t>
  </si>
  <si>
    <t>14,82</t>
  </si>
  <si>
    <t>1.978,32</t>
  </si>
  <si>
    <t>95,86%</t>
  </si>
  <si>
    <t>64,0036244</t>
  </si>
  <si>
    <t>30,88</t>
  </si>
  <si>
    <t>1.976,43</t>
  </si>
  <si>
    <t>95,90%</t>
  </si>
  <si>
    <t>135,2877805</t>
  </si>
  <si>
    <t>14,57</t>
  </si>
  <si>
    <t>1.971,14</t>
  </si>
  <si>
    <t>95,93%</t>
  </si>
  <si>
    <t>MATED-27954</t>
  </si>
  <si>
    <t>TUBO DE AÇO (TIPO: INDUSTRIAL COM COSTURA|MATERIAL: AÇO GALVANIZADO|NORMA: NBR-6591)</t>
  </si>
  <si>
    <t>158,9453771</t>
  </si>
  <si>
    <t>12,15</t>
  </si>
  <si>
    <t>1.931,19</t>
  </si>
  <si>
    <t>0,03%</t>
  </si>
  <si>
    <t>95,97%</t>
  </si>
  <si>
    <t>83,6714799</t>
  </si>
  <si>
    <t>23,05</t>
  </si>
  <si>
    <t>1.928,68</t>
  </si>
  <si>
    <t>96,00%</t>
  </si>
  <si>
    <t>170,28</t>
  </si>
  <si>
    <t>1.872,08</t>
  </si>
  <si>
    <t>96,04%</t>
  </si>
  <si>
    <t>13,9925615</t>
  </si>
  <si>
    <t>131,03</t>
  </si>
  <si>
    <t>1.833,45</t>
  </si>
  <si>
    <t>96,07%</t>
  </si>
  <si>
    <t>649,6546411</t>
  </si>
  <si>
    <t>2,80</t>
  </si>
  <si>
    <t>1.819,03</t>
  </si>
  <si>
    <t>96,10%</t>
  </si>
  <si>
    <t>86,1142214</t>
  </si>
  <si>
    <t>20,19</t>
  </si>
  <si>
    <t>1.738,65</t>
  </si>
  <si>
    <t>96,13%</t>
  </si>
  <si>
    <t>440,5976926</t>
  </si>
  <si>
    <t>3,92</t>
  </si>
  <si>
    <t>1.727,14</t>
  </si>
  <si>
    <t>96,16%</t>
  </si>
  <si>
    <t>57,0424260</t>
  </si>
  <si>
    <t>30,24</t>
  </si>
  <si>
    <t>1.724,96</t>
  </si>
  <si>
    <t>96,19%</t>
  </si>
  <si>
    <t>EQED-23985</t>
  </si>
  <si>
    <t>ESMERILHADEIRA ANGULAR (TIPO: ELÉTRICA|POTÊNCIA: 2200W*|TENSÃO: 110V|DIÂMETRO DISCO: 7"[180MM]|PESO: 5,5KG*|CONSUMO: 2,2KWH|REFERÊNCIA: 11359 OU EQUIVALENTE|OPERADOR: NÃO INCLUSO)*VALORES APROXIMADOS</t>
  </si>
  <si>
    <t>845,7263156</t>
  </si>
  <si>
    <t>2,02</t>
  </si>
  <si>
    <t>1.704,14</t>
  </si>
  <si>
    <t>96,22%</t>
  </si>
  <si>
    <t>212,85</t>
  </si>
  <si>
    <t>1.701,90</t>
  </si>
  <si>
    <t>96,25%</t>
  </si>
  <si>
    <t>MOED-20144</t>
  </si>
  <si>
    <t>ARMADOR (MODALIDADE: HORISTA|ENCARGOS SOCIAIS: INCLUSO)</t>
  </si>
  <si>
    <t>70,4384191</t>
  </si>
  <si>
    <t>1.699,59</t>
  </si>
  <si>
    <t>96,28%</t>
  </si>
  <si>
    <t>366,4791783</t>
  </si>
  <si>
    <t>4,63</t>
  </si>
  <si>
    <t>1.696,80</t>
  </si>
  <si>
    <t>96,31%</t>
  </si>
  <si>
    <t>MATED-11282</t>
  </si>
  <si>
    <t>BARRA AÇO (TIPO: CA-50|BITOLA: 10MM[3/8"]|MASSA LINEAR: 0,617KG/M)</t>
  </si>
  <si>
    <t>191,1877677</t>
  </si>
  <si>
    <t>1.677,60</t>
  </si>
  <si>
    <t>96,34%</t>
  </si>
  <si>
    <t>27,5973292</t>
  </si>
  <si>
    <t>60,46</t>
  </si>
  <si>
    <t>1.668,53</t>
  </si>
  <si>
    <t>96,37%</t>
  </si>
  <si>
    <t>118,4655872</t>
  </si>
  <si>
    <t>14,03</t>
  </si>
  <si>
    <t>1.662,07</t>
  </si>
  <si>
    <t>96,40%</t>
  </si>
  <si>
    <t>765,2997637</t>
  </si>
  <si>
    <t>1.645,39</t>
  </si>
  <si>
    <t>96,43%</t>
  </si>
  <si>
    <t>798,6055382</t>
  </si>
  <si>
    <t>1.637,14</t>
  </si>
  <si>
    <t>96,46%</t>
  </si>
  <si>
    <t>11,4229275</t>
  </si>
  <si>
    <t>141,59</t>
  </si>
  <si>
    <t>1.617,37</t>
  </si>
  <si>
    <t>96,49%</t>
  </si>
  <si>
    <t>00043488</t>
  </si>
  <si>
    <t>EPI - FAMILIA OPERADOR ESCAVADEIRA - HORISTA (ENCARGOS COMPLEMENTARES - COLETADO CAIXA)</t>
  </si>
  <si>
    <t>1.814,3055743</t>
  </si>
  <si>
    <t>0,89</t>
  </si>
  <si>
    <t>1.614,73</t>
  </si>
  <si>
    <t>96,52%</t>
  </si>
  <si>
    <t>10,9802830</t>
  </si>
  <si>
    <t>146,74</t>
  </si>
  <si>
    <t>1.611,23</t>
  </si>
  <si>
    <t>96,55%</t>
  </si>
  <si>
    <t>00044497</t>
  </si>
  <si>
    <t>MONTADOR DE ESTRUTURAS METALICAS HORISTA</t>
  </si>
  <si>
    <t>77,1000653</t>
  </si>
  <si>
    <t>20,74</t>
  </si>
  <si>
    <t>1.599,06</t>
  </si>
  <si>
    <t>96,58%</t>
  </si>
  <si>
    <t>9,9946868</t>
  </si>
  <si>
    <t>1.598,15</t>
  </si>
  <si>
    <t>96,61%</t>
  </si>
  <si>
    <t>145,00</t>
  </si>
  <si>
    <t>1.594,15</t>
  </si>
  <si>
    <t>96,63%</t>
  </si>
  <si>
    <t>00020269</t>
  </si>
  <si>
    <t>LAVATORIO / CUBA DE EMBUTIR, OVAL, DE LOUCA BRANCA, SEM LADRAO, DIMENSOES *50 X 35* CM (L X C)</t>
  </si>
  <si>
    <t>1.579,16</t>
  </si>
  <si>
    <t>96,66%</t>
  </si>
  <si>
    <t>00010422</t>
  </si>
  <si>
    <t>BACIA SANITARIA (VASO) COM CAIXA ACOPLADA, SIFAO APARENTE, DE LOUCA BRANCA (SEM ASSENTO)</t>
  </si>
  <si>
    <t>392,34</t>
  </si>
  <si>
    <t>1.568,53</t>
  </si>
  <si>
    <t>96,69%</t>
  </si>
  <si>
    <t>782,91</t>
  </si>
  <si>
    <t>1.564,99</t>
  </si>
  <si>
    <t>96,72%</t>
  </si>
  <si>
    <t>M0424</t>
  </si>
  <si>
    <t>Cimento Portland CP II - 32 - saco</t>
  </si>
  <si>
    <t>2.653,0762891</t>
  </si>
  <si>
    <t>1.535,07</t>
  </si>
  <si>
    <t>96,75%</t>
  </si>
  <si>
    <t>MOED-8499</t>
  </si>
  <si>
    <t>OPERADOR DE BETONEIRA ESTACIONÁRIA (MODALIDADE: HORISTA|ENCARGOS SOCIAIS: INCLUSO)</t>
  </si>
  <si>
    <t>70,1066553</t>
  </si>
  <si>
    <t>1.524,40</t>
  </si>
  <si>
    <t>96,77%</t>
  </si>
  <si>
    <t>506,94</t>
  </si>
  <si>
    <t>1.520,01</t>
  </si>
  <si>
    <t>96,80%</t>
  </si>
  <si>
    <t>MATED-18323</t>
  </si>
  <si>
    <t>CANTONEIRA ZZ /JUNÇÃO ANGULAR PARA PERFILADO (MATERIAL: CHAPA DE AÇO|TRATAMENTO: PRÉ-ZINCADO|ALTURA: 38MM|LARGURA:38MM)</t>
  </si>
  <si>
    <t>774,9213047</t>
  </si>
  <si>
    <t>1,96</t>
  </si>
  <si>
    <t>1.518,85</t>
  </si>
  <si>
    <t>96,83%</t>
  </si>
  <si>
    <t>MATED-29268</t>
  </si>
  <si>
    <t>GUARNIÇÃO PARA ESQUADRIAS DE ALUMÍNIO (MEDIDAS: 7,8X4,7MM|REFERÊNCIA: GUA-053)</t>
  </si>
  <si>
    <t>885,1188388</t>
  </si>
  <si>
    <t>1,70</t>
  </si>
  <si>
    <t>1.504,70</t>
  </si>
  <si>
    <t>96,85%</t>
  </si>
  <si>
    <t>00000242</t>
  </si>
  <si>
    <t>AJUDANTE ESPECIALIZADO (HORISTA)</t>
  </si>
  <si>
    <t>76,1221437</t>
  </si>
  <si>
    <t>19,74</t>
  </si>
  <si>
    <t>1.502,65</t>
  </si>
  <si>
    <t>96,88%</t>
  </si>
  <si>
    <t>MATED-11885</t>
  </si>
  <si>
    <t>SUPORTE PARA PERFILADO (TIPO: CURTO|MATERIAL: CHAPA DE AÇO|TRATAMENTO: PRÉ-ZINCADO|COMPRIMENTO: 100MM)</t>
  </si>
  <si>
    <t>465,7524275</t>
  </si>
  <si>
    <t>3,15</t>
  </si>
  <si>
    <t>1.467,12</t>
  </si>
  <si>
    <t>96,91%</t>
  </si>
  <si>
    <t>365,45</t>
  </si>
  <si>
    <t>1.461,02</t>
  </si>
  <si>
    <t>96,93%</t>
  </si>
  <si>
    <t>00010491</t>
  </si>
  <si>
    <t>VIDRO LISO INCOLOR 6 MM - SEM COLOCACAO</t>
  </si>
  <si>
    <t>10,3395035</t>
  </si>
  <si>
    <t>140,95</t>
  </si>
  <si>
    <t>1.457,35</t>
  </si>
  <si>
    <t>96,96%</t>
  </si>
  <si>
    <t>361,86</t>
  </si>
  <si>
    <t>1.446,67</t>
  </si>
  <si>
    <t>96,98%</t>
  </si>
  <si>
    <t>MATED-13098</t>
  </si>
  <si>
    <t>SEGURO - HORISTA (ENCARGOS COMPLEMENTARES)</t>
  </si>
  <si>
    <t>1.437,38</t>
  </si>
  <si>
    <t>97,01%</t>
  </si>
  <si>
    <t>6.487,9269932</t>
  </si>
  <si>
    <t>1.427,34</t>
  </si>
  <si>
    <t>97,04%</t>
  </si>
  <si>
    <t>326,4264704</t>
  </si>
  <si>
    <t>4,36</t>
  </si>
  <si>
    <t>1.423,22</t>
  </si>
  <si>
    <t>97,06%</t>
  </si>
  <si>
    <t>00006157</t>
  </si>
  <si>
    <t>VALVULA EM METAL CROMADO PARA PIA AMERICANA 3.1/2 X 1.1/2"</t>
  </si>
  <si>
    <t>83,28</t>
  </si>
  <si>
    <t>1.415,01</t>
  </si>
  <si>
    <t>97,09%</t>
  </si>
  <si>
    <t>1.399,26</t>
  </si>
  <si>
    <t>0,02%</t>
  </si>
  <si>
    <t>97,11%</t>
  </si>
  <si>
    <t>125,89</t>
  </si>
  <si>
    <t>1.384,05</t>
  </si>
  <si>
    <t>97,14%</t>
  </si>
  <si>
    <t>00037588</t>
  </si>
  <si>
    <t>VALVULA DE ESCOAMENTO PARA TANQUE, EM METAL CROMADO, 1.1/2 ", SEM LADRAO, COM TAMPAO PLASTICO</t>
  </si>
  <si>
    <t>76,71</t>
  </si>
  <si>
    <t>1.380,05</t>
  </si>
  <si>
    <t>97,16%</t>
  </si>
  <si>
    <t>41,1781096</t>
  </si>
  <si>
    <t>33,43</t>
  </si>
  <si>
    <t>1.376,58</t>
  </si>
  <si>
    <t>97,18%</t>
  </si>
  <si>
    <t>MATED-14626</t>
  </si>
  <si>
    <t>FERRAMENTAS PARA FAMÍLIA PINTOR - HORISTA (ENCARGOS COMPLEMENTARES)</t>
  </si>
  <si>
    <t>669,8049087</t>
  </si>
  <si>
    <t>1.373,10</t>
  </si>
  <si>
    <t>97,21%</t>
  </si>
  <si>
    <t>685,25</t>
  </si>
  <si>
    <t>1.369,77</t>
  </si>
  <si>
    <t>97,23%</t>
  </si>
  <si>
    <t>1.364,81</t>
  </si>
  <si>
    <t>1.364,08</t>
  </si>
  <si>
    <t>97,26%</t>
  </si>
  <si>
    <t>00014513</t>
  </si>
  <si>
    <t>ROLO COMPACTADOR PE DE CARNEIRO VIBRATORIO, POTENCIA 80 HP, PESO OPERACIONAL SEM/COM LASTRO 7,4/8,8 T, LARGURA DE TRABALHO 1,68 M</t>
  </si>
  <si>
    <t>0,0020369</t>
  </si>
  <si>
    <t>659.269,78</t>
  </si>
  <si>
    <t>1.342,89</t>
  </si>
  <si>
    <t>97,28%</t>
  </si>
  <si>
    <t>MATED-29269</t>
  </si>
  <si>
    <t>GUARNIÇÃO PARA ESQUADRIAS DE ALUMÍNIO (MEDIDAS: 7X10MM|REFERÊNCIA: GUA-239)</t>
  </si>
  <si>
    <t>745,7793551</t>
  </si>
  <si>
    <t>1,78</t>
  </si>
  <si>
    <t>1.327,49</t>
  </si>
  <si>
    <t>97,31%</t>
  </si>
  <si>
    <t>320,4095890</t>
  </si>
  <si>
    <t>4,11</t>
  </si>
  <si>
    <t>1.316,88</t>
  </si>
  <si>
    <t>97,33%</t>
  </si>
  <si>
    <t>8,9952181</t>
  </si>
  <si>
    <t>146,37</t>
  </si>
  <si>
    <t>1.316,63</t>
  </si>
  <si>
    <t>97,35%</t>
  </si>
  <si>
    <t>1.306,28</t>
  </si>
  <si>
    <t>1.305,59</t>
  </si>
  <si>
    <t>97,38%</t>
  </si>
  <si>
    <t>MATED-8356</t>
  </si>
  <si>
    <t>BARRA AÇO (TIPO: CA-50|BITOLA: 6,3MM[1/4"]|MASSA LINEAR: 0,245KG/M)</t>
  </si>
  <si>
    <t>157,9377211</t>
  </si>
  <si>
    <t>8,18</t>
  </si>
  <si>
    <t>1.291,14</t>
  </si>
  <si>
    <t>97,40%</t>
  </si>
  <si>
    <t>MOED-9202</t>
  </si>
  <si>
    <t>VIDRACEIRO (MODALIDADE: HORISTA|ENCARGOS SOCIAIS: INCLUSO)</t>
  </si>
  <si>
    <t>70,7747026</t>
  </si>
  <si>
    <t>18,21</t>
  </si>
  <si>
    <t>1.288,83</t>
  </si>
  <si>
    <t>97,42%</t>
  </si>
  <si>
    <t>47,7496161</t>
  </si>
  <si>
    <t>26,72</t>
  </si>
  <si>
    <t>1.275,64</t>
  </si>
  <si>
    <t>97,44%</t>
  </si>
  <si>
    <t>00038094</t>
  </si>
  <si>
    <t>ESPELHO / PLACA DE 3 POSTOS 4" X 2", PARA INSTALACAO DE TOMADAS E INTERRUPTORES</t>
  </si>
  <si>
    <t>472,7486850</t>
  </si>
  <si>
    <t>2,69</t>
  </si>
  <si>
    <t>1.271,69</t>
  </si>
  <si>
    <t>97,47%</t>
  </si>
  <si>
    <t>391,4714923</t>
  </si>
  <si>
    <t>3,25</t>
  </si>
  <si>
    <t>1.270,48</t>
  </si>
  <si>
    <t>97,49%</t>
  </si>
  <si>
    <t>4,4976091</t>
  </si>
  <si>
    <t>278,50</t>
  </si>
  <si>
    <t>1.252,58</t>
  </si>
  <si>
    <t>97,51%</t>
  </si>
  <si>
    <t>MATED-14638</t>
  </si>
  <si>
    <t>EPI PARA FAMÍLIA PINTOR - HORISTA (ENCARGOS COMPLEMENTARES)</t>
  </si>
  <si>
    <t>1.239,14</t>
  </si>
  <si>
    <t>97,53%</t>
  </si>
  <si>
    <t>MATED-14631</t>
  </si>
  <si>
    <t>EPI PARA FAMÍLIA CARPINTEIRO DE FORMAS - HORISTA (ENCARGOS COMPLEMENTARES)</t>
  </si>
  <si>
    <t>843,6206308</t>
  </si>
  <si>
    <t>1.206,38</t>
  </si>
  <si>
    <t>97,55%</t>
  </si>
  <si>
    <t>300,51</t>
  </si>
  <si>
    <t>1.201,40</t>
  </si>
  <si>
    <t>97,58%</t>
  </si>
  <si>
    <t>244,4711582</t>
  </si>
  <si>
    <t>4,91</t>
  </si>
  <si>
    <t>1.200,35</t>
  </si>
  <si>
    <t>97,60%</t>
  </si>
  <si>
    <t>84,9548377</t>
  </si>
  <si>
    <t>13,69</t>
  </si>
  <si>
    <t>1.163,03</t>
  </si>
  <si>
    <t>97,62%</t>
  </si>
  <si>
    <t>00004221</t>
  </si>
  <si>
    <t>OLEO DIESEL COMBUSTIVEL COMUM METROPOLITANO S-10 OU S-500</t>
  </si>
  <si>
    <t>184,9679122</t>
  </si>
  <si>
    <t>6,27</t>
  </si>
  <si>
    <t>1.159,75</t>
  </si>
  <si>
    <t>97,64%</t>
  </si>
  <si>
    <t>190,8985176</t>
  </si>
  <si>
    <t>6,02</t>
  </si>
  <si>
    <t>1.149,21</t>
  </si>
  <si>
    <t>97,66%</t>
  </si>
  <si>
    <t>310,9347059</t>
  </si>
  <si>
    <t>3,60</t>
  </si>
  <si>
    <t>1.119,36</t>
  </si>
  <si>
    <t>97,68%</t>
  </si>
  <si>
    <t>23,36</t>
  </si>
  <si>
    <t>1.115,24</t>
  </si>
  <si>
    <t>97,70%</t>
  </si>
  <si>
    <t>00020271</t>
  </si>
  <si>
    <t>TANQUE DE LOUCA BRANCA, COM COLUNA, *30* L</t>
  </si>
  <si>
    <t>547,55</t>
  </si>
  <si>
    <t>1.094,52</t>
  </si>
  <si>
    <t>97,72%</t>
  </si>
  <si>
    <t>MATED-9206</t>
  </si>
  <si>
    <t>PERFIL DE BORRACHA (MEDIDAS: 3MMX15MM*|APLICAÇÃO: ESQUADRIAS) *VALORES REFERENCIAIS APROXIMADOS</t>
  </si>
  <si>
    <t>310,9001765</t>
  </si>
  <si>
    <t>3,50</t>
  </si>
  <si>
    <t>1.088,15</t>
  </si>
  <si>
    <t>97,74%</t>
  </si>
  <si>
    <t>321,2382285</t>
  </si>
  <si>
    <t>3,33</t>
  </si>
  <si>
    <t>1.069,72</t>
  </si>
  <si>
    <t>97,76%</t>
  </si>
  <si>
    <t>MATED-11360</t>
  </si>
  <si>
    <t>ADITIVO (TIPO: IMPERMEABILIZANTE E PLASTIFICANTE|CONTEÚDO DA EMBALAGEM: PÓ|APLICAÇÃO: ARGAMASSAS)</t>
  </si>
  <si>
    <t>39,7708577</t>
  </si>
  <si>
    <t>26,85</t>
  </si>
  <si>
    <t>1.067,85</t>
  </si>
  <si>
    <t>97,78%</t>
  </si>
  <si>
    <t>106,66</t>
  </si>
  <si>
    <t>1.066,03</t>
  </si>
  <si>
    <t>97,80%</t>
  </si>
  <si>
    <t>27,8312048</t>
  </si>
  <si>
    <t>38,05</t>
  </si>
  <si>
    <t>1.058,98</t>
  </si>
  <si>
    <t>97,81%</t>
  </si>
  <si>
    <t>124,0594495</t>
  </si>
  <si>
    <t>8,46</t>
  </si>
  <si>
    <t>1.049,54</t>
  </si>
  <si>
    <t>97,83%</t>
  </si>
  <si>
    <t>00000184</t>
  </si>
  <si>
    <t>BATENTE / PORTAL / ADUELA / MARCO EM MADEIRA MACICA COM REBAIXO, E = *3* CM, L = *14* CM, PARA PORTAS DE GIRO DE *60 CM A 120* CM X *210* CM, PINUS / EUCALIPTO / VIROLA OU EQUIVALENTE DA REGIAO (NAO INCLUI ALIZARES)</t>
  </si>
  <si>
    <t>JG</t>
  </si>
  <si>
    <t>131,24</t>
  </si>
  <si>
    <t>1.049,36</t>
  </si>
  <si>
    <t>97,85%</t>
  </si>
  <si>
    <t>87,32</t>
  </si>
  <si>
    <t>1.047,28</t>
  </si>
  <si>
    <t>97,87%</t>
  </si>
  <si>
    <t>130,51</t>
  </si>
  <si>
    <t>1.043,53</t>
  </si>
  <si>
    <t>97,89%</t>
  </si>
  <si>
    <t>MATED-8357</t>
  </si>
  <si>
    <t>BARRA AÇO (TIPO: CA-50|BITOLA: 8MM[5/16"]|MASSA LINEAR: 0,395KG/M)</t>
  </si>
  <si>
    <t>124,6876746</t>
  </si>
  <si>
    <t>8,35</t>
  </si>
  <si>
    <t>1.040,52</t>
  </si>
  <si>
    <t>97,91%</t>
  </si>
  <si>
    <t>690,7527932</t>
  </si>
  <si>
    <t>1,50</t>
  </si>
  <si>
    <t>1.036,13</t>
  </si>
  <si>
    <t>97,93%</t>
  </si>
  <si>
    <t>37,0602986</t>
  </si>
  <si>
    <t>27,92</t>
  </si>
  <si>
    <t>1.034,72</t>
  </si>
  <si>
    <t>97,94%</t>
  </si>
  <si>
    <t>MATED-11879</t>
  </si>
  <si>
    <t>PERFILADO (TIPO: LISO|MATERIAL: CHAPA DE AÇO|TRATAMENTO: PRÉ-ZINCADO|CHAPA: N°18|LARGURA: 38MM|ALTURA: 19MM|TAMPA: NÃO INCLUSA)</t>
  </si>
  <si>
    <t>73,5821858</t>
  </si>
  <si>
    <t>13,85</t>
  </si>
  <si>
    <t>1.019,11</t>
  </si>
  <si>
    <t>97,96%</t>
  </si>
  <si>
    <t>00037758</t>
  </si>
  <si>
    <t>CAMINHAO TRUCADO, PESO BRUTO TOTAL 23000 KG, CARGA UTIL MAXIMA 15285 KG, DISTANCIA ENTRE EIXOS 4,80 M, POTENCIA 326 CV (INCLUI CABINE E CHASSI, NAO INCLUI CARROCERIA)</t>
  </si>
  <si>
    <t>0,0014835</t>
  </si>
  <si>
    <t>685.912,26</t>
  </si>
  <si>
    <t>1.017,53</t>
  </si>
  <si>
    <t>97,98%</t>
  </si>
  <si>
    <t>126,37</t>
  </si>
  <si>
    <t>1.010,42</t>
  </si>
  <si>
    <t>98,00%</t>
  </si>
  <si>
    <t>P9824</t>
  </si>
  <si>
    <t>Servente</t>
  </si>
  <si>
    <t>46,2045624</t>
  </si>
  <si>
    <t>21,34</t>
  </si>
  <si>
    <t>985,80</t>
  </si>
  <si>
    <t>98,02%</t>
  </si>
  <si>
    <t>MATED-11285</t>
  </si>
  <si>
    <t>BARRA AÇO (TIPO: CA-60|BITOLA: 5MM|MASSA LINEAR: 0,154KG/M)</t>
  </si>
  <si>
    <t>116,3751629</t>
  </si>
  <si>
    <t>985,12</t>
  </si>
  <si>
    <t>98,03%</t>
  </si>
  <si>
    <t>M0082</t>
  </si>
  <si>
    <t>Areia média lavada</t>
  </si>
  <si>
    <t>5,9552969</t>
  </si>
  <si>
    <t>164,19</t>
  </si>
  <si>
    <t>977,80</t>
  </si>
  <si>
    <t>98,05%</t>
  </si>
  <si>
    <t>00004257</t>
  </si>
  <si>
    <t>OPERADOR DE MARTELETE OU MARTELETEIRO (HORISTA)</t>
  </si>
  <si>
    <t>45,4162542</t>
  </si>
  <si>
    <t>21,35</t>
  </si>
  <si>
    <t>969,64</t>
  </si>
  <si>
    <t>98,07%</t>
  </si>
  <si>
    <t>139,9256150</t>
  </si>
  <si>
    <t>6,91</t>
  </si>
  <si>
    <t>966,89</t>
  </si>
  <si>
    <t>98,09%</t>
  </si>
  <si>
    <t>00000392</t>
  </si>
  <si>
    <t>ABRACADEIRA EM ACO PARA AMARRACAO DE ELETRODUTOS, TIPO D, COM 1/2" E PARAFUSO DE FIXACAO</t>
  </si>
  <si>
    <t>615,7391707</t>
  </si>
  <si>
    <t>1,57</t>
  </si>
  <si>
    <t>966,71</t>
  </si>
  <si>
    <t>98,10%</t>
  </si>
  <si>
    <t>MATED-8358</t>
  </si>
  <si>
    <t>BARRA AÇO (TIPO: CA-50 |BITOLA: 12,5MM[1/2"]|MASSA LINEAR: 0,963KG/M)</t>
  </si>
  <si>
    <t>8,25</t>
  </si>
  <si>
    <t>960,27</t>
  </si>
  <si>
    <t>98,12%</t>
  </si>
  <si>
    <t>14,9920302</t>
  </si>
  <si>
    <t>64,04</t>
  </si>
  <si>
    <t>960,09</t>
  </si>
  <si>
    <t>98,14%</t>
  </si>
  <si>
    <t>23,4400392</t>
  </si>
  <si>
    <t>40,82</t>
  </si>
  <si>
    <t>956,82</t>
  </si>
  <si>
    <t>98,15%</t>
  </si>
  <si>
    <t>00002705</t>
  </si>
  <si>
    <t>ENERGIA ELETRICA ATE 2000 KWH INDUSTRIAL, SEM DEMANDA</t>
  </si>
  <si>
    <t>KW/H</t>
  </si>
  <si>
    <t>950,1446366</t>
  </si>
  <si>
    <t>950,14</t>
  </si>
  <si>
    <t>98,17%</t>
  </si>
  <si>
    <t>57,96</t>
  </si>
  <si>
    <t>926,87</t>
  </si>
  <si>
    <t>98,19%</t>
  </si>
  <si>
    <t>3,9913782</t>
  </si>
  <si>
    <t>231,98</t>
  </si>
  <si>
    <t>925,91</t>
  </si>
  <si>
    <t>98,20%</t>
  </si>
  <si>
    <t>926,19</t>
  </si>
  <si>
    <t>925,70</t>
  </si>
  <si>
    <t>98,22%</t>
  </si>
  <si>
    <t>5.444,4389112</t>
  </si>
  <si>
    <t>925,55</t>
  </si>
  <si>
    <t>98,24%</t>
  </si>
  <si>
    <t>61,56</t>
  </si>
  <si>
    <t>922,91</t>
  </si>
  <si>
    <t>98,25%</t>
  </si>
  <si>
    <t>309,7780308</t>
  </si>
  <si>
    <t>2,95</t>
  </si>
  <si>
    <t>913,85</t>
  </si>
  <si>
    <t>98,27%</t>
  </si>
  <si>
    <t>899,52</t>
  </si>
  <si>
    <t>98,29%</t>
  </si>
  <si>
    <t>724,9478468</t>
  </si>
  <si>
    <t>1,24</t>
  </si>
  <si>
    <t>898,94</t>
  </si>
  <si>
    <t>98,30%</t>
  </si>
  <si>
    <t>M0192</t>
  </si>
  <si>
    <t>Brita 2</t>
  </si>
  <si>
    <t>5,1015043</t>
  </si>
  <si>
    <t>173,99</t>
  </si>
  <si>
    <t>887,62</t>
  </si>
  <si>
    <t>98,32%</t>
  </si>
  <si>
    <t>176,28</t>
  </si>
  <si>
    <t>880,93</t>
  </si>
  <si>
    <t>98,33%</t>
  </si>
  <si>
    <t>381,7970352</t>
  </si>
  <si>
    <t>2,27</t>
  </si>
  <si>
    <t>866,68</t>
  </si>
  <si>
    <t>98,35%</t>
  </si>
  <si>
    <t>199,8937357</t>
  </si>
  <si>
    <t>4,32</t>
  </si>
  <si>
    <t>863,54</t>
  </si>
  <si>
    <t>98,36%</t>
  </si>
  <si>
    <t>MATED-11281</t>
  </si>
  <si>
    <t>BARRA AÇO (TIPO: CA-50|BITOLA: 16MM[5/8"]|MASSA LINEAR: 1,578KG/M)</t>
  </si>
  <si>
    <t>99,7501396</t>
  </si>
  <si>
    <t>8,37</t>
  </si>
  <si>
    <t>834,83</t>
  </si>
  <si>
    <t>0,01%</t>
  </si>
  <si>
    <t>98,38%</t>
  </si>
  <si>
    <t>MATED-11339</t>
  </si>
  <si>
    <t>ELETRODO REVESTIDO PARA SOLDA (DIÂMETRO NOMINAL: 3,25MM|FAIXA DE CORRENTE ELÉTRICA: 110-150A|COMPRIMENTO: 350MM|CLASSIFICAÇÃO: E6013|APLICAÇÃO: COMUM DE USO GERAL)</t>
  </si>
  <si>
    <t>49,2833476</t>
  </si>
  <si>
    <t>16,74</t>
  </si>
  <si>
    <t>825,00</t>
  </si>
  <si>
    <t>98,39%</t>
  </si>
  <si>
    <t>MATED-14636</t>
  </si>
  <si>
    <t>EPI PARA FAMÍLIA OPERADOR ESCAVADEIRA - HORISTA (ENCARGOS COMPLEMENTARES)</t>
  </si>
  <si>
    <t>923,0964073</t>
  </si>
  <si>
    <t>821,56</t>
  </si>
  <si>
    <t>98,41%</t>
  </si>
  <si>
    <t>2,60</t>
  </si>
  <si>
    <t>800,37</t>
  </si>
  <si>
    <t>98,42%</t>
  </si>
  <si>
    <t>11,3625596</t>
  </si>
  <si>
    <t>69,74</t>
  </si>
  <si>
    <t>792,42</t>
  </si>
  <si>
    <t>98,44%</t>
  </si>
  <si>
    <t>12,03</t>
  </si>
  <si>
    <t>779,13</t>
  </si>
  <si>
    <t>98,45%</t>
  </si>
  <si>
    <t>312,5333561</t>
  </si>
  <si>
    <t>2,47</t>
  </si>
  <si>
    <t>771,96</t>
  </si>
  <si>
    <t>98,46%</t>
  </si>
  <si>
    <t>230,1634708</t>
  </si>
  <si>
    <t>3,35</t>
  </si>
  <si>
    <t>771,05</t>
  </si>
  <si>
    <t>98,48%</t>
  </si>
  <si>
    <t>190,46</t>
  </si>
  <si>
    <t>761,44</t>
  </si>
  <si>
    <t>98,49%</t>
  </si>
  <si>
    <t>MATED-11209</t>
  </si>
  <si>
    <t>ESCORAMENTO METÁLICO (ABERTURA: 300-450CM|TIPO: B|ACESSÓRIO: INCLUSOS|LOCAÇÃO: MENSAL)</t>
  </si>
  <si>
    <t>unxmês</t>
  </si>
  <si>
    <t>39,2317150</t>
  </si>
  <si>
    <t>19,16</t>
  </si>
  <si>
    <t>751,68</t>
  </si>
  <si>
    <t>98,50%</t>
  </si>
  <si>
    <t>750,39</t>
  </si>
  <si>
    <t>749,99</t>
  </si>
  <si>
    <t>98,52%</t>
  </si>
  <si>
    <t>19,9893736</t>
  </si>
  <si>
    <t>37,40</t>
  </si>
  <si>
    <t>747,60</t>
  </si>
  <si>
    <t>98,53%</t>
  </si>
  <si>
    <t>223,2992932</t>
  </si>
  <si>
    <t>3,29</t>
  </si>
  <si>
    <t>734,65</t>
  </si>
  <si>
    <t>98,54%</t>
  </si>
  <si>
    <t>26,9856543</t>
  </si>
  <si>
    <t>27,21</t>
  </si>
  <si>
    <t>734,28</t>
  </si>
  <si>
    <t>98,56%</t>
  </si>
  <si>
    <t>45,45</t>
  </si>
  <si>
    <t>726,81</t>
  </si>
  <si>
    <t>98,57%</t>
  </si>
  <si>
    <t>28,4890551</t>
  </si>
  <si>
    <t>25,40</t>
  </si>
  <si>
    <t>723,62</t>
  </si>
  <si>
    <t>98,58%</t>
  </si>
  <si>
    <t>2.633,9330102</t>
  </si>
  <si>
    <t>711,16</t>
  </si>
  <si>
    <t>98,60%</t>
  </si>
  <si>
    <t>00038102</t>
  </si>
  <si>
    <t>TOMADA 2P+T 20A, 250V (APENAS MODULO)</t>
  </si>
  <si>
    <t>74,9601509</t>
  </si>
  <si>
    <t>9,25</t>
  </si>
  <si>
    <t>693,38</t>
  </si>
  <si>
    <t>98,61%</t>
  </si>
  <si>
    <t>28,9845917</t>
  </si>
  <si>
    <t>23,89</t>
  </si>
  <si>
    <t>692,44</t>
  </si>
  <si>
    <t>98,62%</t>
  </si>
  <si>
    <t>164,9123320</t>
  </si>
  <si>
    <t>4,15</t>
  </si>
  <si>
    <t>684,39</t>
  </si>
  <si>
    <t>98,63%</t>
  </si>
  <si>
    <t>00043461</t>
  </si>
  <si>
    <t>FERRAMENTAS - FAMILIA ENCANADOR - HORISTA (ENCARGOS COMPLEMENTARES - COLETADO CAIXA)</t>
  </si>
  <si>
    <t>677,01</t>
  </si>
  <si>
    <t>98,65%</t>
  </si>
  <si>
    <t>511,7279507</t>
  </si>
  <si>
    <t>1,32</t>
  </si>
  <si>
    <t>675,48</t>
  </si>
  <si>
    <t>98,66%</t>
  </si>
  <si>
    <t>M1429</t>
  </si>
  <si>
    <t>Tábua de pinho de terceira - E = 2,5 cm</t>
  </si>
  <si>
    <t>14,7761449</t>
  </si>
  <si>
    <t>45,46</t>
  </si>
  <si>
    <t>671,78</t>
  </si>
  <si>
    <t>98,67%</t>
  </si>
  <si>
    <t>00010535</t>
  </si>
  <si>
    <t>BETONEIRA CAPACIDADE NOMINAL 400 L, CAPACIDADE DE MISTURA 280 L, MOTOR ELETRICO TRIFASICO 220/380 V POTENCIA 2 CV, SEM CARREGADOR</t>
  </si>
  <si>
    <t>0,1038030</t>
  </si>
  <si>
    <t>6.399,00</t>
  </si>
  <si>
    <t>664,24</t>
  </si>
  <si>
    <t>98,68%</t>
  </si>
  <si>
    <t>00038099</t>
  </si>
  <si>
    <t>SUPORTE DE FIXACAO PARA ESPELHO / PLACA 4" X 2", PARA 3 MODULOS, PARA INSTALACAO DE TOMADAS E INTERRUPTORES (SOMENTE SUPORTE)</t>
  </si>
  <si>
    <t>1,40</t>
  </si>
  <si>
    <t>661,85</t>
  </si>
  <si>
    <t>98,69%</t>
  </si>
  <si>
    <t>146,00</t>
  </si>
  <si>
    <t>656,65</t>
  </si>
  <si>
    <t>98,70%</t>
  </si>
  <si>
    <t>00004093</t>
  </si>
  <si>
    <t>MOTORISTA DE CAMINHAO (HORISTA)</t>
  </si>
  <si>
    <t>23,7749699</t>
  </si>
  <si>
    <t>27,44</t>
  </si>
  <si>
    <t>652,39</t>
  </si>
  <si>
    <t>98,72%</t>
  </si>
  <si>
    <t>162,54</t>
  </si>
  <si>
    <t>649,81</t>
  </si>
  <si>
    <t>98,73%</t>
  </si>
  <si>
    <t>MOED-20039</t>
  </si>
  <si>
    <t>AJUDANTE DE ARMADOR (MODALIDADE: HORISTA|ENCARGOS SOCIAIS: INCLUSO)</t>
  </si>
  <si>
    <t>35,4032097</t>
  </si>
  <si>
    <t>645,47</t>
  </si>
  <si>
    <t>98,74%</t>
  </si>
  <si>
    <t>645,11</t>
  </si>
  <si>
    <t>98,75%</t>
  </si>
  <si>
    <t>40,33</t>
  </si>
  <si>
    <t>644,94</t>
  </si>
  <si>
    <t>98,76%</t>
  </si>
  <si>
    <t>264,8591998</t>
  </si>
  <si>
    <t>2,42</t>
  </si>
  <si>
    <t>640,96</t>
  </si>
  <si>
    <t>98,77%</t>
  </si>
  <si>
    <t>30,9835290</t>
  </si>
  <si>
    <t>19,52</t>
  </si>
  <si>
    <t>604,80</t>
  </si>
  <si>
    <t>98,78%</t>
  </si>
  <si>
    <t>M0191</t>
  </si>
  <si>
    <t>Brita 1</t>
  </si>
  <si>
    <t>3,4559791</t>
  </si>
  <si>
    <t>174,78</t>
  </si>
  <si>
    <t>604,02</t>
  </si>
  <si>
    <t>98,80%</t>
  </si>
  <si>
    <t>68,9933229</t>
  </si>
  <si>
    <t>8,74</t>
  </si>
  <si>
    <t>603,00</t>
  </si>
  <si>
    <t>98,81%</t>
  </si>
  <si>
    <t>49,90</t>
  </si>
  <si>
    <t>598,48</t>
  </si>
  <si>
    <t>98,82%</t>
  </si>
  <si>
    <t>500,7879552</t>
  </si>
  <si>
    <t>1,19</t>
  </si>
  <si>
    <t>595,94</t>
  </si>
  <si>
    <t>98,83%</t>
  </si>
  <si>
    <t>24,9867170</t>
  </si>
  <si>
    <t>23,42</t>
  </si>
  <si>
    <t>585,19</t>
  </si>
  <si>
    <t>98,84%</t>
  </si>
  <si>
    <t>MATED-21925</t>
  </si>
  <si>
    <t>TELA QUADRICULADA ONDULADA (TRAMA: 5/8" [15,88MM]|BITOLA FIO: 12[2,77MM]|PESO: 5,31KG/M2)</t>
  </si>
  <si>
    <t>4,8169393</t>
  </si>
  <si>
    <t>119,23</t>
  </si>
  <si>
    <t>574,32</t>
  </si>
  <si>
    <t>98,85%</t>
  </si>
  <si>
    <t>47,60</t>
  </si>
  <si>
    <t>570,90</t>
  </si>
  <si>
    <t>98,86%</t>
  </si>
  <si>
    <t>66,6295795</t>
  </si>
  <si>
    <t>8,56</t>
  </si>
  <si>
    <t>570,35</t>
  </si>
  <si>
    <t>98,87%</t>
  </si>
  <si>
    <t>47,9744966</t>
  </si>
  <si>
    <t>11,73</t>
  </si>
  <si>
    <t>562,74</t>
  </si>
  <si>
    <t>98,88%</t>
  </si>
  <si>
    <t>MATED-11250</t>
  </si>
  <si>
    <t>PEDRA BRITADA POSTO OBRA (NÚMERO: 1|GRANULOMETRIA: 9,5-19MM)</t>
  </si>
  <si>
    <t>3,8143543</t>
  </si>
  <si>
    <t>145,96</t>
  </si>
  <si>
    <t>556,75</t>
  </si>
  <si>
    <t>98,89%</t>
  </si>
  <si>
    <t>64,5546825</t>
  </si>
  <si>
    <t>8,55</t>
  </si>
  <si>
    <t>551,94</t>
  </si>
  <si>
    <t>98,90%</t>
  </si>
  <si>
    <t>6,9962808</t>
  </si>
  <si>
    <t>78,33</t>
  </si>
  <si>
    <t>548,02</t>
  </si>
  <si>
    <t>98,91%</t>
  </si>
  <si>
    <t>49,71</t>
  </si>
  <si>
    <t>546,52</t>
  </si>
  <si>
    <t>98,92%</t>
  </si>
  <si>
    <t>MOED-20134</t>
  </si>
  <si>
    <t>REJUNTADOR (MODALIDADE: HORISTA|ENCARGOS SOCIAIS: INCLUSO)</t>
  </si>
  <si>
    <t>34,4860572</t>
  </si>
  <si>
    <t>545,76</t>
  </si>
  <si>
    <t>98,93%</t>
  </si>
  <si>
    <t>00044503</t>
  </si>
  <si>
    <t>JARDINEIRO (HORISTA)</t>
  </si>
  <si>
    <t>27,4692375</t>
  </si>
  <si>
    <t>19,79</t>
  </si>
  <si>
    <t>543,62</t>
  </si>
  <si>
    <t>98,94%</t>
  </si>
  <si>
    <t>17,1853642</t>
  </si>
  <si>
    <t>31,56</t>
  </si>
  <si>
    <t>542,37</t>
  </si>
  <si>
    <t>98,95%</t>
  </si>
  <si>
    <t>MATED-34311</t>
  </si>
  <si>
    <t>BUCHA DE NYLON (DIÂMETRO NOMINAL: 10MM|COMPRIMENTO DA BUCHA: 50MM|DIÂMETRO DO PARAFUSO: 6-8MM)</t>
  </si>
  <si>
    <t>2.168,1806660</t>
  </si>
  <si>
    <t>542,05</t>
  </si>
  <si>
    <t>98,96%</t>
  </si>
  <si>
    <t>5.420,4516629</t>
  </si>
  <si>
    <t>98,97%</t>
  </si>
  <si>
    <t>MATED-29267</t>
  </si>
  <si>
    <t>GUARNIÇÃO PARA ESQUADRIAS DE ALUMÍNIO (MEDIDAS: 14X11MM|REFERÊNCIA: GUA-007)</t>
  </si>
  <si>
    <t>176,1313679</t>
  </si>
  <si>
    <t>3,03</t>
  </si>
  <si>
    <t>533,68</t>
  </si>
  <si>
    <t>98,98%</t>
  </si>
  <si>
    <t>105,82</t>
  </si>
  <si>
    <t>528,82</t>
  </si>
  <si>
    <t>31,9829977</t>
  </si>
  <si>
    <t>16,51</t>
  </si>
  <si>
    <t>528,04</t>
  </si>
  <si>
    <t>98,99%</t>
  </si>
  <si>
    <t>8,5490553</t>
  </si>
  <si>
    <t>61,55</t>
  </si>
  <si>
    <t>526,19</t>
  </si>
  <si>
    <t>99,00%</t>
  </si>
  <si>
    <t>40,20</t>
  </si>
  <si>
    <t>522,32</t>
  </si>
  <si>
    <t>99,01%</t>
  </si>
  <si>
    <t>18,5301493</t>
  </si>
  <si>
    <t>517,36</t>
  </si>
  <si>
    <t>99,02%</t>
  </si>
  <si>
    <t>258,47</t>
  </si>
  <si>
    <t>516,67</t>
  </si>
  <si>
    <t>99,03%</t>
  </si>
  <si>
    <t>00002706</t>
  </si>
  <si>
    <t>ENGENHEIRO CIVIL DE OBRA JUNIOR (HORISTA)</t>
  </si>
  <si>
    <t>4,0568833</t>
  </si>
  <si>
    <t>127,14</t>
  </si>
  <si>
    <t>515,79</t>
  </si>
  <si>
    <t>99,04%</t>
  </si>
  <si>
    <t>83,6753179</t>
  </si>
  <si>
    <t>6,13</t>
  </si>
  <si>
    <t>512,93</t>
  </si>
  <si>
    <t>99,05%</t>
  </si>
  <si>
    <t>511,73</t>
  </si>
  <si>
    <t>511,46</t>
  </si>
  <si>
    <t>99,06%</t>
  </si>
  <si>
    <t>172,9080814</t>
  </si>
  <si>
    <t>2,92</t>
  </si>
  <si>
    <t>504,89</t>
  </si>
  <si>
    <t>99,07%</t>
  </si>
  <si>
    <t>1,2493358</t>
  </si>
  <si>
    <t>399,66</t>
  </si>
  <si>
    <t>499,31</t>
  </si>
  <si>
    <t>99,08%</t>
  </si>
  <si>
    <t>MATED-4374</t>
  </si>
  <si>
    <t>PARAFUSO (ROSCA: SOBERBA|CABEÇA SEXTAVADA|MATERAL: AÇO|COMPRIMENTO: 50MM|DIÂMETRO: 4,8MM [3/16"])</t>
  </si>
  <si>
    <t>498,68</t>
  </si>
  <si>
    <t>99,09%</t>
  </si>
  <si>
    <t>124,02</t>
  </si>
  <si>
    <t>495,82</t>
  </si>
  <si>
    <t>11,1474742</t>
  </si>
  <si>
    <t>44,17</t>
  </si>
  <si>
    <t>492,38</t>
  </si>
  <si>
    <t>99,10%</t>
  </si>
  <si>
    <t>30,72</t>
  </si>
  <si>
    <t>491,26</t>
  </si>
  <si>
    <t>99,11%</t>
  </si>
  <si>
    <t>491,32</t>
  </si>
  <si>
    <t>491,06</t>
  </si>
  <si>
    <t>99,12%</t>
  </si>
  <si>
    <t>00004823</t>
  </si>
  <si>
    <t>MASSA PLASTICA PARA MARMORE/GRANITO</t>
  </si>
  <si>
    <t>13,4822328</t>
  </si>
  <si>
    <t>36,37</t>
  </si>
  <si>
    <t>490,35</t>
  </si>
  <si>
    <t>99,13%</t>
  </si>
  <si>
    <t>2,44</t>
  </si>
  <si>
    <t>487,74</t>
  </si>
  <si>
    <t>99,14%</t>
  </si>
  <si>
    <t>482,11</t>
  </si>
  <si>
    <t>481,85</t>
  </si>
  <si>
    <t>99,15%</t>
  </si>
  <si>
    <t>628,6657989</t>
  </si>
  <si>
    <t>477,79</t>
  </si>
  <si>
    <t>14,39</t>
  </si>
  <si>
    <t>474,62</t>
  </si>
  <si>
    <t>99,16%</t>
  </si>
  <si>
    <t>00004238</t>
  </si>
  <si>
    <t>OPERADOR DE ROLO COMPACTADOR (HORISTA)</t>
  </si>
  <si>
    <t>23,5517070</t>
  </si>
  <si>
    <t>20,07</t>
  </si>
  <si>
    <t>472,68</t>
  </si>
  <si>
    <t>99,17%</t>
  </si>
  <si>
    <t>465,53</t>
  </si>
  <si>
    <t>465,28</t>
  </si>
  <si>
    <t>99,18%</t>
  </si>
  <si>
    <t>460,24</t>
  </si>
  <si>
    <t>460,00</t>
  </si>
  <si>
    <t>99,19%</t>
  </si>
  <si>
    <t>76,64</t>
  </si>
  <si>
    <t>459,60</t>
  </si>
  <si>
    <t>99,20%</t>
  </si>
  <si>
    <t>MATED-12370</t>
  </si>
  <si>
    <t>TIJOLO CERÂMICO FURADO (TIPO: VEDAÇÃO|QUANTIDADE DE FUROS: 12|LARGURA: 14CM|COMPRIMENTO: 29CM|ALTURA: 19CM)</t>
  </si>
  <si>
    <t>272,8549493</t>
  </si>
  <si>
    <t>1,66</t>
  </si>
  <si>
    <t>452,94</t>
  </si>
  <si>
    <t>MATED-12750</t>
  </si>
  <si>
    <t>FUNDO PARA SUPERFÍCIE GALVANIZADA (ACABAMENTO: FOSCO)</t>
  </si>
  <si>
    <t>9,8557130</t>
  </si>
  <si>
    <t>45,78</t>
  </si>
  <si>
    <t>451,19</t>
  </si>
  <si>
    <t>99,21%</t>
  </si>
  <si>
    <t>MATED-11333</t>
  </si>
  <si>
    <t>ARAME RECOZIDO (BITOLA: 18BWG|DIÂMETRO DO FIO: 1,25MM|MASSA LINEAR: 0,01KG/M)</t>
  </si>
  <si>
    <t>23,7002444</t>
  </si>
  <si>
    <t>19,00</t>
  </si>
  <si>
    <t>450,30</t>
  </si>
  <si>
    <t>99,22%</t>
  </si>
  <si>
    <t>44,82</t>
  </si>
  <si>
    <t>447,96</t>
  </si>
  <si>
    <t>99,23%</t>
  </si>
  <si>
    <t>49,9734339</t>
  </si>
  <si>
    <t>447,26</t>
  </si>
  <si>
    <t>99,24%</t>
  </si>
  <si>
    <t>MATED-11208</t>
  </si>
  <si>
    <t>ESCORAMENTO METÁLICO (ABERTURA: 200-310CM|TIPO: A|ACESSÓRIO: INCLUSOS|LOCAÇÃO: MENSAL)</t>
  </si>
  <si>
    <t>29,1846839</t>
  </si>
  <si>
    <t>15,25</t>
  </si>
  <si>
    <t>445,07</t>
  </si>
  <si>
    <t>442,96</t>
  </si>
  <si>
    <t>99,25%</t>
  </si>
  <si>
    <t>36,42</t>
  </si>
  <si>
    <t>436,75</t>
  </si>
  <si>
    <t>99,26%</t>
  </si>
  <si>
    <t>MOED-28563</t>
  </si>
  <si>
    <t>TOPÓGRAFO (MODALIDADE: HORISTA|ENCARGOS SOCIAIS: INCLUSO)</t>
  </si>
  <si>
    <t>9,6746329</t>
  </si>
  <si>
    <t>44,98</t>
  </si>
  <si>
    <t>435,20</t>
  </si>
  <si>
    <t>99,27%</t>
  </si>
  <si>
    <t>00004384</t>
  </si>
  <si>
    <t>PARAFUSO NIQUELADO COM ACABAMENTO CROMADO PARA FIXAR PECA SANITARIA, INCLUI PORCA CEGA, ARRUELA E BUCHA DE NYLON TAMANHO S-10</t>
  </si>
  <si>
    <t>27,01</t>
  </si>
  <si>
    <t>431,93</t>
  </si>
  <si>
    <t>99,28%</t>
  </si>
  <si>
    <t>MATED-28722</t>
  </si>
  <si>
    <t>PARAFUSO (ROSCA: AUTOBROCANTE|MATERIAL: AÇO|ACABAMENTO: ZINCADO|COMPRIMENTO: 19MM|DIÂMETRO: 4,8MM[3/16"])</t>
  </si>
  <si>
    <t>2.348,4182433</t>
  </si>
  <si>
    <t>422,72</t>
  </si>
  <si>
    <t>52,17</t>
  </si>
  <si>
    <t>417,14</t>
  </si>
  <si>
    <t>99,29%</t>
  </si>
  <si>
    <t>MATED-11595</t>
  </si>
  <si>
    <t>ADAPTADOR SOLDÁVEL DE PVC MARROM COM FLANGES E ANEL PARA CAIXA DÁGUA (DIÂMETRO ROSCA: 2"|DIÂMETRO SOLDA: 60MM)</t>
  </si>
  <si>
    <t>69,12</t>
  </si>
  <si>
    <t>414,50</t>
  </si>
  <si>
    <t>99,30%</t>
  </si>
  <si>
    <t>1.331,2922799</t>
  </si>
  <si>
    <t>412,70</t>
  </si>
  <si>
    <t>99,31%</t>
  </si>
  <si>
    <t>1,65</t>
  </si>
  <si>
    <t>412,28</t>
  </si>
  <si>
    <t>232,8761788</t>
  </si>
  <si>
    <t>1,77</t>
  </si>
  <si>
    <t>412,19</t>
  </si>
  <si>
    <t>99,32%</t>
  </si>
  <si>
    <t>81,19</t>
  </si>
  <si>
    <t>405,73</t>
  </si>
  <si>
    <t>99,33%</t>
  </si>
  <si>
    <t>MATED-11963</t>
  </si>
  <si>
    <t>DISCO DE DESBASTE/CORTE (ESPESSURA*: 1/4"[6,4MM]|DIÂMETRO DO FURO: 7/8"[22,2MM]|DIÂMETRO NOMINAL: 7"[180MM]|APLICAÇÃO: METAL)*VALORES REFERENCIAIS APROXIMADOS</t>
  </si>
  <si>
    <t>28,8040645</t>
  </si>
  <si>
    <t>13,79</t>
  </si>
  <si>
    <t>397,21</t>
  </si>
  <si>
    <t>83.17.53</t>
  </si>
  <si>
    <t>PLACA TÁTIL BRAILLE EM ACRÍLICO 30X10 CM (ATÉ 3 PALAVRAS COM SÍMBOLOS)</t>
  </si>
  <si>
    <t>49,44</t>
  </si>
  <si>
    <t>395,31</t>
  </si>
  <si>
    <t>99,34%</t>
  </si>
  <si>
    <t>00036397</t>
  </si>
  <si>
    <t>BETONEIRA, CAPACIDADE NOMINAL 600 L, CAPACIDADE DE MISTURA 360L, MOTOR ELETRICO TRIFASICO 220/380V, POTENCIA 4CV, EXCLUSO CARREGADOR</t>
  </si>
  <si>
    <t>0,0149467</t>
  </si>
  <si>
    <t>26.029,83</t>
  </si>
  <si>
    <t>389,06</t>
  </si>
  <si>
    <t>99,35%</t>
  </si>
  <si>
    <t>100,7464428</t>
  </si>
  <si>
    <t>3,83</t>
  </si>
  <si>
    <t>385,86</t>
  </si>
  <si>
    <t>99,36%</t>
  </si>
  <si>
    <t>384,52</t>
  </si>
  <si>
    <t>384,32</t>
  </si>
  <si>
    <t>4,1378003</t>
  </si>
  <si>
    <t>92,72</t>
  </si>
  <si>
    <t>383,66</t>
  </si>
  <si>
    <t>99,37%</t>
  </si>
  <si>
    <t>379,92</t>
  </si>
  <si>
    <t>99,38%</t>
  </si>
  <si>
    <t>MATED-11368</t>
  </si>
  <si>
    <t>TELHA DE FIBROCIMENTO (TIPO: ONDULADA|ESPESSURA: 6MM|LARGURA NOMINAL: 1100MM|LARGURA ÚTIL: 1050M|VÃO LIVRE: 1,69M)</t>
  </si>
  <si>
    <t>11,5215968</t>
  </si>
  <si>
    <t>32,62</t>
  </si>
  <si>
    <t>375,83</t>
  </si>
  <si>
    <t>20,9143618</t>
  </si>
  <si>
    <t>17,94</t>
  </si>
  <si>
    <t>375,20</t>
  </si>
  <si>
    <t>99,39%</t>
  </si>
  <si>
    <t>MATED-11350</t>
  </si>
  <si>
    <t>SARRAFO (ACABAMENTO: BRUTO|SEÇÃO TRANSVERSAL: 1"X3"[POL.]|ALTURA: 75MM[3"]|ESPESSURA: 25MM[1"]|TIPO DE MADEIRA: PINUS, MISTA OU EQUIVALENTE DA REGIÃO)</t>
  </si>
  <si>
    <t>108,5699167</t>
  </si>
  <si>
    <t>3,46</t>
  </si>
  <si>
    <t>375,11</t>
  </si>
  <si>
    <t>99,40%</t>
  </si>
  <si>
    <t>MATED-14619</t>
  </si>
  <si>
    <t>FERRAMENTAS PARA FAMÍLIA CARPINTEIRO DE FORMAS - HORISTA (ENCARGOS COMPLEMENTARES)</t>
  </si>
  <si>
    <t>371,19</t>
  </si>
  <si>
    <t>72,9612135</t>
  </si>
  <si>
    <t>5,05</t>
  </si>
  <si>
    <t>368,45</t>
  </si>
  <si>
    <t>99,41%</t>
  </si>
  <si>
    <t>5,00</t>
  </si>
  <si>
    <t>364,81</t>
  </si>
  <si>
    <t>99,42%</t>
  </si>
  <si>
    <t>4,3976622</t>
  </si>
  <si>
    <t>82,76</t>
  </si>
  <si>
    <t>363,95</t>
  </si>
  <si>
    <t>8,5116048</t>
  </si>
  <si>
    <t>41,72</t>
  </si>
  <si>
    <t>355,10</t>
  </si>
  <si>
    <t>99,43%</t>
  </si>
  <si>
    <t>00218</t>
  </si>
  <si>
    <t>OLEO DIESEL COMBUSTIVEL COMUM, NA BOMBA</t>
  </si>
  <si>
    <t>58,5588699</t>
  </si>
  <si>
    <t>6,05</t>
  </si>
  <si>
    <t>354,28</t>
  </si>
  <si>
    <t>00013954</t>
  </si>
  <si>
    <t>POLIDORA DE PISO (POLITRIZ) ELETRICA, MOTOR MONOFASICO DE 4 HP, PESO DE 100 KG, DIAMETRO DO TRABALHO DE 450 MM</t>
  </si>
  <si>
    <t>0,0394342</t>
  </si>
  <si>
    <t>8.646,06</t>
  </si>
  <si>
    <t>340,95</t>
  </si>
  <si>
    <t>99,44%</t>
  </si>
  <si>
    <t>00044945</t>
  </si>
  <si>
    <t>SIFAO / TUBO SINFONADO EXTENSIVEL/SANFONADO, UNIVERSAL/ SIMPLES, ENTRE *50 A 70* CM, DE PLASTICO BRANCO</t>
  </si>
  <si>
    <t>34,9814038</t>
  </si>
  <si>
    <t>9,71</t>
  </si>
  <si>
    <t>339,67</t>
  </si>
  <si>
    <t>99,45%</t>
  </si>
  <si>
    <t>01599</t>
  </si>
  <si>
    <t>CAMINHAO COM CARROCERIA FIXA, NO TOCO, P RECO SEM PNEUS, CAPACIDADE DE 7,5T</t>
  </si>
  <si>
    <t>0,0008378</t>
  </si>
  <si>
    <t>403.550,25</t>
  </si>
  <si>
    <t>338,10</t>
  </si>
  <si>
    <t>MATED-11601</t>
  </si>
  <si>
    <t>TUBO SOLDÁVEL DE PVC MARROM PARA ÁGUA FRIA (DIÂMETRO DA SEÇÃO: 60 MM)</t>
  </si>
  <si>
    <t>11,4823959</t>
  </si>
  <si>
    <t>29,39</t>
  </si>
  <si>
    <t>337,47</t>
  </si>
  <si>
    <t>99,46%</t>
  </si>
  <si>
    <t>56,20</t>
  </si>
  <si>
    <t>337,02</t>
  </si>
  <si>
    <t>MATED-14633</t>
  </si>
  <si>
    <t>EPI PARA FAMÍLIA ENCANADOR - HORISTA (ENCARGOS COMPLEMENTARES)</t>
  </si>
  <si>
    <t>297,9114401</t>
  </si>
  <si>
    <t>336,64</t>
  </si>
  <si>
    <t>99,47%</t>
  </si>
  <si>
    <t>MATED-11628</t>
  </si>
  <si>
    <t>TUBO DE COBRE (CLASSE: A|COSTURA: SEM|TIPO: RÍGIDO|DIÂMETRO : 1/2"[15MM]/APLICAÇÃO: GÁS E ÁGUA QUENTE OU FRIA)</t>
  </si>
  <si>
    <t>38,56</t>
  </si>
  <si>
    <t>332,98</t>
  </si>
  <si>
    <t>99,48%</t>
  </si>
  <si>
    <t>18,05</t>
  </si>
  <si>
    <t>324,73</t>
  </si>
  <si>
    <t>80,79</t>
  </si>
  <si>
    <t>322,99</t>
  </si>
  <si>
    <t>99,49%</t>
  </si>
  <si>
    <t>150,9197705</t>
  </si>
  <si>
    <t>2,13</t>
  </si>
  <si>
    <t>321,46</t>
  </si>
  <si>
    <t>1,2367825</t>
  </si>
  <si>
    <t>255,85</t>
  </si>
  <si>
    <t>71,99</t>
  </si>
  <si>
    <t>316,42</t>
  </si>
  <si>
    <t>99,50%</t>
  </si>
  <si>
    <t>16,8165003</t>
  </si>
  <si>
    <t>18,60</t>
  </si>
  <si>
    <t>312,79</t>
  </si>
  <si>
    <t>11,1940492</t>
  </si>
  <si>
    <t>27,36</t>
  </si>
  <si>
    <t>306,27</t>
  </si>
  <si>
    <t>99,51%</t>
  </si>
  <si>
    <t>238,02</t>
  </si>
  <si>
    <t>297,37</t>
  </si>
  <si>
    <t>99,52%</t>
  </si>
  <si>
    <t>MATED-2089</t>
  </si>
  <si>
    <t>ELETRODO REVESTIDO PARA SOLDA (DIÂMETRO NOMINAL: 4,0MM|FAIXA DE CORRENTE ELÉTRICA: 110-150A|COMPRIMENTO: 450MM|CLASSIFICAÇÃO: E7018|APLICAÇÃO: ESTRUTURAS METÁLICAS)</t>
  </si>
  <si>
    <t>16,3048616</t>
  </si>
  <si>
    <t>18,18</t>
  </si>
  <si>
    <t>296,42</t>
  </si>
  <si>
    <t>30,7836353</t>
  </si>
  <si>
    <t>9,45</t>
  </si>
  <si>
    <t>290,91</t>
  </si>
  <si>
    <t>99,53%</t>
  </si>
  <si>
    <t>MATED-11449</t>
  </si>
  <si>
    <t>TINTA (TIPO: LÁTEX PVA PREMIUM|APLICAÇÃO: ALVENARIA, CONCRETO, GESSO E REBOCO|ACABAMENTO: FOSCO)</t>
  </si>
  <si>
    <t>16,1253060</t>
  </si>
  <si>
    <t>289,29</t>
  </si>
  <si>
    <t>P9808</t>
  </si>
  <si>
    <t>Carpinteiro</t>
  </si>
  <si>
    <t>10,7462872</t>
  </si>
  <si>
    <t>26,45</t>
  </si>
  <si>
    <t>284,27</t>
  </si>
  <si>
    <t>99,54%</t>
  </si>
  <si>
    <t>66,6395741</t>
  </si>
  <si>
    <t>4,26</t>
  </si>
  <si>
    <t>283,88</t>
  </si>
  <si>
    <t>283,68</t>
  </si>
  <si>
    <t>283,53</t>
  </si>
  <si>
    <t>99,55%</t>
  </si>
  <si>
    <t>MATED-11737</t>
  </si>
  <si>
    <t>TORNEIRA DE BOIA EM LATÃO E BOIA PLÁSTICA PARA CAIXA D ÁGUA (DIÂMETRO DA SEÇÃO: 3/4")</t>
  </si>
  <si>
    <t>94,56</t>
  </si>
  <si>
    <t>18,57</t>
  </si>
  <si>
    <t>278,40</t>
  </si>
  <si>
    <t>0,00%</t>
  </si>
  <si>
    <t>99,56%</t>
  </si>
  <si>
    <t>278,13</t>
  </si>
  <si>
    <t>277,85</t>
  </si>
  <si>
    <t>99,57%</t>
  </si>
  <si>
    <t>11,3499247</t>
  </si>
  <si>
    <t>271,43</t>
  </si>
  <si>
    <t>85,8624202</t>
  </si>
  <si>
    <t>265,31</t>
  </si>
  <si>
    <t>99,58%</t>
  </si>
  <si>
    <t>00038113</t>
  </si>
  <si>
    <t>INTERRUPTOR PARALELO 10A, 250V (APENAS MODULO)</t>
  </si>
  <si>
    <t>8,28</t>
  </si>
  <si>
    <t>264,82</t>
  </si>
  <si>
    <t>22,07</t>
  </si>
  <si>
    <t>264,70</t>
  </si>
  <si>
    <t>99,59%</t>
  </si>
  <si>
    <t>25,8218730</t>
  </si>
  <si>
    <t>10,12</t>
  </si>
  <si>
    <t>261,32</t>
  </si>
  <si>
    <t>258,92</t>
  </si>
  <si>
    <t>258,78</t>
  </si>
  <si>
    <t>128,01</t>
  </si>
  <si>
    <t>255,88</t>
  </si>
  <si>
    <t>99,60%</t>
  </si>
  <si>
    <t>80,70</t>
  </si>
  <si>
    <t>241,97</t>
  </si>
  <si>
    <t>00038112</t>
  </si>
  <si>
    <t>INTERRUPTOR SIMPLES 10A, 250V (APENAS MODULO)</t>
  </si>
  <si>
    <t>6,35</t>
  </si>
  <si>
    <t>241,17</t>
  </si>
  <si>
    <t>99,61%</t>
  </si>
  <si>
    <t>191,4418938</t>
  </si>
  <si>
    <t>237,39</t>
  </si>
  <si>
    <t>00004090</t>
  </si>
  <si>
    <t>MOTONIVELADORA POTENCIA BASICA LIQUIDA (PRIMEIRA MARCHA) 125 HP, PESO BRUTO 13843 KG, LARGURA DA LAMINA DE 3,7 M</t>
  </si>
  <si>
    <t>0,0002044</t>
  </si>
  <si>
    <t>1.151.400,00</t>
  </si>
  <si>
    <t>235,40</t>
  </si>
  <si>
    <t>99,62%</t>
  </si>
  <si>
    <t>23,00</t>
  </si>
  <si>
    <t>229,88</t>
  </si>
  <si>
    <t>MATED-11448</t>
  </si>
  <si>
    <t>TINTA (TIPO: ACRÍLICA PREMIUM|APLICAÇÃO: ALVENARIA, CONCRETO, GESSO E REBOCO|ACABAMENTO: FOSCO)</t>
  </si>
  <si>
    <t>11,5592376</t>
  </si>
  <si>
    <t>19,83</t>
  </si>
  <si>
    <t>229,22</t>
  </si>
  <si>
    <t>MATED-11552</t>
  </si>
  <si>
    <t>REGISTRO DE ESFERA (MATERIAL: PVC|DIÂMETRO DA SEÇÃO: 60MM)</t>
  </si>
  <si>
    <t>74,81</t>
  </si>
  <si>
    <t>224,31</t>
  </si>
  <si>
    <t>99,63%</t>
  </si>
  <si>
    <t>223,32</t>
  </si>
  <si>
    <t>223,20</t>
  </si>
  <si>
    <t>222,62</t>
  </si>
  <si>
    <t>222,50</t>
  </si>
  <si>
    <t>99,64%</t>
  </si>
  <si>
    <t>11,2918356</t>
  </si>
  <si>
    <t>19,58</t>
  </si>
  <si>
    <t>221,09</t>
  </si>
  <si>
    <t>221,00</t>
  </si>
  <si>
    <t>MATED-16673</t>
  </si>
  <si>
    <t>ADESIVO VINÍLICO PLOTADO PARA PLACA - CONFORME MANUAL PADRÃO DO GOVERNO DE MINAS GERAIS</t>
  </si>
  <si>
    <t>2,1988311</t>
  </si>
  <si>
    <t>219,88</t>
  </si>
  <si>
    <t>99,65%</t>
  </si>
  <si>
    <t>00004253</t>
  </si>
  <si>
    <t>OPERADOR DE GUINCHO OU GUINCHEIRO (HORISTA)</t>
  </si>
  <si>
    <t>9,9001459</t>
  </si>
  <si>
    <t>215,23</t>
  </si>
  <si>
    <t>19,18</t>
  </si>
  <si>
    <t>214,70</t>
  </si>
  <si>
    <t>99,66%</t>
  </si>
  <si>
    <t>21,43</t>
  </si>
  <si>
    <t>214,19</t>
  </si>
  <si>
    <t>17,73</t>
  </si>
  <si>
    <t>212,65</t>
  </si>
  <si>
    <t>35,00</t>
  </si>
  <si>
    <t>209,89</t>
  </si>
  <si>
    <t>99,67%</t>
  </si>
  <si>
    <t>206,04</t>
  </si>
  <si>
    <t>205,93</t>
  </si>
  <si>
    <t>32,8059262</t>
  </si>
  <si>
    <t>6,19</t>
  </si>
  <si>
    <t>203,07</t>
  </si>
  <si>
    <t>162,40</t>
  </si>
  <si>
    <t>202,89</t>
  </si>
  <si>
    <t>99,68%</t>
  </si>
  <si>
    <t>161,73</t>
  </si>
  <si>
    <t>202,06</t>
  </si>
  <si>
    <t>100,80</t>
  </si>
  <si>
    <t>201,49</t>
  </si>
  <si>
    <t>99,69%</t>
  </si>
  <si>
    <t>11,14</t>
  </si>
  <si>
    <t>200,41</t>
  </si>
  <si>
    <t>MATED-11224</t>
  </si>
  <si>
    <t>ARMÁRIO (COR: CINZA|MATERIAL: AÇO|NÚMERO DE PORTAS: DUAS [2] PORTAS|ALTURA*: 170CM|LARGURA*: 75CM|PROFUNDIDADE*: 35CM)*VALORES REFERENCIAIS APROXIMADOS</t>
  </si>
  <si>
    <t>0,3141184</t>
  </si>
  <si>
    <t>637,88</t>
  </si>
  <si>
    <t>200,37</t>
  </si>
  <si>
    <t>24,95</t>
  </si>
  <si>
    <t>199,49</t>
  </si>
  <si>
    <t>99,70%</t>
  </si>
  <si>
    <t>MOED-28564</t>
  </si>
  <si>
    <t>AUXILIAR DE TOPÓGRAFO (MODALIDADE: HORISTA|ENCARGOS SOCIAIS: INCLUSO)</t>
  </si>
  <si>
    <t>20,23</t>
  </si>
  <si>
    <t>195,68</t>
  </si>
  <si>
    <t>00013417</t>
  </si>
  <si>
    <t>TORNEIRA METALICA CROMADA CANO CURTO, SEM BICO, SEM AREJADOR, DE PAREDE, PARA TANQUE E USO GERAL, 1/2" OU 3/4"</t>
  </si>
  <si>
    <t>96,78</t>
  </si>
  <si>
    <t>193,46</t>
  </si>
  <si>
    <t>7,88</t>
  </si>
  <si>
    <t>189,02</t>
  </si>
  <si>
    <t>99,71%</t>
  </si>
  <si>
    <t>80,9569630</t>
  </si>
  <si>
    <t>2,33</t>
  </si>
  <si>
    <t>188,63</t>
  </si>
  <si>
    <t>14,50</t>
  </si>
  <si>
    <t>188,40</t>
  </si>
  <si>
    <t>12,52</t>
  </si>
  <si>
    <t>187,70</t>
  </si>
  <si>
    <t>99,72%</t>
  </si>
  <si>
    <t>179,90</t>
  </si>
  <si>
    <t>MATED-12829</t>
  </si>
  <si>
    <t>JANELA METÁLICA (TIPO: BASCULANTE|MATERIAL: AÇO|DIMENSÃO: 60X60X8CM|ACABAMENTO : SEM PINTURA DE ACABAMENTO|VIDROS: NÃO INCLUSOS) - IPRM</t>
  </si>
  <si>
    <t>1,1476881</t>
  </si>
  <si>
    <t>154,90</t>
  </si>
  <si>
    <t>177,78</t>
  </si>
  <si>
    <t>MATED-12355</t>
  </si>
  <si>
    <t>REJUNTE CIMENTÍCIO FLEXÍVEL (COR: DIVERSAS|DENSIDADE DA PASTA: 1500KG/M3*)*VALORES REFERENCIAIS APROXIMADOS</t>
  </si>
  <si>
    <t>32,6188804</t>
  </si>
  <si>
    <t>5,44</t>
  </si>
  <si>
    <t>177,32</t>
  </si>
  <si>
    <t>99,73%</t>
  </si>
  <si>
    <t>M0284</t>
  </si>
  <si>
    <t>Caibro de pinho - L = 7,5 cm e E = 7,5 cm</t>
  </si>
  <si>
    <t>20,3597815</t>
  </si>
  <si>
    <t>8,67</t>
  </si>
  <si>
    <t>176,45</t>
  </si>
  <si>
    <t>43,9766219</t>
  </si>
  <si>
    <t>3,91</t>
  </si>
  <si>
    <t>171,95</t>
  </si>
  <si>
    <t>00037736</t>
  </si>
  <si>
    <t>TANQUE DE ACO CARBONO NAO REVESTIDO, PARA TRANSPORTE DE AGUA COM CAPACIDADE DE 10 M3, COM BOMBA CENTRIFUGA POR TOMADA DE FORCA, VAZAO MAXIMA *75* M3/H (INCLUI MONTAGEM, NAO INCLUI CAMINHAO)</t>
  </si>
  <si>
    <t>0,0019995</t>
  </si>
  <si>
    <t>85.950,00</t>
  </si>
  <si>
    <t>171,86</t>
  </si>
  <si>
    <t>99,74%</t>
  </si>
  <si>
    <t>7,47</t>
  </si>
  <si>
    <t>171,72</t>
  </si>
  <si>
    <t>M0310</t>
  </si>
  <si>
    <t>Peça de madeira - L = 7,5 cm e E = 2,5 cm</t>
  </si>
  <si>
    <t>52,0748960</t>
  </si>
  <si>
    <t>171,58</t>
  </si>
  <si>
    <t>MATED-21604</t>
  </si>
  <si>
    <t>DOBRADIÇA DE FERRO PARA PORTÃO (TIPO: GONZO N°2|DIÂMETRO DO PINO: 3/4"|LARGURA DA ABA: 1"|ACABAMENTO: BICROMATIZADO)</t>
  </si>
  <si>
    <t>13,05</t>
  </si>
  <si>
    <t>169,56</t>
  </si>
  <si>
    <t>01981</t>
  </si>
  <si>
    <t>MAO-DE-OBRA DE MOTORISTA DE CAMINHAO E C ARRETA, INCLUSIVE ENCARGOS SOCIAIS</t>
  </si>
  <si>
    <t>167,43</t>
  </si>
  <si>
    <t>99,75%</t>
  </si>
  <si>
    <t>167,04</t>
  </si>
  <si>
    <t>166,95</t>
  </si>
  <si>
    <t>2,0898390</t>
  </si>
  <si>
    <t>76,94</t>
  </si>
  <si>
    <t>160,79</t>
  </si>
  <si>
    <t>14,31</t>
  </si>
  <si>
    <t>157,33</t>
  </si>
  <si>
    <t>99,76%</t>
  </si>
  <si>
    <t>84,5482858</t>
  </si>
  <si>
    <t>156,41</t>
  </si>
  <si>
    <t>15,29</t>
  </si>
  <si>
    <t>152,82</t>
  </si>
  <si>
    <t>50,8229823</t>
  </si>
  <si>
    <t>152,47</t>
  </si>
  <si>
    <t>152,07</t>
  </si>
  <si>
    <t>151,99</t>
  </si>
  <si>
    <t>99,77%</t>
  </si>
  <si>
    <t>9,8947399</t>
  </si>
  <si>
    <t>15,35</t>
  </si>
  <si>
    <t>151,88</t>
  </si>
  <si>
    <t>13,80</t>
  </si>
  <si>
    <t>151,72</t>
  </si>
  <si>
    <t>MATED-12372</t>
  </si>
  <si>
    <t>PREGO 17X21 SEM CABEÇA (COMPRIMENTO: 48,3MM|DIÂMETRO: 3,0MM|QUANTIDADE POR QUILO: 334)</t>
  </si>
  <si>
    <t>6,3721890</t>
  </si>
  <si>
    <t>23,50</t>
  </si>
  <si>
    <t>149,75</t>
  </si>
  <si>
    <t>MATED-8359</t>
  </si>
  <si>
    <t>BARRA AÇO (TIPO: CA-50|BITOLA: 20MM[3/4"]|MASSA LINEAR: 2,466KG/M)</t>
  </si>
  <si>
    <t>16,6250233</t>
  </si>
  <si>
    <t>8,92</t>
  </si>
  <si>
    <t>148,27</t>
  </si>
  <si>
    <t>99,78%</t>
  </si>
  <si>
    <t>145,71</t>
  </si>
  <si>
    <t>145,63</t>
  </si>
  <si>
    <t>12,06</t>
  </si>
  <si>
    <t>144,64</t>
  </si>
  <si>
    <t>143,83</t>
  </si>
  <si>
    <t>143,75</t>
  </si>
  <si>
    <t>99,79%</t>
  </si>
  <si>
    <t>00004222</t>
  </si>
  <si>
    <t>GASOLINA COMUM</t>
  </si>
  <si>
    <t>22,8734928</t>
  </si>
  <si>
    <t>6,22</t>
  </si>
  <si>
    <t>142,27</t>
  </si>
  <si>
    <t>11,85</t>
  </si>
  <si>
    <t>142,12</t>
  </si>
  <si>
    <t>01323</t>
  </si>
  <si>
    <t>GUINDAUTO MONTADO SOBRE CHASSIS DE CAMIN HAO, EXCLUSIVE O CHASSIS, CAPACIDADE DE 3,5T</t>
  </si>
  <si>
    <t>0,0008968</t>
  </si>
  <si>
    <t>157.500,00</t>
  </si>
  <si>
    <t>141,24</t>
  </si>
  <si>
    <t>MATED-11223</t>
  </si>
  <si>
    <t>ARQUIVO (APLICAÇÃO: ESCRITÓRIO|MATERIAL: AÇO|COR: CINZA|QUANTIDADE DE GAVETAS: 4|MODELO: OFÍCIO|ALTURA*: 133CM|LARGURA*: 47CM|PROFUNDIDADE*: 55CM)*VALORES REFERENCIAIS APROXIMADOS</t>
  </si>
  <si>
    <t>0,0951875</t>
  </si>
  <si>
    <t>1.475,70</t>
  </si>
  <si>
    <t>140,47</t>
  </si>
  <si>
    <t>99,80%</t>
  </si>
  <si>
    <t>46,70</t>
  </si>
  <si>
    <t>140,03</t>
  </si>
  <si>
    <t>97,9479305</t>
  </si>
  <si>
    <t>136,15</t>
  </si>
  <si>
    <t>133,69</t>
  </si>
  <si>
    <t>M1205</t>
  </si>
  <si>
    <t>Prego de ferro</t>
  </si>
  <si>
    <t>7,9736108</t>
  </si>
  <si>
    <t>16,54</t>
  </si>
  <si>
    <t>131,92</t>
  </si>
  <si>
    <t>131,11</t>
  </si>
  <si>
    <t>99,81%</t>
  </si>
  <si>
    <t>2,3158249</t>
  </si>
  <si>
    <t>56,27</t>
  </si>
  <si>
    <t>130,31</t>
  </si>
  <si>
    <t>55,9702460</t>
  </si>
  <si>
    <t>2,29</t>
  </si>
  <si>
    <t>128,17</t>
  </si>
  <si>
    <t>6,7164295</t>
  </si>
  <si>
    <t>127,76</t>
  </si>
  <si>
    <t>127,33</t>
  </si>
  <si>
    <t>99,82%</t>
  </si>
  <si>
    <t>MATED-12510</t>
  </si>
  <si>
    <t>KIT CAVALETE PADRÃO CONCESSIONÁRIA LOCAL (DIÂMETRO: 20MM (1/2")|MODELO: PISO|TUBOS: GALVANIZADOS|NÚMERO DE RAMAIS: 1|REGISTRO: INCLUSO|ALTURA APROXIMADA: 75CM)</t>
  </si>
  <si>
    <t>122,27</t>
  </si>
  <si>
    <t>122,21</t>
  </si>
  <si>
    <t>MATED-34406</t>
  </si>
  <si>
    <t>TERMINAL À COMPRESSÃO (MATERIAL: COBRE ESTANHADO|QUANTIDADE DE FUROS: 1|DIÂMETRO DO CABO: 120MM2|APLICAÇÃO: INSTALAÇÃO ELÉTRICA E SISTEMA DE PROTEÇÃO CONTRA DESCARGA ATMOSFÉRICA)</t>
  </si>
  <si>
    <t>13,57</t>
  </si>
  <si>
    <t>122,07</t>
  </si>
  <si>
    <t>MATED-11744</t>
  </si>
  <si>
    <t>VASO/BACIA SANITÁRIA (TIPO: CONVENCIONAL|MATERIAL: LOUÇA|COR:BRANCA|PADRÃO: POPULAR|ASSENTO: NÃO INCLUSO)</t>
  </si>
  <si>
    <t>0,5174116</t>
  </si>
  <si>
    <t>234,94</t>
  </si>
  <si>
    <t>121,56</t>
  </si>
  <si>
    <t>EQED-23061</t>
  </si>
  <si>
    <t>MÁQUINA DE SOLDA (TIPO: TRANSFORMADORA|PESO*: 25KG|FAIXA DE CORRENTE: 55-250A|SOLDAGEM: ELETRODO REVESTIDO|CONSUMO: 9,2KW|REFERÊNCIA: E9547 OU EQUIVALENTE|OPERADOR: NÃO INCLUSO)*VALORES REFERENCIAIS APROXIMADOS</t>
  </si>
  <si>
    <t>16,1840033</t>
  </si>
  <si>
    <t>7,46</t>
  </si>
  <si>
    <t>120,72</t>
  </si>
  <si>
    <t>99,83%</t>
  </si>
  <si>
    <t>0,3120341</t>
  </si>
  <si>
    <t>383,77</t>
  </si>
  <si>
    <t>119,75</t>
  </si>
  <si>
    <t>E9519</t>
  </si>
  <si>
    <t>Betoneira com motor a gasolina com capacidade de 600 l - 10 kW</t>
  </si>
  <si>
    <t>2,3932363</t>
  </si>
  <si>
    <t>48,94</t>
  </si>
  <si>
    <t>28,59</t>
  </si>
  <si>
    <t>117,13</t>
  </si>
  <si>
    <t>4,99</t>
  </si>
  <si>
    <t>114,71</t>
  </si>
  <si>
    <t>M1358</t>
  </si>
  <si>
    <t>Sarrafo em madeira de terceira - E = 2,5 cm e L = 5 cm</t>
  </si>
  <si>
    <t>57,8734582</t>
  </si>
  <si>
    <t>1,97</t>
  </si>
  <si>
    <t>113,81</t>
  </si>
  <si>
    <t>60,9675894</t>
  </si>
  <si>
    <t>110,35</t>
  </si>
  <si>
    <t>99,84%</t>
  </si>
  <si>
    <t>MATED-11220</t>
  </si>
  <si>
    <t>CADEIRA (TIPO: ALMOFADADA SEM BRAÇO|ESTRUTURA: METALON)</t>
  </si>
  <si>
    <t>0,5520865</t>
  </si>
  <si>
    <t>198,00</t>
  </si>
  <si>
    <t>109,31</t>
  </si>
  <si>
    <t>4,71</t>
  </si>
  <si>
    <t>108,27</t>
  </si>
  <si>
    <t>MOED-20146</t>
  </si>
  <si>
    <t>GRANITEIRO/MARMORISTA (MODALIDADE: HORISTA|ENCARGOS SOCIAIS: INCLUSO)</t>
  </si>
  <si>
    <t>4,2146503</t>
  </si>
  <si>
    <t>25,56</t>
  </si>
  <si>
    <t>107,72</t>
  </si>
  <si>
    <t>1.068,6319112</t>
  </si>
  <si>
    <t>106,86</t>
  </si>
  <si>
    <t>103,03</t>
  </si>
  <si>
    <t>20,58</t>
  </si>
  <si>
    <t>102,85</t>
  </si>
  <si>
    <t>99,85%</t>
  </si>
  <si>
    <t>MATED-12451</t>
  </si>
  <si>
    <t>CADEADO SIMPLES EM LATAO MACIÇO (LARGURA: 50MM|COR: DOURADO|HASTE: AÇO CEMENTADO|Nº CHAVES: 2)</t>
  </si>
  <si>
    <t>51,30</t>
  </si>
  <si>
    <t>102,55</t>
  </si>
  <si>
    <t>102,47</t>
  </si>
  <si>
    <t>110,7710797</t>
  </si>
  <si>
    <t>0,92</t>
  </si>
  <si>
    <t>101,91</t>
  </si>
  <si>
    <t>MATED-11719</t>
  </si>
  <si>
    <t>RALO SIFONADO CÔNICO (MATERIAL: PVC|ALTURA: 70MM|DIÂMETRO DO RALO: 100MM|DIÂMETRO DE SAÍDA: 40MM|GRELHA METÁLICA: INCLUSO|FORMATO DA GRELHA: REDONDO)</t>
  </si>
  <si>
    <t>2,0635272</t>
  </si>
  <si>
    <t>48,90</t>
  </si>
  <si>
    <t>MATED-12695</t>
  </si>
  <si>
    <t>PORTA DE MADEIRA DE LEI (TIPO: LISA|LARGURA*: 60CM|ALTURA*: 210CM|FAIXA DE ESPESSURA*: 35 A 40MM|TIPO DE FOLHA: MÉDIA|NÚCLEO: SEMISSÓLIDO [PRANCHETA/SARRAFEADA]|ACABAMENTO: NATURAL|MADEIRA: ANGELIM OU EQUIVALENTE REGIONAL|MARCO: NÃO INCLUSO|ALIZAR: NÃO INCLUSO)*VALORES REFERENCIAIS APROXIMADOS</t>
  </si>
  <si>
    <t>195,00</t>
  </si>
  <si>
    <t>100,90</t>
  </si>
  <si>
    <t>99,86%</t>
  </si>
  <si>
    <t>00004239</t>
  </si>
  <si>
    <t>OPERADOR DE MOTONIVELADORA (HORISTA)</t>
  </si>
  <si>
    <t>2,8275061</t>
  </si>
  <si>
    <t>100,69</t>
  </si>
  <si>
    <t>9,09</t>
  </si>
  <si>
    <t>46,9750279</t>
  </si>
  <si>
    <t>2,10</t>
  </si>
  <si>
    <t>98,65</t>
  </si>
  <si>
    <t>MATED-11216</t>
  </si>
  <si>
    <t>MESA (APLICAÇÃO: ESCRITÓRIO|COR: CINZA|MATERIAL: MADEIRA MDP COM PÉS DE METALON|NÚMERO DE GAVETAS: TRÊS [3] PORTAS|COMPRIMENTO*: 150CM|ALTURA*: 75CM|PROFUNDIDADE*: 60CM)*VALORES REFERENCIAIS APROXIMADOS</t>
  </si>
  <si>
    <t>0,2094123</t>
  </si>
  <si>
    <t>471,00</t>
  </si>
  <si>
    <t>98,63</t>
  </si>
  <si>
    <t>142,9240210</t>
  </si>
  <si>
    <t>0,69</t>
  </si>
  <si>
    <t>MATED-11222</t>
  </si>
  <si>
    <t>ARQUIVO (APLICAÇÃO: ESCRITÓRIO|MATERIAL: AÇO|COR: CINZA|QUANTIDADE DE GAVETAS: 3|MODELO: OFÍCIO|ALTURA*: 110CM|LARGURA*: 45CM|PROFUNDIDADE*: 55CM)*VALORES REFERENCIAIS APROXIMADOS</t>
  </si>
  <si>
    <t>0,1142247</t>
  </si>
  <si>
    <t>856,23</t>
  </si>
  <si>
    <t>97,80</t>
  </si>
  <si>
    <t>99,87%</t>
  </si>
  <si>
    <t>00037514</t>
  </si>
  <si>
    <t>MINICARREGADEIRA SOBRE RODAS, POTENCIA LIQUIDA DE *47* HP, CAPACIDADE NOMINAL DE OPERACAO DE *646* KG</t>
  </si>
  <si>
    <t>0,0003120</t>
  </si>
  <si>
    <t>300.000,00</t>
  </si>
  <si>
    <t>93,61</t>
  </si>
  <si>
    <t>M0075</t>
  </si>
  <si>
    <t>Arame liso recozido em aço-carbono - D = 1,24 mm (18 BWG)</t>
  </si>
  <si>
    <t>10,1552414</t>
  </si>
  <si>
    <t>9,17</t>
  </si>
  <si>
    <t>93,14</t>
  </si>
  <si>
    <t>25,9861856</t>
  </si>
  <si>
    <t>3,56</t>
  </si>
  <si>
    <t>92,51</t>
  </si>
  <si>
    <t>MATED-14621</t>
  </si>
  <si>
    <t>FERRAMENTAS PARA FAMÍLIA ENCANADOR/BOMBEIRO - HORISTA (ENCARGOS COMPLEMENTARES)</t>
  </si>
  <si>
    <t>92,35</t>
  </si>
  <si>
    <t>2,87</t>
  </si>
  <si>
    <t>91,79</t>
  </si>
  <si>
    <t>90,95</t>
  </si>
  <si>
    <t>99,88%</t>
  </si>
  <si>
    <t>41,9776845</t>
  </si>
  <si>
    <t>2,16</t>
  </si>
  <si>
    <t>90,67</t>
  </si>
  <si>
    <t>MATED-11808</t>
  </si>
  <si>
    <t>CABO UNIPOLAR ISOLADO EM POLÍMERO TERMOPLÁSTICO, TIPO LSHF/ATOX, NÃO HALOGENADO, 450/750V, 70°C - BAIXA TENSÃO (ENCORDOAMENTO: CLASSE 5|SEÇÃO TRANSVERSAL: 6MM2)</t>
  </si>
  <si>
    <t>19,2000723</t>
  </si>
  <si>
    <t>4,72</t>
  </si>
  <si>
    <t>90,62</t>
  </si>
  <si>
    <t>MATED-12697</t>
  </si>
  <si>
    <t>PORTA DE MADEIRA DE LEI (TIPO: LISA|LARGURA*: 80CM|ALTURA*: 210CM|FAIXA DE ESPESSURA*: 35 A 40MM|TIPO DE FOLHA: MÉDIA|NÚCLEO: SEMISSÓLIDO [PRANCHETA/SARRAFEADA]|ACABAMENTO: NATURAL|MADEIRA: ANGELIM OU EQUIVALENTE REGIONAL|MARCO: NÃO INCLUSO|ALIZAR: NÃO INCLUSO)*VALORES REFERENCIAIS APROXIMADOS</t>
  </si>
  <si>
    <t>0,3787097</t>
  </si>
  <si>
    <t>239,25</t>
  </si>
  <si>
    <t>90,61</t>
  </si>
  <si>
    <t>E9592</t>
  </si>
  <si>
    <t>Caminhão carroceria com capacidade de 15 t - 188 kW</t>
  </si>
  <si>
    <t>0,3447253</t>
  </si>
  <si>
    <t>257,01</t>
  </si>
  <si>
    <t>72,17</t>
  </si>
  <si>
    <t>88,60</t>
  </si>
  <si>
    <t>87,47</t>
  </si>
  <si>
    <t>87,42</t>
  </si>
  <si>
    <t>3,77</t>
  </si>
  <si>
    <t>86,66</t>
  </si>
  <si>
    <t>99,89%</t>
  </si>
  <si>
    <t>MATED-5551</t>
  </si>
  <si>
    <t>TAMPA (MATERIAL: FERRO FUNDIDO|DIÂMETRO*: 300MM|APLICAÇÃO: INSPEÇÃO ELÉTRICA OU SISTEMA DE PROTEÇÃO CONTRA DESCARGAS ATMOSFÉRICAS)*VALORES REREFENCIAIS APROXIMADOS</t>
  </si>
  <si>
    <t>85,94</t>
  </si>
  <si>
    <t>MATED-11219</t>
  </si>
  <si>
    <t>MESA (APLICAÇÃO: ESCRITÓRIO E REUNIÃO|FORMATO: REDONDA|COR: CINZA|DIÂMETRO*: 120CM|ALTURA*: 75CM)*VALORES REFERENCIAIS APROXIMADOS</t>
  </si>
  <si>
    <t>409,50</t>
  </si>
  <si>
    <t>85,75</t>
  </si>
  <si>
    <t>MATED-20645</t>
  </si>
  <si>
    <t>POSTE DE AÇO GALVANIZADO COM TAMPÃO (MODELO: PA4|COMPRIMENTO: 7M|ENGASTE: 1M|DIÂMETRO: 102MM|ESPESSURA PAREDE: 2,0MM*)*VALORES REFERENCIAIS APROXIMADOS</t>
  </si>
  <si>
    <t>0,1665781</t>
  </si>
  <si>
    <t>509,50</t>
  </si>
  <si>
    <t>84,87</t>
  </si>
  <si>
    <t>E9535</t>
  </si>
  <si>
    <t>Serra circular com bancada - D = 30 cm - 4 kW</t>
  </si>
  <si>
    <t>3,2367817</t>
  </si>
  <si>
    <t>26,08</t>
  </si>
  <si>
    <t>84,42</t>
  </si>
  <si>
    <t>83,71</t>
  </si>
  <si>
    <t>0,9662863</t>
  </si>
  <si>
    <t>86,57</t>
  </si>
  <si>
    <t>83,65</t>
  </si>
  <si>
    <t>00006138</t>
  </si>
  <si>
    <t>ANEL DE VEDACAO, PVC FLEXIVEL, 100 MM, PARA SAIDA DE BACIA / VASO SANITARIO</t>
  </si>
  <si>
    <t>10,34</t>
  </si>
  <si>
    <t>82,68</t>
  </si>
  <si>
    <t>99,90%</t>
  </si>
  <si>
    <t>13,50</t>
  </si>
  <si>
    <t>80,96</t>
  </si>
  <si>
    <t>MOED-20147</t>
  </si>
  <si>
    <t>JARDINEIRO (MODALIDADE: HORISTA|ENCARGOS SOCIAIS: INCLUSO)</t>
  </si>
  <si>
    <t>4,0182239</t>
  </si>
  <si>
    <t>79,53</t>
  </si>
  <si>
    <t>MATED-9246</t>
  </si>
  <si>
    <t>VIDRO FANTASIA (COR: INCOLOR|ESPESSURA: 3MM|TEXTURA: MINI-BOREAL, MARTELADO OU CANELADO)</t>
  </si>
  <si>
    <t>0,4131677</t>
  </si>
  <si>
    <t>191,31</t>
  </si>
  <si>
    <t>79,04</t>
  </si>
  <si>
    <t>MATED-28594</t>
  </si>
  <si>
    <t>CAIXA PARA MEDIÇÃO (APLICAÇÃO: PROTEÇÃO GERAL|TIPO: CM-8|MATERIAL: AÇO|ACABAMENTO: PINTURA ELETROSTÁTICA|DIMENSÕES: 46X34X21CM|NORMA: CEMIG|DISJUNTOR: NÃO INCLUSO|LEITOR PARA VIA PÚBLICA (LVP): NÃO)</t>
  </si>
  <si>
    <t>0,3331562</t>
  </si>
  <si>
    <t>237,00</t>
  </si>
  <si>
    <t>78,96</t>
  </si>
  <si>
    <t>MATED-29525</t>
  </si>
  <si>
    <t>TELA DE AÇO CA-60 SOLDADA TIPO Q-92 (DIÂMETRO DO FIO: 4,20MM|TRAMA: 150X150MM|TIPO DA MALHA: QUADRANGULAR|PESO: 1,48KG/M2)</t>
  </si>
  <si>
    <t>6,1677212</t>
  </si>
  <si>
    <t>12,58</t>
  </si>
  <si>
    <t>77,59</t>
  </si>
  <si>
    <t>EQED-8483</t>
  </si>
  <si>
    <t>BETONEIRA  (ALIMENTAÇÃO: ELÉTRICIDADE|CAPACIDADE NOMINAL: 400L|CAPACIDADE DE MISTURA: 310L|MOTOR ELÉTRICO: TRIFÁSICO|POTÊNCIA: 2CV|CONSUMO: 1,5KWH|CARREGADOR MECÂNICO: NÃO INCLUSO|OPERADOR: NÃO INCLUSO|REFERÊCIA: 36396 OU EQUIVALENTE)</t>
  </si>
  <si>
    <t>30,8219330</t>
  </si>
  <si>
    <t>0,0389004</t>
  </si>
  <si>
    <t>0,90</t>
  </si>
  <si>
    <t>76,99</t>
  </si>
  <si>
    <t>6,31</t>
  </si>
  <si>
    <t>75,68</t>
  </si>
  <si>
    <t>99,91%</t>
  </si>
  <si>
    <t>00010489</t>
  </si>
  <si>
    <t>VIDRACEIRO (HORISTA)</t>
  </si>
  <si>
    <t>4,1338931</t>
  </si>
  <si>
    <t>75,28</t>
  </si>
  <si>
    <t>18,66</t>
  </si>
  <si>
    <t>74,60</t>
  </si>
  <si>
    <t>73,96</t>
  </si>
  <si>
    <t>14,70</t>
  </si>
  <si>
    <t>72,00</t>
  </si>
  <si>
    <t>71,96</t>
  </si>
  <si>
    <t>MATED-11440</t>
  </si>
  <si>
    <t>SELADOR ACRÍLICO (APLICAÇÃO: BLOCOS, CONCRETO OU REBOCO|COR: BRANCO)</t>
  </si>
  <si>
    <t>6,6600595</t>
  </si>
  <si>
    <t>10,72</t>
  </si>
  <si>
    <t>71,40</t>
  </si>
  <si>
    <t>MATED-11284</t>
  </si>
  <si>
    <t>BARRA AÇO (TIPO: CA-60|BITOLA: 4,2MM|MASSA LINEAR: 0,109KG/M)</t>
  </si>
  <si>
    <t>8,3125116</t>
  </si>
  <si>
    <t>8,43</t>
  </si>
  <si>
    <t>70,09</t>
  </si>
  <si>
    <t>99,92%</t>
  </si>
  <si>
    <t>MATED-11685</t>
  </si>
  <si>
    <t>TUBO PBV DE PVC BRANCO PARA ESGOTO SERIE NORMAL (DIÂMETRO DA SEÇÃO: 100MM)</t>
  </si>
  <si>
    <t>4,9687885</t>
  </si>
  <si>
    <t>13,65</t>
  </si>
  <si>
    <t>67,82</t>
  </si>
  <si>
    <t>4,21</t>
  </si>
  <si>
    <t>67,32</t>
  </si>
  <si>
    <t>65,81</t>
  </si>
  <si>
    <t>65,78</t>
  </si>
  <si>
    <t>32,76</t>
  </si>
  <si>
    <t>65,49</t>
  </si>
  <si>
    <t>2,5501643</t>
  </si>
  <si>
    <t>65,16</t>
  </si>
  <si>
    <t>MATED-11749</t>
  </si>
  <si>
    <t>RESERVATÓRIO D'ÁGUA (MATERIAL: POLIETILENO|CAPACIDADE: 1.000L|FORMA: CILÍNDRICA|PESO APROXIMADO: 17KG)</t>
  </si>
  <si>
    <t>0,1692974</t>
  </si>
  <si>
    <t>382,90</t>
  </si>
  <si>
    <t>64,82</t>
  </si>
  <si>
    <t>56,9697147</t>
  </si>
  <si>
    <t>64,38</t>
  </si>
  <si>
    <t>1,69</t>
  </si>
  <si>
    <t>MATED-11547</t>
  </si>
  <si>
    <t>REGISTRO DE ESFERA (MATERIAL: PVC|DIÂMETRO DA SEÇÃO: 20MM)</t>
  </si>
  <si>
    <t>3,4437417</t>
  </si>
  <si>
    <t>64,05</t>
  </si>
  <si>
    <t>99,93%</t>
  </si>
  <si>
    <t>P9821</t>
  </si>
  <si>
    <t>Pedreiro</t>
  </si>
  <si>
    <t>26,68</t>
  </si>
  <si>
    <t>63,85</t>
  </si>
  <si>
    <t>9,07</t>
  </si>
  <si>
    <t>63,46</t>
  </si>
  <si>
    <t>MATED-11839</t>
  </si>
  <si>
    <t>ELETRODUTO RÍGIDO (MATERIAL: PVC|TIPO: ROSCÁVEL|DIÂMETRO: 1.1/4")</t>
  </si>
  <si>
    <t>7,1820185</t>
  </si>
  <si>
    <t>8,68</t>
  </si>
  <si>
    <t>62,34</t>
  </si>
  <si>
    <t>00014618</t>
  </si>
  <si>
    <t>SERRA CIRCULAR DE BANCADA COM MOTOR ELETRICO, POTENCIA DE *1600* W, PARA DISCO DE DIAMETRO DE 10" (250 MM)</t>
  </si>
  <si>
    <t>0,0513832</t>
  </si>
  <si>
    <t>1.203,45</t>
  </si>
  <si>
    <t>61,84</t>
  </si>
  <si>
    <t>00040703</t>
  </si>
  <si>
    <t>MARTELO DEMOLIDOR ELETRICO, COM POTENCIA DE 2.000 W, FREQUENCIA DE 1.000 IMPACTOS POR MINUTO, FORCA DE IMPACTO ENTRE 60 E 65 J, PESO DE 30 KG</t>
  </si>
  <si>
    <t>0,0051500</t>
  </si>
  <si>
    <t>12.000,00</t>
  </si>
  <si>
    <t>61,80</t>
  </si>
  <si>
    <t>00004248</t>
  </si>
  <si>
    <t>OPERADOR DE PA CARREGADEIRA (HORISTA)</t>
  </si>
  <si>
    <t>2,3015811</t>
  </si>
  <si>
    <t>61,41</t>
  </si>
  <si>
    <t>61,00</t>
  </si>
  <si>
    <t>60,97</t>
  </si>
  <si>
    <t>E9066</t>
  </si>
  <si>
    <t>Grupo gerador - 14 kVA</t>
  </si>
  <si>
    <t>18,65</t>
  </si>
  <si>
    <t>4,67</t>
  </si>
  <si>
    <t>60,36</t>
  </si>
  <si>
    <t>MATED-9630</t>
  </si>
  <si>
    <t>CADEADO SIMPLES EM LATAO MACIÇO (LARGURA: 25MM|COR: DOURADO|HASTE: AÇO CEMENTADO|Nº CHAVES: 2)</t>
  </si>
  <si>
    <t>59,22</t>
  </si>
  <si>
    <t>99,94%</t>
  </si>
  <si>
    <t>29,57</t>
  </si>
  <si>
    <t>59,11</t>
  </si>
  <si>
    <t>58,97</t>
  </si>
  <si>
    <t>MATED-11837</t>
  </si>
  <si>
    <t>ELETRODUTO RÍGIDO (MATERIAL: PVC|TIPO: ROSCÁVEL|DIÂMETRO: 3/4")</t>
  </si>
  <si>
    <t>13,2928226</t>
  </si>
  <si>
    <t>4,33</t>
  </si>
  <si>
    <t>57,56</t>
  </si>
  <si>
    <t>MATED-12938</t>
  </si>
  <si>
    <t>POSTE DE AÇO GALVANIZADO COM TAMPÃO (MODELO: PA2|COMPRIMENTO: 4,5M|ENGASTE: 1M|DIÂMETRO: 102MM|ESPESSURA PAREDE: 2,0MM*)*VALORES REFERENCIAIS APROXIMADOS</t>
  </si>
  <si>
    <t>341,83</t>
  </si>
  <si>
    <t>56,94</t>
  </si>
  <si>
    <t>MATED-11806</t>
  </si>
  <si>
    <t>CABO UNIPOLAR ISOLADO EM POLÍMERO TERMOPLÁSTICO, TIPO LSHF/ATOX, NÃO HALOGENADO, 450/750V, 70°C - BAIXA TENSÃO (ENCORDOAMENTO: CLASSE 5|SEÇÃO TRANSVERSAL: 2,50MM2)</t>
  </si>
  <si>
    <t>24,6488377</t>
  </si>
  <si>
    <t>55,46</t>
  </si>
  <si>
    <t>54,69</t>
  </si>
  <si>
    <t>13,60</t>
  </si>
  <si>
    <t>00013896</t>
  </si>
  <si>
    <t>VIBRADOR DE IMERSAO, DIAMETRO DA PONTEIRA DE *45* MM, COM MOTOR ELETRICO TRIFASICO DE 2 HP (2 CV)</t>
  </si>
  <si>
    <t>0,0157848</t>
  </si>
  <si>
    <t>3.390,99</t>
  </si>
  <si>
    <t>53,53</t>
  </si>
  <si>
    <t>MATED-11728</t>
  </si>
  <si>
    <t>LAVATÓRIO DE LOUÇA SEM COLUNA (COR: BRANCO|TAMANHO: PEQUENO|LARGURA: 400MM*|COMPRIMENTO: 300MM*) *VALORES REFERENCIAIS APROXIMADOS</t>
  </si>
  <si>
    <t>0,5480071</t>
  </si>
  <si>
    <t>96,35</t>
  </si>
  <si>
    <t>52,80</t>
  </si>
  <si>
    <t>00038115</t>
  </si>
  <si>
    <t>INTERRUPTOR INTERMEDIARIO 10 A, 250 V (APENAS MODULO)</t>
  </si>
  <si>
    <t>17,58</t>
  </si>
  <si>
    <t>52,71</t>
  </si>
  <si>
    <t>99,95%</t>
  </si>
  <si>
    <t>M0030</t>
  </si>
  <si>
    <t>Aditivo plastificante e retardador de pega para concreto e argamassa</t>
  </si>
  <si>
    <t>7,9592645</t>
  </si>
  <si>
    <t>6,56</t>
  </si>
  <si>
    <t>52,23</t>
  </si>
  <si>
    <t>52,14</t>
  </si>
  <si>
    <t>2,5199404</t>
  </si>
  <si>
    <t>20,45</t>
  </si>
  <si>
    <t>51,53</t>
  </si>
  <si>
    <t>MATED-11387</t>
  </si>
  <si>
    <t>DOBRADIÇA DE FERRO PARA PORTA (TIPO: PINO SOLTO COM BOLA|LARGURA: 2.1/2"|ALTURA: 3")</t>
  </si>
  <si>
    <t>3,4083887</t>
  </si>
  <si>
    <t>14,97</t>
  </si>
  <si>
    <t>51,02</t>
  </si>
  <si>
    <t>50,73</t>
  </si>
  <si>
    <t>59,9681207</t>
  </si>
  <si>
    <t>50,37</t>
  </si>
  <si>
    <t>2,77</t>
  </si>
  <si>
    <t>49,83</t>
  </si>
  <si>
    <t>00220</t>
  </si>
  <si>
    <t>OLEO LUBRIFICANTE MINERAL MULTIVISCOSO, CLASSIFICACAO API CG-4, GRAU SAE 20W-40</t>
  </si>
  <si>
    <t>1,7648618</t>
  </si>
  <si>
    <t>27,98</t>
  </si>
  <si>
    <t>49,38</t>
  </si>
  <si>
    <t>147,93</t>
  </si>
  <si>
    <t>49,28</t>
  </si>
  <si>
    <t>MATED-9299</t>
  </si>
  <si>
    <t>ESPAÇADOR/DISTANCIADOR (MATERIAL: PLÁSTICO|COBRIMENTO: 30MM|TIPO: CIRCULAR ENTRADA LATERAL|BITOLA AÇO: MENOR OU IGUAL 12,5MM)</t>
  </si>
  <si>
    <t>169,2729642</t>
  </si>
  <si>
    <t>49,09</t>
  </si>
  <si>
    <t>MATED-9300</t>
  </si>
  <si>
    <t>ESPAÇADOR/DISTANCIADOR (MATERIAL: PLÁSTICO|COBRIMENTO: 50MM|TIPO: CIRCULAR ENTRADA LATERAL|BITOLA AÇO: MAIOR 12,5MM)</t>
  </si>
  <si>
    <t>30,2273150</t>
  </si>
  <si>
    <t>48,06</t>
  </si>
  <si>
    <t>99,96%</t>
  </si>
  <si>
    <t>15,89</t>
  </si>
  <si>
    <t>47,64</t>
  </si>
  <si>
    <t>MATED-12135</t>
  </si>
  <si>
    <t>RESERVATÓRIO D'ÁGUA (MATERIAL: POLIETILENO|CAPACIDADE: 250L|FORMA: CILÍNDRICA|PESO APROXIMADO: 7KG)</t>
  </si>
  <si>
    <t>220,85</t>
  </si>
  <si>
    <t>46,25</t>
  </si>
  <si>
    <t>46,08</t>
  </si>
  <si>
    <t>152,5549652</t>
  </si>
  <si>
    <t>44,24</t>
  </si>
  <si>
    <t>00011281</t>
  </si>
  <si>
    <t>COMPACTADOR DE SOLO A PERCUSSAO (SOQUETE), A GASOLINA 4 TEMPOS, PESO 55 A 65 KG, FORCA DE IMPACTO 1.000 A 1.500 KGF, FREQ. 600 A 700 GOLPES P/ MINUTO, VELOCIDADE TRABALHO DE 10 A 15 M/MIN, POT. DE 2,00 A 3,00 HP</t>
  </si>
  <si>
    <t>0,0043872</t>
  </si>
  <si>
    <t>9.990,00</t>
  </si>
  <si>
    <t>43,83</t>
  </si>
  <si>
    <t>MATED-17883</t>
  </si>
  <si>
    <t>UNIDUT PARA CONDULETE (MATERIAL: ALUMÍNIO|TIPO DO ENCAIXE: PRESSÃO|DIÂMETRO: 1.1/2"[40MM]|PARAFUSOS: INCLUSOS)</t>
  </si>
  <si>
    <t>5,8091691</t>
  </si>
  <si>
    <t>7,44</t>
  </si>
  <si>
    <t>43,22</t>
  </si>
  <si>
    <t>21,48</t>
  </si>
  <si>
    <t>42,94</t>
  </si>
  <si>
    <t>7,06</t>
  </si>
  <si>
    <t>42,34</t>
  </si>
  <si>
    <t>MATED-11750</t>
  </si>
  <si>
    <t>CHUVEIRO ELÉTRICO (MATERIAL: PLÁSTICO|POTÊNCIA: 4400W-5500W|ACABAMENTO: BRANCO|BRAÇO CHUVEIRO: INCLUSO)</t>
  </si>
  <si>
    <t>0,6159986</t>
  </si>
  <si>
    <t>66,00</t>
  </si>
  <si>
    <t>40,66</t>
  </si>
  <si>
    <t>E9579</t>
  </si>
  <si>
    <t>Caminhão basculante com capacidade de 10 m³ - 210 kW</t>
  </si>
  <si>
    <t>0,1228551</t>
  </si>
  <si>
    <t>0,0200103</t>
  </si>
  <si>
    <t>309,02</t>
  </si>
  <si>
    <t>89,98</t>
  </si>
  <si>
    <t>37,96</t>
  </si>
  <si>
    <t>1,80</t>
  </si>
  <si>
    <t>39,52</t>
  </si>
  <si>
    <t>2,6746781</t>
  </si>
  <si>
    <t>14,75</t>
  </si>
  <si>
    <t>39,45</t>
  </si>
  <si>
    <t>93,9500558</t>
  </si>
  <si>
    <t>38,52</t>
  </si>
  <si>
    <t>99,97%</t>
  </si>
  <si>
    <t>6,30</t>
  </si>
  <si>
    <t>37,78</t>
  </si>
  <si>
    <t>MATED-31493</t>
  </si>
  <si>
    <t>FITA DUPLA FACE (LARGURA: 12MM|COR: TRANSPARENTE|COMPRIMENTO DO ROLO*: 20M|APLICAÇÃO: USO GERAL)*VALORES REFERENCIAIS APROXIMADOS</t>
  </si>
  <si>
    <t>14,6082342</t>
  </si>
  <si>
    <t>2,45</t>
  </si>
  <si>
    <t>35,79</t>
  </si>
  <si>
    <t>35,14</t>
  </si>
  <si>
    <t>33,02</t>
  </si>
  <si>
    <t>0,2987372</t>
  </si>
  <si>
    <t>107,99</t>
  </si>
  <si>
    <t>32,26</t>
  </si>
  <si>
    <t>MATED-17873</t>
  </si>
  <si>
    <t>CONDULETE (MATERIAL: ALUMÍNIO|TIPO: MÚLTIPLO "X" OU "L"|DIÂMETRO DO ENCAIXE: 1.1/2"[40MM]|TAMPA: NÃO INCLUSO)</t>
  </si>
  <si>
    <t>1,4522923</t>
  </si>
  <si>
    <t>22,13</t>
  </si>
  <si>
    <t>32,14</t>
  </si>
  <si>
    <t>1,4986033</t>
  </si>
  <si>
    <t>32,12</t>
  </si>
  <si>
    <t>55.10.75</t>
  </si>
  <si>
    <t>PEDREIRO</t>
  </si>
  <si>
    <t>1,2793199</t>
  </si>
  <si>
    <t>24,60</t>
  </si>
  <si>
    <t>31,47</t>
  </si>
  <si>
    <t>0,1019458</t>
  </si>
  <si>
    <t>308,60</t>
  </si>
  <si>
    <t>31,46</t>
  </si>
  <si>
    <t>MATED-11683</t>
  </si>
  <si>
    <t>TUBO PB DE PVC BRANCO PARA ESGOTO SERIE NORMAL (DIÂMETRO DA SEÇÃO: 40MM)</t>
  </si>
  <si>
    <t>4,4200294</t>
  </si>
  <si>
    <t>6,87</t>
  </si>
  <si>
    <t>30,37</t>
  </si>
  <si>
    <t>00011681</t>
  </si>
  <si>
    <t>ENGATE/RABICHO FLEXIVEL PLASTICO (PVC OU ABS) BRANCO 1/2" X 40 CM</t>
  </si>
  <si>
    <t>7,41</t>
  </si>
  <si>
    <t>29,62</t>
  </si>
  <si>
    <t>29,38</t>
  </si>
  <si>
    <t>MATED-11805</t>
  </si>
  <si>
    <t>CABO UNIPOLAR ISOLADO EM POLÍMERO TERMOPLÁSTICO, TIPO LSHF/ATOX, NÃO HALOGENADO, 450/750V, 70°C - BAIXA TENSÃO (ENCORDOAMENTO: CLASSE 5|SEÇÃO TRANSVERSAL: 1,50MM2)</t>
  </si>
  <si>
    <t>23,2619084</t>
  </si>
  <si>
    <t>29,31</t>
  </si>
  <si>
    <t>MATED-5539</t>
  </si>
  <si>
    <t>CAIXA DE INSPEÇÃO (MATERIAL: POLIPROPILENO|COR: PRETA|DIÂMETRO*: 300MM|COMPRIMENTO*: 300MM|TAMPA: NÃO INCLUSO|APLICAÇÃO: INSPEÇÃO DE ESGOTO OU SISTEMA DE PROTEÇÃO CONTRA DESCARGAS ATMOSFÉRICAS)*VALORES REREFENCIAIS APROXIMADOS</t>
  </si>
  <si>
    <t>29,10</t>
  </si>
  <si>
    <t>29,08</t>
  </si>
  <si>
    <t>0,1412965</t>
  </si>
  <si>
    <t>202,70</t>
  </si>
  <si>
    <t>28,64</t>
  </si>
  <si>
    <t>MATED-11596</t>
  </si>
  <si>
    <t>TUBO SOLDÁVEL DE PVC MARROM PARA ÁGUA FRIA (DIÂMETRO DA SEÇÃO: 20 MM)</t>
  </si>
  <si>
    <t>7,9844829</t>
  </si>
  <si>
    <t>28,58</t>
  </si>
  <si>
    <t>1,4992030</t>
  </si>
  <si>
    <t>28,52</t>
  </si>
  <si>
    <t>0,8477573</t>
  </si>
  <si>
    <t>32,82</t>
  </si>
  <si>
    <t>27,82</t>
  </si>
  <si>
    <t>99,98%</t>
  </si>
  <si>
    <t>4,2072870</t>
  </si>
  <si>
    <t>6,44</t>
  </si>
  <si>
    <t>27,09</t>
  </si>
  <si>
    <t>MATED-11478</t>
  </si>
  <si>
    <t>HASTE PARA ATERRAMENTO COPPERWELD (DIÂMETRO: 5/8"|COMPRIMENTO: 240CM|MATERIAL DO NÚCLEO: AÇO (SAE 1010/1020)|REVESTIMENTO: COBRE ELETROLÍTICO|TIPO: BAIXA CAMADA)</t>
  </si>
  <si>
    <t>0,4997343</t>
  </si>
  <si>
    <t>53,30</t>
  </si>
  <si>
    <t>26,64</t>
  </si>
  <si>
    <t>MATED-11747</t>
  </si>
  <si>
    <t>CAIXA DE DESCARGA PLÁSTICA SUSPENSA (VOLUME: 9L|ACESSÓRIOS: INCLUSO)</t>
  </si>
  <si>
    <t>25,82</t>
  </si>
  <si>
    <t>MATED-11679</t>
  </si>
  <si>
    <t>JOELHO 90º PBV DE PVC BRANCO PARA ESGOTO SÉRIE NORMAL (DIÂMETRO: 100MM)</t>
  </si>
  <si>
    <t>3,6341193</t>
  </si>
  <si>
    <t>7,00</t>
  </si>
  <si>
    <t>25,44</t>
  </si>
  <si>
    <t>4,1533568</t>
  </si>
  <si>
    <t>6,09</t>
  </si>
  <si>
    <t>1,41</t>
  </si>
  <si>
    <t>25,28</t>
  </si>
  <si>
    <t>20,39</t>
  </si>
  <si>
    <t>11,38</t>
  </si>
  <si>
    <t>25,22</t>
  </si>
  <si>
    <t>EQED-28422</t>
  </si>
  <si>
    <t>ESTAÇÃO TOTAL (PRECISÃO ANGULAR: 2"|PRECISÃO LINEAR: 3MM|ALCANCE MÍNIMO: 2500M|TRIPÉ E BALIZA: INCLUSOS|OPERADOR: NÃO INCLUSO)</t>
  </si>
  <si>
    <t>9,5948993</t>
  </si>
  <si>
    <t>2,57</t>
  </si>
  <si>
    <t>24,66</t>
  </si>
  <si>
    <t>MATED-14472</t>
  </si>
  <si>
    <t>JUNÇÃO SIMPLES PBV DE PVC BRANCO PARA ESGOTO SÉRIE NORMAL (DIÂMETRO DE ENTRADA: 100MM|DIÂMETRO DE SAÍDA: 100MM)</t>
  </si>
  <si>
    <t>1,1830451</t>
  </si>
  <si>
    <t>20,81</t>
  </si>
  <si>
    <t>24,62</t>
  </si>
  <si>
    <t>MATED-12988</t>
  </si>
  <si>
    <t>ARMAÇÃO SECUNDÁRIA DE ESTRIBO (APLICAÇÃO: SUSTENTAÇÃO ISOLADOR ROLDANA|QUANTIDADE DE ESTRIBO: 1)</t>
  </si>
  <si>
    <t>1,3326249</t>
  </si>
  <si>
    <t>18,39</t>
  </si>
  <si>
    <t>24,51</t>
  </si>
  <si>
    <t>MATED-11359</t>
  </si>
  <si>
    <t>ESCORA DE MADEIRA (DIÂMETRO DA SEÇÃO: 8 A 10CM|TIPO DE MADEIRA: EUCALIPTO COM CASCA|IMUNIZAÇÃO: NÃO INCLUSO)</t>
  </si>
  <si>
    <t>5,4970777</t>
  </si>
  <si>
    <t>4,40</t>
  </si>
  <si>
    <t>47,65</t>
  </si>
  <si>
    <t>23,81</t>
  </si>
  <si>
    <t>5,87</t>
  </si>
  <si>
    <t>23,47</t>
  </si>
  <si>
    <t>EQED-31357</t>
  </si>
  <si>
    <t>SERRA DE BANCADA (DIÂMETRO DO DISCO: 10"[250MM]|PESO*: 22KG|POTÊNCIA 1600W*|ALIMENTAÇÃO: ELETRICIDADE|REFERÊNCIA: 14618 OU EQUIVALENTE|OPERADOR: NÃO INCLUSO) *VALORES REFERENCIAIS APROXIMADOS</t>
  </si>
  <si>
    <t>15,5866267</t>
  </si>
  <si>
    <t>21,9854921</t>
  </si>
  <si>
    <t>21,80</t>
  </si>
  <si>
    <t>1,33</t>
  </si>
  <si>
    <t>5,71</t>
  </si>
  <si>
    <t>22,83</t>
  </si>
  <si>
    <t>MATED-11330</t>
  </si>
  <si>
    <t>PREGO 15X15 COM CABEÇA (COMPRIMENTO: 34,5MM|DIÂMETRO: 2,4MM|QUANTIDADE POR QUILO: 777)</t>
  </si>
  <si>
    <t>1,0366089</t>
  </si>
  <si>
    <t>21,73</t>
  </si>
  <si>
    <t>22,53</t>
  </si>
  <si>
    <t>0,4321703</t>
  </si>
  <si>
    <t>50,91</t>
  </si>
  <si>
    <t>21,86</t>
  </si>
  <si>
    <t>00038194</t>
  </si>
  <si>
    <t>LAMPADA LED 10 W BIVOLT BRANCA, FORMATO TRADICIONAL (BASE E27)</t>
  </si>
  <si>
    <t>5,45</t>
  </si>
  <si>
    <t>21,79</t>
  </si>
  <si>
    <t>14919</t>
  </si>
  <si>
    <t>CONJUNTO DE 6 PNEUS RADIAIS, 275/80R22.5</t>
  </si>
  <si>
    <t>Equipamento para Aquisição Permanente</t>
  </si>
  <si>
    <t>0,0021589</t>
  </si>
  <si>
    <t>9.949,20</t>
  </si>
  <si>
    <t>EQED-23888</t>
  </si>
  <si>
    <t>REFRIGERADOR (CAPACIDADE MÉDIA: 120L|COR: BRANCA|QUANTIDADE DE PORTAS: 1|CONSUMO*: 0,11KW/H|TENSÃO: 127V-220V)* VALORES REFERENCIAIS APROXIMADOS</t>
  </si>
  <si>
    <t>184,2828026</t>
  </si>
  <si>
    <t>21,28</t>
  </si>
  <si>
    <t>MATED-11684</t>
  </si>
  <si>
    <t>TUBO PBV DE PVC BRANCO PARA ESGOTO SERIE NORMAL (DIÂMETRO DA SEÇÃO: 50MM)</t>
  </si>
  <si>
    <t>2,1635474</t>
  </si>
  <si>
    <t>9,75</t>
  </si>
  <si>
    <t>21,09</t>
  </si>
  <si>
    <t>2,63</t>
  </si>
  <si>
    <t>21,03</t>
  </si>
  <si>
    <t>MATED-11840</t>
  </si>
  <si>
    <t>ELETRODUTO RÍGIDO (MATERIAL: PVC|TIPO: ROSCÁVEL|DIÂMETRO: 1.1/2")</t>
  </si>
  <si>
    <t>1,9770147</t>
  </si>
  <si>
    <t>10,17</t>
  </si>
  <si>
    <t>20,11</t>
  </si>
  <si>
    <t>00043464</t>
  </si>
  <si>
    <t>FERRAMENTAS - FAMILIA OPERADOR ESCAVADEIRA - HORISTA (ENCARGOS COMPLEMENTARES - COLETADO CAIXA)</t>
  </si>
  <si>
    <t>18,14</t>
  </si>
  <si>
    <t>99,99%</t>
  </si>
  <si>
    <t>MATED-11279</t>
  </si>
  <si>
    <t>DESMOLDANTE (APLICAÇÃO: FÔRMAS DE MADEIRA PARA CONCRETO)</t>
  </si>
  <si>
    <t>2,2663552</t>
  </si>
  <si>
    <t>7,91</t>
  </si>
  <si>
    <t>17,93</t>
  </si>
  <si>
    <t>4,12</t>
  </si>
  <si>
    <t>16,47</t>
  </si>
  <si>
    <t>MATED-12414</t>
  </si>
  <si>
    <t>LÂMPADA (TIPO: FLUORESCENTE|FORMATO: MILHO[3U] OU ESPIRAL|POTÊNCIA: 23W|LÚMENS: 1449LM-1660LM|COR DA LUZ: BRANCA-6500K|SOQUETE-BASE: E27|TENSÃO: 110V) - IPRM</t>
  </si>
  <si>
    <t>1,3149458</t>
  </si>
  <si>
    <t>12,40</t>
  </si>
  <si>
    <t>16,30</t>
  </si>
  <si>
    <t>MATED-26580</t>
  </si>
  <si>
    <t>ELETRODO REVESTIDO PARA SOLDA (FAIXA DE CORRENTE ELÉTRICA: 90-120A|COMPRIMENTO: 350MM|CLASSIFICAÇÃO: E309L-17|APLICAÇÃO: AÇO INOX AISI 304)</t>
  </si>
  <si>
    <t>0,1155511</t>
  </si>
  <si>
    <t>136,76</t>
  </si>
  <si>
    <t>15,80</t>
  </si>
  <si>
    <t>3,8537513</t>
  </si>
  <si>
    <t>4,00</t>
  </si>
  <si>
    <t>15,42</t>
  </si>
  <si>
    <t>MATED-17870</t>
  </si>
  <si>
    <t>CONDULETE (MATERIAL: ALUMÍNIO|TIPO: MÚLTIPLO "X" OU "L"|DIÂMETRO DO ENCAIXE: 3/4"[20MM]|TAMPA: NÃO INCLUSO)</t>
  </si>
  <si>
    <t>1,8731514</t>
  </si>
  <si>
    <t>7,98</t>
  </si>
  <si>
    <t>14,95</t>
  </si>
  <si>
    <t>MATED-11742</t>
  </si>
  <si>
    <t>TORNEIRA METÁLICA DE BICA BAIXA PADRÃO POPULAR (APLICAÇÃO: LAVATÓRIO|BICO: AREJADOR|ABERTURA: 1/2 DE VOLTA|ACABAMENTO: CROMADO|BITOLA: 1/2" OU 3/4"|INSTALAÇÃO: MESA|REFERÊNCIA: 1193)</t>
  </si>
  <si>
    <t>0,3385948</t>
  </si>
  <si>
    <t>42,99</t>
  </si>
  <si>
    <t>14,56</t>
  </si>
  <si>
    <t>MATED-12424</t>
  </si>
  <si>
    <t>MADEIRA SERRADA APARELHADA (APLICAÇÃO: TELHADO|MADEIRA: PARAJU, MAÇARANDUBA, CAMBARÁ, ANGELIM, EUCALIPTO OU EQUIVALENTE DA REGIÃO)</t>
  </si>
  <si>
    <t>0,0033297</t>
  </si>
  <si>
    <t>4.371,21</t>
  </si>
  <si>
    <t>14,55</t>
  </si>
  <si>
    <t>MATED-14470</t>
  </si>
  <si>
    <t>JUNÇÃO SIMPLES PBV DE PVC BRANCO PARA ESGOTO SÉRIE NORMAL (DIÂMETRO DE ENTRADA: 100MM|DIÂMETRO DE SAÍDA: 50MM)</t>
  </si>
  <si>
    <t>0,9790713</t>
  </si>
  <si>
    <t>MATED-28571</t>
  </si>
  <si>
    <t>EPI PARA FAMÍLIA PARA TOPÓGRAFO - HORISTA (ENCARGOS COMPLEMENTARES)</t>
  </si>
  <si>
    <t>19,1897986</t>
  </si>
  <si>
    <t>14,20</t>
  </si>
  <si>
    <t>MATED-11970</t>
  </si>
  <si>
    <t>PARAFUSO (TIPO: CASTELO|MATERIAL: LATÃO|NÚMERO: 8|ARRUELA: INCLUSA|BUCHA: INCLUSA)</t>
  </si>
  <si>
    <t>13,99</t>
  </si>
  <si>
    <t>158</t>
  </si>
  <si>
    <t>Almoço (Participação do empregador)</t>
  </si>
  <si>
    <t>0,9889703</t>
  </si>
  <si>
    <t>14,00</t>
  </si>
  <si>
    <t>13,19</t>
  </si>
  <si>
    <t>13,15</t>
  </si>
  <si>
    <t>MATED-11548</t>
  </si>
  <si>
    <t>REGISTRO DE ESFERA (MATERIAL: PVC|DIÂMETRO DA SEÇÃO: 25MM)</t>
  </si>
  <si>
    <t>0,6017193</t>
  </si>
  <si>
    <t>21,58</t>
  </si>
  <si>
    <t>12,99</t>
  </si>
  <si>
    <t>MATED-16674</t>
  </si>
  <si>
    <t>REBITE DE REPUXO (DIÂMETRO: 4,8MM|COMPRIMENTO: 40MM|MATERIAL: ALUMÍNIO|ACABAMENTO: NATURAL)</t>
  </si>
  <si>
    <t>29,3177478</t>
  </si>
  <si>
    <t>12,90</t>
  </si>
  <si>
    <t>0,6396600</t>
  </si>
  <si>
    <t>20,09</t>
  </si>
  <si>
    <t>12,85</t>
  </si>
  <si>
    <t>0,7995749</t>
  </si>
  <si>
    <t>15,94</t>
  </si>
  <si>
    <t>12,75</t>
  </si>
  <si>
    <t>MATED-14464</t>
  </si>
  <si>
    <t>TÊ DE REDUÇÃO SOLDÁVEL (MATERIAL: PVC|DIÂMETRO: 25X20MM)</t>
  </si>
  <si>
    <t>3,1989793</t>
  </si>
  <si>
    <t>3,98</t>
  </si>
  <si>
    <t>12,73</t>
  </si>
  <si>
    <t>MATED-12990</t>
  </si>
  <si>
    <t>ISOLADOR ROLDANA (MATERIAL: PORCELANA|TENSÃO NOMINAL: 1KV|CARGA DE RUPTURA DE MECÂNICA: 10KN|COR: MARROM)</t>
  </si>
  <si>
    <t>9,50</t>
  </si>
  <si>
    <t>12,66</t>
  </si>
  <si>
    <t>MATED-11682</t>
  </si>
  <si>
    <t>TÊ 90º DE REDUÇÃO PBV DE PVC BRANCO PARA ESGOTO SÉRIE NORMAL (DIÂMETRO DE ENTRADA: 100MM|DIÂMETRO DE SAÍDA: 50MM)</t>
  </si>
  <si>
    <t>1,0470614</t>
  </si>
  <si>
    <t>11,69</t>
  </si>
  <si>
    <t>12,24</t>
  </si>
  <si>
    <t>MATED-11613</t>
  </si>
  <si>
    <t>ADESIVO PLÁSTICO (APLICAÇÃO: COLAGEM DE TUBOS E CONEXÕES EM PVC[ÁGUA FRIA]|PINCEL APLICADOR: INCLUSO)</t>
  </si>
  <si>
    <t>0,1820842</t>
  </si>
  <si>
    <t>65,88</t>
  </si>
  <si>
    <t>12,00</t>
  </si>
  <si>
    <t>8,90</t>
  </si>
  <si>
    <t>11,86</t>
  </si>
  <si>
    <t>MATED-12513</t>
  </si>
  <si>
    <t>CORPO CAIXA SIFONADA DE PVC PARA ESGOTO SANITÁRIO (ALTURA: 150MM|DIÂMETRO DE ENTRADA: 40MM|DIÂMETRO DE SAÍDA: 50MM|DIÂMETRO DA CAIXA: 150MM|NÚMERO DE ENTRADAS: 3|GRELHA: NÃO INCLUSA)</t>
  </si>
  <si>
    <t>0,4232435</t>
  </si>
  <si>
    <t>27,91</t>
  </si>
  <si>
    <t>11,81</t>
  </si>
  <si>
    <t>MATED-15612</t>
  </si>
  <si>
    <t>PLACA PARA SUPORTE (TIPO DA PLACA: 4"X2"|QUANTIDADE DE MÓDULOS: 1 MÓDULO|MATERIAL: PLÁSTICO|SUPORTE: NÃO INCLUSO)</t>
  </si>
  <si>
    <t>2,3463695</t>
  </si>
  <si>
    <t>11,71</t>
  </si>
  <si>
    <t>00012295</t>
  </si>
  <si>
    <t>SOQUETE DE BAQUELITE BASE E27, PARA LAMPADAS</t>
  </si>
  <si>
    <t>00013458</t>
  </si>
  <si>
    <t>COMPACTADOR DE SOLOS DE PERCURSAO (SOQUETE) COM MOTOR A GASOLINA 4 TEMPOS DE 4 HP (4 CV)</t>
  </si>
  <si>
    <t>0,0009333</t>
  </si>
  <si>
    <t>12.378,91</t>
  </si>
  <si>
    <t>11,55</t>
  </si>
  <si>
    <t>MATED-11272</t>
  </si>
  <si>
    <t>ADITIVO (TIPO: EXPANSOR|APLICAÇÃO: ARGAMASSA DE ENCUNHAMENTO)</t>
  </si>
  <si>
    <t>0,7344448</t>
  </si>
  <si>
    <t>15,56</t>
  </si>
  <si>
    <t>11,43</t>
  </si>
  <si>
    <t>MATED-11327</t>
  </si>
  <si>
    <t>PREGO 17X21 COM CABEÇA (COMPRIMENTO: 48,3MM|DIÂMETRO: 3,0MM|QUANTIDADE POR QUILO: 334)</t>
  </si>
  <si>
    <t>0,6044787</t>
  </si>
  <si>
    <t>11,24</t>
  </si>
  <si>
    <t>11,19</t>
  </si>
  <si>
    <t>MATED-11681</t>
  </si>
  <si>
    <t>REDUÇÃO EXCÊNTRICA PBV DE PVC BRANCO PARA ESGOTO SÉRIE NORMAL (DIÂMETRO DE ENTRADA: 100MM|DIÂMETRO DE SAÍDA: 50MM)</t>
  </si>
  <si>
    <t>1,3700178</t>
  </si>
  <si>
    <t>10,89</t>
  </si>
  <si>
    <t>10,77</t>
  </si>
  <si>
    <t>2,35</t>
  </si>
  <si>
    <t>10,57</t>
  </si>
  <si>
    <t>MATED-22664</t>
  </si>
  <si>
    <t>DISJUNTOR (TIPO: MONOPOLAR|CURVA:C|CORRENTE: 50A|I MÁX: 4,5KA/6KA)</t>
  </si>
  <si>
    <t>16,01</t>
  </si>
  <si>
    <t>9,86</t>
  </si>
  <si>
    <t>MATED-11334</t>
  </si>
  <si>
    <t>PARAFUSO (ROSCA: SOBERBA|CABEÇA: SEXTAVADA|MATERIAL: AÇO|ACABAMENTO: ZINCADO|COMPRIMENTO: 110MM|DIÂMETRO: 8MM)</t>
  </si>
  <si>
    <t>11,8882246</t>
  </si>
  <si>
    <t>0,82</t>
  </si>
  <si>
    <t>MATED-9297</t>
  </si>
  <si>
    <t>ESPAÇADOR/DISTANCIADOR (MATERIAL: PLÁSTICO|COBRIMENTO: 30MM|TIPO: TORRE/CADEIRINHA/PINO|BITOLA AÇO: MENOR OU IGUAL 12,5MM)</t>
  </si>
  <si>
    <t>28,5957984</t>
  </si>
  <si>
    <t>9,72</t>
  </si>
  <si>
    <t>MATED-14471</t>
  </si>
  <si>
    <t>JOELHO 45º PBV DE PVC BRANCO PARA ESGOTO SÉRIE NORMAL (DIÂMETRO: 100MM)</t>
  </si>
  <si>
    <t>8,00</t>
  </si>
  <si>
    <t>9,46</t>
  </si>
  <si>
    <t>MATED-11713</t>
  </si>
  <si>
    <t>CAIXA SIFONADA DE PVC PARA ESGOTO SANITÁRIO (ALTURA: 150MM|DIÂMETRO DE ENTRADA: 40MM|DIÂMETRO DE SAÍDA: 50MM|DIÂMETRO DA CAIXA: 150MM|FORMATO DA GRELHA: REDONDO|NÚMERO DE ENTRADAS: 7|GRELHA: INCLUSA)</t>
  </si>
  <si>
    <t>0,2447678</t>
  </si>
  <si>
    <t>38,40</t>
  </si>
  <si>
    <t>9,40</t>
  </si>
  <si>
    <t>MATED-14624</t>
  </si>
  <si>
    <t>FERRAMENTAS PARA FAMÍLIA OPERADOR ESCAVADEIRA - HORISTA (ENCARGOS COMPLEMENTARES)</t>
  </si>
  <si>
    <t>9,23</t>
  </si>
  <si>
    <t>9,19</t>
  </si>
  <si>
    <t>MATED-15597</t>
  </si>
  <si>
    <t>SUPORTE PARA PLACA (TIPO DA PLACA: 4"X2"|QUANTIDADE DE MÓDULOS: 3 MÓDULOS|MATERIAL: PLÁSTICO|POSIÇÃO: VERTICAL OU HORIZONTAL|PARAFUSOS: INCLUÍDOS)</t>
  </si>
  <si>
    <t>3,90</t>
  </si>
  <si>
    <t>9,15</t>
  </si>
  <si>
    <t>MATED-13036</t>
  </si>
  <si>
    <t>ABRAÇADEIRA AJUSTÁVEL (APLICAÇÃO: POSTES|MATERIAL: AÇO GALVANIZADO|COMPRIMENTO: 800MM|DIÂMETRO DO POSTE: 160-240MM|NÚMERO DE FUROS: 22|PARAFUSOS:INCLUSOS)</t>
  </si>
  <si>
    <t>E9064</t>
  </si>
  <si>
    <t>Transportador manual gerica com capacidade de 180 l</t>
  </si>
  <si>
    <t>2,9436806</t>
  </si>
  <si>
    <t>4,2382801</t>
  </si>
  <si>
    <t>1,51</t>
  </si>
  <si>
    <t>1,02</t>
  </si>
  <si>
    <t>4,44</t>
  </si>
  <si>
    <t>4,34</t>
  </si>
  <si>
    <t>8,52</t>
  </si>
  <si>
    <t>MATED-22661</t>
  </si>
  <si>
    <t>DISJUNTOR (TIPO: MONOPOLAR|CURVA:C|CORRENTE: 25A|I MÁX: 4,5kA/6kA)</t>
  </si>
  <si>
    <t>0,5881220</t>
  </si>
  <si>
    <t>14,42</t>
  </si>
  <si>
    <t>8,48</t>
  </si>
  <si>
    <t>8,40</t>
  </si>
  <si>
    <t>MATED-11589</t>
  </si>
  <si>
    <t>SOLUÇÃO LIMPADORA (APLICAÇÃO: TUBO DE PVC RÍGIDO)</t>
  </si>
  <si>
    <t>0,1444152</t>
  </si>
  <si>
    <t>57,58</t>
  </si>
  <si>
    <t>100,00%</t>
  </si>
  <si>
    <t>10492</t>
  </si>
  <si>
    <t>Cesta Básica</t>
  </si>
  <si>
    <t>0,0437168</t>
  </si>
  <si>
    <t>190,00</t>
  </si>
  <si>
    <t>8,31</t>
  </si>
  <si>
    <t>MATED-15601</t>
  </si>
  <si>
    <t>MÓDULO TOMADA (PÓLOS: 2P+T|CORRENTE: 10A|TENSÃO: 250V|MATERIAL: TERMOPLÁSTICO|PLACA E SUPORTE: NÃO INCLUSO)</t>
  </si>
  <si>
    <t>1,5488352</t>
  </si>
  <si>
    <t>5,22</t>
  </si>
  <si>
    <t>8,08</t>
  </si>
  <si>
    <t>MATED-14407</t>
  </si>
  <si>
    <t>QUADRO DE DISTRIBUIÇÃO (CAPACIDADE: 4 DISJUNTORES DIN|MATERIAL: PVC|BARRAMENTO NÃO INCLUSO|TIPO: SOBREPOR)</t>
  </si>
  <si>
    <t>0,2808026</t>
  </si>
  <si>
    <t>28,56</t>
  </si>
  <si>
    <t>8,02</t>
  </si>
  <si>
    <t>13,7177076</t>
  </si>
  <si>
    <t>7,82</t>
  </si>
  <si>
    <t>MATED-14458</t>
  </si>
  <si>
    <t>JOELHO 90º SOLDÁVEL COM BUCHA DE LATÃO (MATERIAL: PVC|DIÂMETRO: 20MMX1/2")</t>
  </si>
  <si>
    <t>1,0708543</t>
  </si>
  <si>
    <t>7,19</t>
  </si>
  <si>
    <t>7,70</t>
  </si>
  <si>
    <t>MATED-14479</t>
  </si>
  <si>
    <t>JOELHO 90º SOLDÁVEL (MATERIAL: PVC|DIÂMETRO: 20MM)</t>
  </si>
  <si>
    <t>9,5901317</t>
  </si>
  <si>
    <t>7,67</t>
  </si>
  <si>
    <t>MATED-14405</t>
  </si>
  <si>
    <t>LUMINÁRIA DE TETO COM BASE (MODELO: PLAFONIER|BASE: PLÁSTICO-POLIPROPILENO|SOQUETE: INCLUSO|TIPO DE SOQUETE: E27|MATERIAL DO SOQUETE: PORCELANA|POTÊNCIA MÁXIMA LÂMPADA: 60W|LÂMPADA: NÃO INCLUSA)</t>
  </si>
  <si>
    <t>5,60</t>
  </si>
  <si>
    <t>7,36</t>
  </si>
  <si>
    <t>00222</t>
  </si>
  <si>
    <t>GRAXA COMUM P/LUBRIFICACAO DE CHASSIS, E M TAMBORES DE 170KG</t>
  </si>
  <si>
    <t>0,6332634</t>
  </si>
  <si>
    <t>11,50</t>
  </si>
  <si>
    <t>7,28</t>
  </si>
  <si>
    <t>MATED-14468</t>
  </si>
  <si>
    <t>JUNÇÃO SIMPLES PBV DE PVC BRANCO PARA ESGOTO SÉRIE NORMAL (DIÂMETRO DE ENTRADA: 50MM|DIÂMETRO DE SAÍDA: 50MM)</t>
  </si>
  <si>
    <t>0,8974833</t>
  </si>
  <si>
    <t>0,0226558</t>
  </si>
  <si>
    <t>294,56</t>
  </si>
  <si>
    <t>6,67</t>
  </si>
  <si>
    <t>E9071</t>
  </si>
  <si>
    <t>Transportador manual carrinho de mão com capacidade de 80 l</t>
  </si>
  <si>
    <t>8,6156505</t>
  </si>
  <si>
    <t>0,9578034</t>
  </si>
  <si>
    <t>5,93</t>
  </si>
  <si>
    <t>MATED-11678</t>
  </si>
  <si>
    <t>JOELHO 90° PB SOLDÁVEL DE PVC BRANCO PARA ESGOTO SÉRIE NORMAL (DIÂMETRO DA SEÇÃO: 40MM)</t>
  </si>
  <si>
    <t>3,3009608</t>
  </si>
  <si>
    <t>1,87</t>
  </si>
  <si>
    <t>6,17</t>
  </si>
  <si>
    <t>6,00</t>
  </si>
  <si>
    <t>5,90</t>
  </si>
  <si>
    <t>MATED-14466</t>
  </si>
  <si>
    <t>JOELHO 45º PBV DE PVC BRANCO PARA ESGOTO SÉRIE NORMAL (DIÂMETRO: 40MM)</t>
  </si>
  <si>
    <t>2,7230417</t>
  </si>
  <si>
    <t>2,14</t>
  </si>
  <si>
    <t>5,83</t>
  </si>
  <si>
    <t>MATED-14469</t>
  </si>
  <si>
    <t>BUCHA DE REDUÇÃO LONGA PBV DE PVC BRANCO PARA ESGOTO SÉRIE NORMAL (DIÂMETRO DE ENTRADA: 50MM|DIÂMETRO DE SAÍDA: 40MM)</t>
  </si>
  <si>
    <t>2,5904574</t>
  </si>
  <si>
    <t>2,09</t>
  </si>
  <si>
    <t>MATED-15598</t>
  </si>
  <si>
    <t>MÓDULO INTERRUPTOR (TIPO: SIMPLES|CORRENTE: 10A|TENSÃO: 250V|MATERIAL: TERMOPLÁSTICO|PLACA E SUPORTE: NÃO INCLUSO)</t>
  </si>
  <si>
    <t>0,7975342</t>
  </si>
  <si>
    <t>6,55</t>
  </si>
  <si>
    <t>14,0286423</t>
  </si>
  <si>
    <t>0,37</t>
  </si>
  <si>
    <t>5,19</t>
  </si>
  <si>
    <t>39,4094893</t>
  </si>
  <si>
    <t>5,12</t>
  </si>
  <si>
    <t>MATED-14453</t>
  </si>
  <si>
    <t>TORNEIRA PLÁSTICA LONGA PARA TANQUE/PIA DE COZINHA SEM AREJADOR (ACABAMENTO: PLÁSTICO|DIÂMETRO: 1/2"|APLICAÇÃO: PAREDE|TAMANHO: 15CM|REFERÊNCIA: 1158)</t>
  </si>
  <si>
    <t>0,5235307</t>
  </si>
  <si>
    <t>9,60</t>
  </si>
  <si>
    <t>5,03</t>
  </si>
  <si>
    <t>MATED-14462</t>
  </si>
  <si>
    <t>TÊ SOLDÁVEL (MATERIAL: PVC|DIÂMETRO: 20MM)</t>
  </si>
  <si>
    <t>3,3145588</t>
  </si>
  <si>
    <t>4,97</t>
  </si>
  <si>
    <t>10761</t>
  </si>
  <si>
    <t>Refeição - café da manhã ( café com leite e dois pães com manteiga)</t>
  </si>
  <si>
    <t>4,94</t>
  </si>
  <si>
    <t>MATED-11736</t>
  </si>
  <si>
    <t>BOIA PLÁSTICA PARA CAIXA DÁGUA (DIÂMETRO DA SEÇÃO: 3/4")</t>
  </si>
  <si>
    <t>0,2835222</t>
  </si>
  <si>
    <t>17,38</t>
  </si>
  <si>
    <t>4,93</t>
  </si>
  <si>
    <t>MATED-11923</t>
  </si>
  <si>
    <t>QUADRO DE DISTRIBUIÇÃO (CAPACIDADE: 8 DISJUNTORES DIN|MATERIAL: PVC|BARRAMENTO NÃO INCLUSO|TIPO: EMBUTIR)</t>
  </si>
  <si>
    <t>0,0979071</t>
  </si>
  <si>
    <t>49,99</t>
  </si>
  <si>
    <t>4,89</t>
  </si>
  <si>
    <t>MATED-11348</t>
  </si>
  <si>
    <t>SARRAFO (ACABAMENTO: BRUTO|SEÇÃO TRANSVERSAL: 1"X2"[POL.]|ALTURA: 50MM[2"]|ESPESSURA: 25MM[1"]|TIPO DE MADEIRA: PINUS, MISTA OU EQUIVALENTE DA REGIÃO)</t>
  </si>
  <si>
    <t>1,9475342</t>
  </si>
  <si>
    <t>2,49</t>
  </si>
  <si>
    <t>4,85</t>
  </si>
  <si>
    <t>MATED-17880</t>
  </si>
  <si>
    <t>UNIDUT PARA CONDULETE (MATERIAL: ALUMÍNIO|TIPO DO ENCAIXE: PRESSÃO|DIÂMETRO: 3/4"[20MM]|PARAFUSOS: INCLUSOS)</t>
  </si>
  <si>
    <t>2,52</t>
  </si>
  <si>
    <t>MATED-11597</t>
  </si>
  <si>
    <t>TUBO SOLDÁVEL DE PVC MARROM PARA ÁGUA FRIA (DIÂMETRO DA SEÇÃO: 25 MM)</t>
  </si>
  <si>
    <t>1,3156388</t>
  </si>
  <si>
    <t>4,68</t>
  </si>
  <si>
    <t>MATED-14544</t>
  </si>
  <si>
    <t>TÊ 90º DE PBV DE PVC BRANCO PARA ESGOTO SÉRIE NORMAL (DIÂMETRO DE ENTRADA: 100MM|DIÂMETRO DE SAÍDA: 100MM)</t>
  </si>
  <si>
    <t>0,3569514</t>
  </si>
  <si>
    <t>4,64</t>
  </si>
  <si>
    <t>MATED-12520</t>
  </si>
  <si>
    <t>CONECTOR PARA HASTE DE ATERRAMENTO (DIÂMETRO: 5/8"-3/4"|DIÂMETRO DO CONDUTOR: 10-50MM2)</t>
  </si>
  <si>
    <t>8,97</t>
  </si>
  <si>
    <t>4,48</t>
  </si>
  <si>
    <t>00039026</t>
  </si>
  <si>
    <t>PREGO DE ACO POLIDO SEM CABECA 15 X 15 (1 1/4 X 13)</t>
  </si>
  <si>
    <t>0,2171296</t>
  </si>
  <si>
    <t>20,52</t>
  </si>
  <si>
    <t>4,46</t>
  </si>
  <si>
    <t>MATED-17875</t>
  </si>
  <si>
    <t>TAMPÃO SELADOR PARA CONDULETE (MATERIAL: PVC|DIÂMETRO DO ENCAIXE: 3/4"[20MM])</t>
  </si>
  <si>
    <t>7,4926058</t>
  </si>
  <si>
    <t>4,42</t>
  </si>
  <si>
    <t>12,27</t>
  </si>
  <si>
    <t>4,09</t>
  </si>
  <si>
    <t>E9647</t>
  </si>
  <si>
    <t>Compactador manual com soquete vibratório - 4,10 kW</t>
  </si>
  <si>
    <t>0,4378319</t>
  </si>
  <si>
    <t>9,28</t>
  </si>
  <si>
    <t>4,06</t>
  </si>
  <si>
    <t>00036487</t>
  </si>
  <si>
    <t>GUINCHO ELETRICO DE COLUNA, CAPACIDADE 400 KG, COM MOTO FREIO, MOTOR TRIFASICO DE 1,25 CV</t>
  </si>
  <si>
    <t>0,0010137</t>
  </si>
  <si>
    <t>3.805,88</t>
  </si>
  <si>
    <t>3,86</t>
  </si>
  <si>
    <t>MATED-13034</t>
  </si>
  <si>
    <t>CABEÇOTE DE ALUMÍNIO (APLICAÇÃO: POSTE|MATERIAL: ALUMÍNIO|BITOLA: 32MM [1.1/4"])</t>
  </si>
  <si>
    <t>0,6663125</t>
  </si>
  <si>
    <t>3,63</t>
  </si>
  <si>
    <t>00005075</t>
  </si>
  <si>
    <t>PREGO DE ACO POLIDO COM CABECA 18 X 30 (2 3/4 X 10)</t>
  </si>
  <si>
    <t>0,1918980</t>
  </si>
  <si>
    <t>MATED-17882</t>
  </si>
  <si>
    <t>UNIDUT PARA CONDULETE (MATERIAL: ALUMÍNIO|TIPO DO ENCAIXE: PRESSÃO|DIÂMETRO: 1.1/4"[32MM]|PARAFUSOS: INCLUSOS)</t>
  </si>
  <si>
    <t>0,5711223</t>
  </si>
  <si>
    <t>5,63</t>
  </si>
  <si>
    <t>3,22</t>
  </si>
  <si>
    <t>EQED-23071</t>
  </si>
  <si>
    <t>VIBRADOR DE IMERSÃO PARA CONCRETO (PESO*: 19KG|POTÊNCIA NOMINAL: 4,1KW|COMBUSTÍVEL: GASOLINA|REFERÊNCIA: E9069 OU EQUIVALENTE|OPERADOR: NÃO INCLUSO)*VALORES REFERENCIAIS APROXIMADOS</t>
  </si>
  <si>
    <t>0,3348265</t>
  </si>
  <si>
    <t>9,24</t>
  </si>
  <si>
    <t>MATED-11711</t>
  </si>
  <si>
    <t>CAIXA SIFONADA DE PVC PARA ESGOTO SANITÁRIO (ALTURA: 100MM|DIÂMETRO DE ENTRADA: 40MM|DIÂMETRO DE SAÍDA: 50MM|DIÂMETRO DA CAIXA: 100MM|FORMATO DA GRELHA: REDONDO|NÚMERO DE ENTRADAS: 3|GRELHA: INCLUSA)</t>
  </si>
  <si>
    <t>0,1784757</t>
  </si>
  <si>
    <t>00043486</t>
  </si>
  <si>
    <t>EPI - FAMILIA ENGENHEIRO CIVIL - HORISTA (ENCARGOS COMPLEMENTARES - COLETADO CAIXA)</t>
  </si>
  <si>
    <t>3,08</t>
  </si>
  <si>
    <t>2378</t>
  </si>
  <si>
    <t>Vale transporte</t>
  </si>
  <si>
    <t>0,6783774</t>
  </si>
  <si>
    <t>4,50</t>
  </si>
  <si>
    <t>MATED-14467</t>
  </si>
  <si>
    <t>TÊ PBV DE PVC BRANCO PARA ESGOTO SÉRIE NORMAL (DIÂMETRO DE ENTRADA: 50MM|DIÂMETRO DE SAÍDA: 50MM)</t>
  </si>
  <si>
    <t>0,4895357</t>
  </si>
  <si>
    <t>5,94</t>
  </si>
  <si>
    <t>2,91</t>
  </si>
  <si>
    <t>941</t>
  </si>
  <si>
    <t>Fardamento com mangas curta</t>
  </si>
  <si>
    <t>0,0145723</t>
  </si>
  <si>
    <t>189,13</t>
  </si>
  <si>
    <t>2,76</t>
  </si>
  <si>
    <t>M0560</t>
  </si>
  <si>
    <t>Desmoldante para fôrmas de madeira</t>
  </si>
  <si>
    <t>0,2239258</t>
  </si>
  <si>
    <t>12,29</t>
  </si>
  <si>
    <t>2,75</t>
  </si>
  <si>
    <t>MATED-18295</t>
  </si>
  <si>
    <t>KIT PARA POLIMENTO (APLICAÇÃO: ALUMÍNIO E AÇO INOX|ACABAMENTO: PRÉ-POLIMENTO, POLIMENTO E LUSTRO|INCLUSO: DISCOS DE ESMERIL E BARRAS)</t>
  </si>
  <si>
    <t>0,0180015</t>
  </si>
  <si>
    <t>152,88</t>
  </si>
  <si>
    <t>MATED-17872</t>
  </si>
  <si>
    <t>CONDULETE (MATERIAL: ALUMÍNIO|TIPO: MÚLTIPLO "X" OU "L"|DIÂMETRO DO ENCAIXE: 1.1/4"[32MM]|TAMPA: NÃO INCLUSO)</t>
  </si>
  <si>
    <t>0,1427806</t>
  </si>
  <si>
    <t>18,20</t>
  </si>
  <si>
    <t>E9010</t>
  </si>
  <si>
    <t>Balança plataforma digital à bateria, com mesa de 75 x 75 cm e capacidade de 500 kg</t>
  </si>
  <si>
    <t>1,04</t>
  </si>
  <si>
    <t>2,48</t>
  </si>
  <si>
    <t>MATED-11341</t>
  </si>
  <si>
    <t>SOLDA EM FIO (DIÂMETRO*: 2,4MM|MATERIAL: ESTANHO E CHUMBO [50X50]|PASTA: NÃO INCLUSO|APLICAÇÃO: SOLDAGEM DE TUBOS E CONEXÕES EM COBRE)*VALORES REFERENCIAIS APROXIMADOS</t>
  </si>
  <si>
    <t>0,0100746</t>
  </si>
  <si>
    <t>233,26</t>
  </si>
  <si>
    <t>2,5506549</t>
  </si>
  <si>
    <t>MATED-34409</t>
  </si>
  <si>
    <t>TERMINAL ELÉTRICO (TIPO: ILHÓS|MATERIAL: COBRE ESTANHADO|BITOLA: 1,5MM2)</t>
  </si>
  <si>
    <t>2,32</t>
  </si>
  <si>
    <t>00036531</t>
  </si>
  <si>
    <t>RETROESCAVADEIRA SOBRE RODAS COM CARREGADEIRA, TRACAO 4 X 4, POTENCIA LIQUIDA 88 HP, PESO OPERACIONAL MINIMO DE 6674 KG, CAPACIDADE DA CARREGADEIRA DE 1,00 M3 E DA RETROESCAVADEIRA MINIMA DE 0,26 M3, PROFUNDIDADE DE ESCAVACAO MAXIMA DE 4,37 M</t>
  </si>
  <si>
    <t>0,0000044</t>
  </si>
  <si>
    <t>487.195,09</t>
  </si>
  <si>
    <t>MATED-31669</t>
  </si>
  <si>
    <t>DISCO DE CORTE PARA SERRA DE BANCADA (DIÂMETRO DO FURO: 30MM|DIÂMETRO NOMINAL: 10"[250MM]|APLICAÇÃO: MADEIRA)</t>
  </si>
  <si>
    <t>0,0060626</t>
  </si>
  <si>
    <t>349,90</t>
  </si>
  <si>
    <t>00005066</t>
  </si>
  <si>
    <t>PREGO DE ACO POLIDO COM CABECA 12 X 12</t>
  </si>
  <si>
    <t>0,0879532</t>
  </si>
  <si>
    <t>24,04</t>
  </si>
  <si>
    <t>2,11</t>
  </si>
  <si>
    <t>00004234</t>
  </si>
  <si>
    <t>OPERADOR DE ESCAVADEIRA (HORISTA)</t>
  </si>
  <si>
    <t>0,0475171</t>
  </si>
  <si>
    <t>MATED-14478</t>
  </si>
  <si>
    <t>BOIA PLÁSTICA PARA CAIXA DÁGUA (DIÂMETRO DA SEÇÃO: 1/2")</t>
  </si>
  <si>
    <t>16,63</t>
  </si>
  <si>
    <t>1,58</t>
  </si>
  <si>
    <t>00001442</t>
  </si>
  <si>
    <t>COMPACTADOR DE SOLO TIPO PLACA VIBRATORIA REVERSIVEL, A GASOLINA 4 TEMPOS, PESO 125 A 150 KG, FORCA CENTRIF. 2500 A 2800 KGF, LARG. TRABALHO 400 A 450 MM, FREQ. VIBRACAO 4300 A 4500 RPM, VELOC. TRABALHO 15 A 20 M/MIN, POT. 5,5 A 6,0 HP</t>
  </si>
  <si>
    <t>0,0001782</t>
  </si>
  <si>
    <t>8.386,53</t>
  </si>
  <si>
    <t>1,49</t>
  </si>
  <si>
    <t>MATED-14465</t>
  </si>
  <si>
    <t>TÊ SOLDÁVEL (MATERIAL: PVC|DIÂMETRO: 25MM)</t>
  </si>
  <si>
    <t>0,8464871</t>
  </si>
  <si>
    <t>1,76</t>
  </si>
  <si>
    <t>0,0254865</t>
  </si>
  <si>
    <t>56,57</t>
  </si>
  <si>
    <t>MATED-17878</t>
  </si>
  <si>
    <t>TAMPÃO SELADOR PARA CONDULETE (MATERIAL: PVC|DIÂMETRO DO ENCAIXE: 1.1/2"[40MM])</t>
  </si>
  <si>
    <t>0,97</t>
  </si>
  <si>
    <t>MATED-14480</t>
  </si>
  <si>
    <t>JOELHO 90º SOLDÁVEL (MATERIAL: PVC|DIÂMETRO: 25MM)</t>
  </si>
  <si>
    <t>1,2748281</t>
  </si>
  <si>
    <t>1,10</t>
  </si>
  <si>
    <t>MATED-14463</t>
  </si>
  <si>
    <t>BUCHA DE REDUÇÃO SOLDÁVEL CURTA (MATERIAL: PVC|DIÂMETRO: 25X20MM)</t>
  </si>
  <si>
    <t>1,6929742</t>
  </si>
  <si>
    <t>1,35</t>
  </si>
  <si>
    <t>10517</t>
  </si>
  <si>
    <t>Exames admissionais/demissionais (checkup)</t>
  </si>
  <si>
    <t>0,0038859</t>
  </si>
  <si>
    <t>5,0373221</t>
  </si>
  <si>
    <t>1,11</t>
  </si>
  <si>
    <t>0,1249336</t>
  </si>
  <si>
    <t>8,70</t>
  </si>
  <si>
    <t>1,09</t>
  </si>
  <si>
    <t>MATED-28572</t>
  </si>
  <si>
    <t>FERRAMENTAS PARA FAMÍLIA PARA TOPÓGRAFO - HORISTA (ENCARGOS COMPLEMENTARES)</t>
  </si>
  <si>
    <t>0,96</t>
  </si>
  <si>
    <t>EQED-25558</t>
  </si>
  <si>
    <t>MÁQUINA DE CORTE/DOBRA PARA CHAPAS (TIPO: MANUAL|APLICAÇÃO: CORTE, DOBRA E CALANDRA|ESPESSURA MÁXIMA DA CHAPA: 2,5MM*|LARGURA MÁXIMA DO MATERIAL: 1270MM*|OPERADOR: NÃO INCLUSO)*VALORES REFERENCIAIS APROXIMADOS</t>
  </si>
  <si>
    <t>1,2625000</t>
  </si>
  <si>
    <t>0,64</t>
  </si>
  <si>
    <t>0,95</t>
  </si>
  <si>
    <t>MATED-8598</t>
  </si>
  <si>
    <t>LIXA D'AGUA EM FOLHA (GRÃO: 100|DIMENSÃO: 225X275MM)</t>
  </si>
  <si>
    <t>0,3328227</t>
  </si>
  <si>
    <t>00040791</t>
  </si>
  <si>
    <t>PERFURATRIZ MANUAL, TORQUE MAXIMO 83 N.M, POTENCIA 5 CV, COM DIAMETRO MAXIMO 4", PARA SOLO GRAMPEADO (INCLUI SUPORTE OU CHASSI TIPO MESA)</t>
  </si>
  <si>
    <t>0,0000228</t>
  </si>
  <si>
    <t>36.456,00</t>
  </si>
  <si>
    <t>MATED-11332</t>
  </si>
  <si>
    <t>PREGO 18X30 COM CABEÇA (COMPRIMENTO: 69,0MM|DIÂMETRO: 3,4MM|QUANTIDADE POR QUILO: 203)</t>
  </si>
  <si>
    <t>0,0361057</t>
  </si>
  <si>
    <t>17,83</t>
  </si>
  <si>
    <t>10362</t>
  </si>
  <si>
    <t>Seguro de vida e acidente em grupo</t>
  </si>
  <si>
    <t>12,54</t>
  </si>
  <si>
    <t>00012893/SINAPI</t>
  </si>
  <si>
    <t>Bota de seguranca com biqueira de aco e colarinho acolchoado</t>
  </si>
  <si>
    <t>par</t>
  </si>
  <si>
    <t>0,0076219</t>
  </si>
  <si>
    <t>62,64</t>
  </si>
  <si>
    <t>MATED-12058</t>
  </si>
  <si>
    <t>LONA PLÁSTICA (COR: PRETA|ESPESSURA: 150 MICRAS)</t>
  </si>
  <si>
    <t>0,2885966</t>
  </si>
  <si>
    <t>0,46</t>
  </si>
  <si>
    <t>10599</t>
  </si>
  <si>
    <t>Protetor solar fps 30 com 120ml</t>
  </si>
  <si>
    <t>0,0174867</t>
  </si>
  <si>
    <t>00012892/SINAPI</t>
  </si>
  <si>
    <t>Luva raspa de couro, cano curto (punho *7* cm)</t>
  </si>
  <si>
    <t>0,0223441</t>
  </si>
  <si>
    <t>11,74</t>
  </si>
  <si>
    <t>11255</t>
  </si>
  <si>
    <t>Tarracha para tubos PVC de 1"</t>
  </si>
  <si>
    <t>0,0040299</t>
  </si>
  <si>
    <t>63,00</t>
  </si>
  <si>
    <t>11253</t>
  </si>
  <si>
    <t>Tarracha para tubos PVC de 1/2"</t>
  </si>
  <si>
    <t>0,0073881</t>
  </si>
  <si>
    <t>29,00</t>
  </si>
  <si>
    <t>10596</t>
  </si>
  <si>
    <t>Protetor auricular</t>
  </si>
  <si>
    <t>4,90</t>
  </si>
  <si>
    <t>MATED-34413</t>
  </si>
  <si>
    <t>TERMINAL ELÉTRICO (TIPO: ILHÓS|MATERIAL: COBRE ESTANHADO|BITOLA: 10MM2)</t>
  </si>
  <si>
    <t>11256</t>
  </si>
  <si>
    <t>Tarracha para tubos PVC de 1 1/2"</t>
  </si>
  <si>
    <t>0,0026866</t>
  </si>
  <si>
    <t>60,00</t>
  </si>
  <si>
    <t>0,0012896</t>
  </si>
  <si>
    <t>101,50</t>
  </si>
  <si>
    <t>MATED-17877</t>
  </si>
  <si>
    <t>TAMPÃO SELADOR PARA CONDULETE (MATERIAL: PVC|DIÂMETRO DO ENCAIXE: 1.1/4"[32MM])</t>
  </si>
  <si>
    <t>0,91</t>
  </si>
  <si>
    <t>11254</t>
  </si>
  <si>
    <t>Tarracha para tubos PVC de 3/4"</t>
  </si>
  <si>
    <t>0,0047015</t>
  </si>
  <si>
    <t>MATED-34411</t>
  </si>
  <si>
    <t>TERMINAL ELÉTRICO (TIPO: ILHÓS|MATERIAL: COBRE ESTANHADO|BITOLA: 4MM2)</t>
  </si>
  <si>
    <t>11257</t>
  </si>
  <si>
    <t>Tarracha para tubos PVC de 1 1/4"</t>
  </si>
  <si>
    <t>32,30</t>
  </si>
  <si>
    <t>00012895/SINAPI</t>
  </si>
  <si>
    <t>Capacete de seguranca aba frontal com suspensao de polietileno, sem jugular (classe b)</t>
  </si>
  <si>
    <t>0,0058289</t>
  </si>
  <si>
    <t>1651</t>
  </si>
  <si>
    <t>Óculos branco proteção</t>
  </si>
  <si>
    <t>pr</t>
  </si>
  <si>
    <t>0,0077719</t>
  </si>
  <si>
    <t>00002711/SINAPI</t>
  </si>
  <si>
    <t>Carrinho de mao, em aco, com capacidade de *45 a 65* l / *100* kg, pneu com camara</t>
  </si>
  <si>
    <t>0,0002998</t>
  </si>
  <si>
    <t>168,00</t>
  </si>
  <si>
    <t>11241</t>
  </si>
  <si>
    <t>Alicate volt-amperimetro</t>
  </si>
  <si>
    <t>155,00</t>
  </si>
  <si>
    <t>00043462</t>
  </si>
  <si>
    <t>FERRAMENTAS - FAMILIA ENGENHEIRO CIVIL - HORISTA (ENCARGOS COMPLEMENTARES - COLETADO CAIXA)</t>
  </si>
  <si>
    <t>00012894/SINAPI</t>
  </si>
  <si>
    <t>Capa para chuva em pvc com forro de poliester, com capuz (amarela ou azul)</t>
  </si>
  <si>
    <t>0,0019430</t>
  </si>
  <si>
    <t>16,96</t>
  </si>
  <si>
    <t>10592</t>
  </si>
  <si>
    <t>Lima chata 12"</t>
  </si>
  <si>
    <t>0,0006716</t>
  </si>
  <si>
    <t>37,76</t>
  </si>
  <si>
    <t>MATED-18294</t>
  </si>
  <si>
    <t>GEL DECAPANTE (APLICAÇÃO: LIMPEZA EM SOLDA INOX|CONTEÚDO EMBALAGEM: QUILO|RENDIMENTO*: 15M2)*VALORES REFERENCIAIS APROXIMADOS</t>
  </si>
  <si>
    <t>0,0004622</t>
  </si>
  <si>
    <t>41,68</t>
  </si>
  <si>
    <t>MATED-11627</t>
  </si>
  <si>
    <t>PASTA PARA SOLDA EM COBRE E BRONZE (EMBALAGEM: 110G)</t>
  </si>
  <si>
    <t>0,0014392</t>
  </si>
  <si>
    <t>11,99</t>
  </si>
  <si>
    <t>11240</t>
  </si>
  <si>
    <t>Alicate com isolamento</t>
  </si>
  <si>
    <t>47,69</t>
  </si>
  <si>
    <t>10593</t>
  </si>
  <si>
    <t>Praio simples 30cm</t>
  </si>
  <si>
    <t>19,57</t>
  </si>
  <si>
    <t>10788</t>
  </si>
  <si>
    <t>Pá quadrada</t>
  </si>
  <si>
    <t>36,90</t>
  </si>
  <si>
    <t>4728</t>
  </si>
  <si>
    <t>Talhadeira chata 10"</t>
  </si>
  <si>
    <t>0,0004498</t>
  </si>
  <si>
    <t>18,58</t>
  </si>
  <si>
    <t>10579</t>
  </si>
  <si>
    <t>Chave de fenda chata 30 cm</t>
  </si>
  <si>
    <t>26,89</t>
  </si>
  <si>
    <t>4729</t>
  </si>
  <si>
    <t>Marreta 1 kg com cabo</t>
  </si>
  <si>
    <t>0,0001499</t>
  </si>
  <si>
    <t>37,80</t>
  </si>
  <si>
    <t>11242</t>
  </si>
  <si>
    <t>Chave inglesa 12"</t>
  </si>
  <si>
    <t>34,00</t>
  </si>
  <si>
    <r>
      <rPr>
        <sz val="16"/>
        <color theme="1"/>
        <rFont val="Arial"/>
        <charset val="134"/>
        <scheme val="minor"/>
      </rPr>
      <t xml:space="preserve">UNIVERSIDADE FEDERAL DOS VALES DO JEQUITINHONHA E MUCURI
</t>
    </r>
    <r>
      <rPr>
        <b/>
        <sz val="16"/>
        <color theme="1"/>
        <rFont val="Arial"/>
        <charset val="134"/>
        <scheme val="minor"/>
      </rPr>
      <t>FACULDADE DE MEDICINA
CAMPUS DO MUCURI - TEOFILO OTONI-MG</t>
    </r>
    <r>
      <rPr>
        <sz val="16"/>
        <color theme="1"/>
        <rFont val="Arial"/>
        <charset val="134"/>
        <scheme val="minor"/>
      </rPr>
      <t xml:space="preserve">
COTAÇÕES</t>
    </r>
  </si>
  <si>
    <t>CODIGO</t>
  </si>
  <si>
    <t>DESCRIÇÃO DO INSUMO</t>
  </si>
  <si>
    <t>UND.</t>
  </si>
  <si>
    <t>QUANT.</t>
  </si>
  <si>
    <t>VALOR UNIT.</t>
  </si>
  <si>
    <t>SUBTOTAL</t>
  </si>
  <si>
    <t>CILINDRO DE OXIGÊNIO MEDICINAL, CAPACIDADE 40l, 7m3</t>
  </si>
  <si>
    <t>ORÇAMENTO 1 - CENTER COR</t>
  </si>
  <si>
    <t>CILINDRO DE OXIGÊNIO MEDICINAL, 40l, AÇO</t>
  </si>
  <si>
    <t>1.2</t>
  </si>
  <si>
    <t>ORÇAMENTO 2 - CONSTA MED</t>
  </si>
  <si>
    <t>1.3</t>
  </si>
  <si>
    <t>ORÇAMENTO 3 - LOJA OXIGAS GASES</t>
  </si>
  <si>
    <t>MÉDIA DO ITEM 1</t>
  </si>
  <si>
    <t>PLATAFORMA ELEVATÓRIA, 2 PARADAS, CAPACIDADE MÍNIMA  1 CADEIRANTE + ACOMPANHANTE</t>
  </si>
  <si>
    <t>ORÇAMENTO 2 - ATI LOFT</t>
  </si>
  <si>
    <t>ELEVADOR MODELO ATI LOFT HD CAPACIDADE 280 KG, 3 PASSAGEIROS OU 1 CADEIRANTE + ACOMPANHANTE</t>
  </si>
  <si>
    <t>ORÇAMENTO 3 - MONTELE</t>
  </si>
  <si>
    <t>PLATAFORMA MONTELE PL-200 SEMI-CABINADA</t>
  </si>
  <si>
    <t>REGISTRO DE PREÇOS - ELEVADOR</t>
  </si>
  <si>
    <t>PLATAFORMA DE ACESSIBILIDADE HIDRÁULICA, TIPO FECHADA, CAPACIDADE MÍNIMA DE 250 KG, DUAS PARADAS, ELESUL ELEVADORES LTDA</t>
  </si>
  <si>
    <t>MÉDIA DO ITEM 2</t>
  </si>
  <si>
    <t>VÁLVULA SOLENÓIDE 3/4" EM LATÃO NORMAL FECHADA</t>
  </si>
  <si>
    <t>ORÇAMENTO 1- TAUANA</t>
  </si>
  <si>
    <t>Válvula Solenoide 2/2 Vias 3/4 Normal Fechada Gás/Água/Ar/Óleo</t>
  </si>
  <si>
    <t>ORÇAMENTO 2 - RIBERFLUID</t>
  </si>
  <si>
    <t>Válvula Solenóide 2/2 Vias NF Em Latão Vedação Buna-N 3/4" Bsp</t>
  </si>
  <si>
    <t>ORÇAMENTO 3 - MTI</t>
  </si>
  <si>
    <t xml:space="preserve">Válvula Solenoide LATÃO BUNA N DN 3/4" </t>
  </si>
  <si>
    <t>MÉDIA DO ITEM 3</t>
  </si>
  <si>
    <t xml:space="preserve">SEINFRA - 01/2025 - MG </t>
  </si>
  <si>
    <t xml:space="preserve">SINAPI - 02/2025 - MG  </t>
  </si>
  <si>
    <t xml:space="preserve">SICRO3 - 01/2025 </t>
  </si>
  <si>
    <t>ORSE - 01/2025</t>
  </si>
  <si>
    <t>SUDECAP - 01/2025</t>
  </si>
  <si>
    <t xml:space="preserve">                                                                                                                           </t>
  </si>
  <si>
    <t xml:space="preserve">NÃO DESONERADA  </t>
  </si>
  <si>
    <t xml:space="preserve"> DESONERADA  </t>
  </si>
  <si>
    <t>SINAPI - 02/2025 - MG                                           SICRO3 - 01/2025                        ORSE - 01/2025                                    SEINFRA - 01/2025 - MG                    SUDECAP - 01/2025</t>
  </si>
  <si>
    <t>SINAPI - 02/2025 - MG                                           SICRO3 - 01/2025                     ORSE - 01/2025                                    SEINFRA - 01/2025 - MG                    SUDECAP - 01/2025</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</si>
</sst>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quot;R$&quot;\ #,##0.00"/>
    <numFmt numFmtId="165" formatCode="_-* #,##0.00_-;\-* #,##0.00_-;_-* &quot;-&quot;??_-;_-@"/>
    <numFmt numFmtId="166" formatCode="_(* #,##0.00_);_(* \(#,##0.00\);_(* &quot;-&quot;??_);_(@_)"/>
    <numFmt numFmtId="167" formatCode="&quot;R$&quot;\ #,##0.00_);[Red]\(&quot;R$&quot;\ #,###.00\)"/>
    <numFmt numFmtId="168" formatCode="#,##0.0000000"/>
    <numFmt numFmtId="169" formatCode="_-&quot;R$&quot;\ * #,##0.00_-;\-&quot;R$&quot;\ * #,##0.00_-;_-&quot;R$&quot;\ * &quot;-&quot;??_-;_-@"/>
    <numFmt numFmtId="170" formatCode="_-&quot;R$ &quot;* #,##0.00_-;&quot;-R$ &quot;* #,##0.00_-;_-&quot;R$ &quot;* \-??_-;_-@"/>
    <numFmt numFmtId="171" formatCode="&quot;R$ &quot;#,##0.00;[Red]&quot;-R$ &quot;#,##0.00"/>
  </numFmts>
  <fonts count="38">
    <font>
      <sz val="11"/>
      <color rgb="FF000000"/>
      <name val="Arial"/>
      <charset val="134"/>
      <scheme val="minor"/>
    </font>
    <font>
      <b/>
      <sz val="12"/>
      <color theme="1"/>
      <name val="Arial"/>
      <charset val="134"/>
    </font>
    <font>
      <sz val="11"/>
      <name val="Arial"/>
      <charset val="134"/>
      <scheme val="minor"/>
    </font>
    <font>
      <b/>
      <sz val="11"/>
      <color theme="1"/>
      <name val="Arial"/>
      <charset val="134"/>
    </font>
    <font>
      <sz val="10"/>
      <color theme="1"/>
      <name val="Arial"/>
      <charset val="134"/>
    </font>
    <font>
      <b/>
      <sz val="10"/>
      <color theme="1"/>
      <name val="Arial"/>
      <charset val="134"/>
    </font>
    <font>
      <sz val="10"/>
      <color rgb="FF000000"/>
      <name val="Arial"/>
      <charset val="134"/>
    </font>
    <font>
      <sz val="11"/>
      <color rgb="FF000000"/>
      <name val="Calibri"/>
      <charset val="134"/>
    </font>
    <font>
      <b/>
      <sz val="11"/>
      <color rgb="FF000000"/>
      <name val="Calibri"/>
      <charset val="134"/>
    </font>
    <font>
      <b/>
      <sz val="11"/>
      <color rgb="FF000000"/>
      <name val="Arial"/>
      <charset val="134"/>
    </font>
    <font>
      <b/>
      <sz val="10"/>
      <color rgb="FF000000"/>
      <name val="Arial"/>
      <charset val="134"/>
    </font>
    <font>
      <b/>
      <sz val="12"/>
      <color rgb="FF000000"/>
      <name val="Arial"/>
      <charset val="134"/>
    </font>
    <font>
      <sz val="12"/>
      <color rgb="FF000000"/>
      <name val="Arial"/>
      <charset val="134"/>
    </font>
    <font>
      <sz val="11"/>
      <color rgb="FF000000"/>
      <name val="Arial"/>
      <charset val="134"/>
    </font>
    <font>
      <b/>
      <sz val="12"/>
      <color theme="1"/>
      <name val="Calibri"/>
      <charset val="134"/>
    </font>
    <font>
      <b/>
      <sz val="10"/>
      <color theme="1"/>
      <name val="Calibri"/>
      <charset val="134"/>
    </font>
    <font>
      <b/>
      <i/>
      <sz val="10"/>
      <color theme="1"/>
      <name val="Calibri"/>
      <charset val="134"/>
    </font>
    <font>
      <sz val="10"/>
      <color theme="1"/>
      <name val="Calibri"/>
      <charset val="134"/>
    </font>
    <font>
      <sz val="10"/>
      <color rgb="FFFF0000"/>
      <name val="Calibri"/>
      <charset val="134"/>
    </font>
    <font>
      <sz val="11"/>
      <color theme="1"/>
      <name val="Calibri"/>
      <charset val="134"/>
    </font>
    <font>
      <b/>
      <sz val="16"/>
      <color theme="1"/>
      <name val="Calibri"/>
      <charset val="134"/>
    </font>
    <font>
      <sz val="10"/>
      <color rgb="FF000000"/>
      <name val="Calibri"/>
      <charset val="134"/>
    </font>
    <font>
      <b/>
      <sz val="11"/>
      <name val="Arial"/>
      <charset val="134"/>
    </font>
    <font>
      <sz val="10"/>
      <name val="Arial"/>
      <charset val="134"/>
    </font>
    <font>
      <b/>
      <sz val="16"/>
      <color rgb="FF000000"/>
      <name val="Calibri"/>
      <charset val="134"/>
    </font>
    <font>
      <b/>
      <sz val="10"/>
      <color rgb="FF000000"/>
      <name val="Calibri"/>
      <charset val="134"/>
    </font>
    <font>
      <sz val="10"/>
      <color rgb="FF333333"/>
      <name val="Calibri"/>
      <charset val="134"/>
    </font>
    <font>
      <b/>
      <sz val="10"/>
      <color rgb="FFFF0000"/>
      <name val="Calibri"/>
      <charset val="134"/>
    </font>
    <font>
      <b/>
      <sz val="9"/>
      <color rgb="FF000000"/>
      <name val="Calibri"/>
      <charset val="134"/>
    </font>
    <font>
      <sz val="10"/>
      <color theme="1"/>
      <name val="Arial"/>
      <charset val="134"/>
      <scheme val="minor"/>
    </font>
    <font>
      <b/>
      <i/>
      <u/>
      <sz val="12"/>
      <color rgb="FF800000"/>
      <name val="Calibri"/>
      <charset val="134"/>
    </font>
    <font>
      <sz val="16"/>
      <color theme="1"/>
      <name val="Arial"/>
      <charset val="134"/>
      <scheme val="minor"/>
    </font>
    <font>
      <b/>
      <sz val="16"/>
      <color theme="1"/>
      <name val="Arial"/>
      <charset val="134"/>
      <scheme val="minor"/>
    </font>
    <font>
      <b/>
      <sz val="10"/>
      <color theme="1"/>
      <name val="Arial"/>
      <charset val="134"/>
      <scheme val="minor"/>
    </font>
    <font>
      <sz val="11"/>
      <color indexed="8"/>
      <name val="Calibri"/>
      <charset val="134"/>
    </font>
    <font>
      <b/>
      <sz val="10"/>
      <name val="Arial"/>
      <charset val="134"/>
      <scheme val="minor"/>
    </font>
    <font>
      <sz val="10"/>
      <name val="Arial"/>
      <charset val="134"/>
      <scheme val="minor"/>
    </font>
    <font>
      <sz val="10"/>
      <name val="Times New Roman"/>
      <charset val="134"/>
    </font>
  </fonts>
  <fills count="17">
    <fill>
      <patternFill patternType="none"/>
    </fill>
    <fill>
      <patternFill patternType="gray125"/>
    </fill>
    <fill>
      <patternFill patternType="solid">
        <fgColor rgb="FFFFFFFF"/>
        <bgColor rgb="FFFFFFFF"/>
      </patternFill>
    </fill>
    <fill>
      <patternFill patternType="solid">
        <fgColor rgb="FFD6D6D6"/>
        <bgColor rgb="FFD6D6D6"/>
      </patternFill>
    </fill>
    <fill>
      <patternFill patternType="solid">
        <fgColor rgb="FFEFEFEF"/>
        <bgColor rgb="FFEFEFEF"/>
      </patternFill>
    </fill>
    <fill>
      <patternFill patternType="solid">
        <fgColor rgb="FFF7F3DF"/>
        <bgColor rgb="FFF7F3DF"/>
      </patternFill>
    </fill>
    <fill>
      <patternFill patternType="solid">
        <fgColor rgb="FFFFFF00"/>
        <bgColor rgb="FFFFFF00"/>
      </patternFill>
    </fill>
    <fill>
      <patternFill patternType="solid">
        <fgColor rgb="FFDBE5F1"/>
        <bgColor rgb="FFDBE5F1"/>
      </patternFill>
    </fill>
    <fill>
      <patternFill patternType="solid">
        <fgColor theme="0"/>
        <bgColor theme="0"/>
      </patternFill>
    </fill>
    <fill>
      <patternFill patternType="solid">
        <fgColor rgb="FFD8D8D8"/>
        <bgColor rgb="FFD8D8D8"/>
      </patternFill>
    </fill>
    <fill>
      <patternFill patternType="solid">
        <fgColor rgb="FF8DB3E2"/>
        <bgColor rgb="FF8DB3E2"/>
      </patternFill>
    </fill>
    <fill>
      <patternFill patternType="solid">
        <fgColor rgb="FFD8ECF6"/>
        <bgColor rgb="FFD8ECF6"/>
      </patternFill>
    </fill>
    <fill>
      <patternFill patternType="solid">
        <fgColor rgb="FFE2EFD9"/>
        <bgColor rgb="FFE2EFD9"/>
      </patternFill>
    </fill>
    <fill>
      <patternFill patternType="solid">
        <fgColor rgb="FFFBE4D5"/>
        <bgColor rgb="FFFBE4D5"/>
      </patternFill>
    </fill>
    <fill>
      <patternFill patternType="solid">
        <fgColor theme="0" tint="-0.249977111117893"/>
        <bgColor indexed="64"/>
      </patternFill>
    </fill>
    <fill>
      <patternFill patternType="solid">
        <fgColor theme="0"/>
        <bgColor indexed="64"/>
      </patternFill>
    </fill>
    <fill>
      <patternFill patternType="solid">
        <fgColor theme="0" tint="-0.14996795556505021"/>
        <bgColor indexed="64"/>
      </patternFill>
    </fill>
  </fills>
  <borders count="115">
    <border>
      <left/>
      <right/>
      <top/>
      <bottom/>
      <diagonal/>
    </border>
    <border>
      <left style="thin">
        <color rgb="FFA5A5A5"/>
      </left>
      <right/>
      <top style="thin">
        <color rgb="FFA5A5A5"/>
      </top>
      <bottom/>
      <diagonal/>
    </border>
    <border>
      <left/>
      <right/>
      <top style="thin">
        <color rgb="FFA5A5A5"/>
      </top>
      <bottom/>
      <diagonal/>
    </border>
    <border>
      <left style="thin">
        <color rgb="FFA5A5A5"/>
      </left>
      <right/>
      <top/>
      <bottom style="thin">
        <color rgb="FFA5A5A5"/>
      </bottom>
      <diagonal/>
    </border>
    <border>
      <left/>
      <right/>
      <top/>
      <bottom style="thin">
        <color rgb="FFA5A5A5"/>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style="thin">
        <color rgb="FFA5A5A5"/>
      </left>
      <right style="thin">
        <color rgb="FFA5A5A5"/>
      </right>
      <top style="thin">
        <color rgb="FFA5A5A5"/>
      </top>
      <bottom/>
      <diagonal/>
    </border>
    <border>
      <left style="thin">
        <color rgb="FFA5A5A5"/>
      </left>
      <right style="thin">
        <color rgb="FFA5A5A5"/>
      </right>
      <top style="thin">
        <color rgb="FFA5A5A5"/>
      </top>
      <bottom style="thin">
        <color rgb="FFA5A5A5"/>
      </bottom>
      <diagonal/>
    </border>
    <border>
      <left style="thin">
        <color rgb="FFA5A5A5"/>
      </left>
      <right style="thin">
        <color rgb="FFA5A5A5"/>
      </right>
      <top/>
      <bottom style="thin">
        <color rgb="FFA5A5A5"/>
      </bottom>
      <diagonal/>
    </border>
    <border>
      <left/>
      <right style="thin">
        <color rgb="FFA5A5A5"/>
      </right>
      <top style="thin">
        <color rgb="FFA5A5A5"/>
      </top>
      <bottom/>
      <diagonal/>
    </border>
    <border>
      <left/>
      <right style="thin">
        <color rgb="FFA5A5A5"/>
      </right>
      <top style="thin">
        <color rgb="FFA5A5A5"/>
      </top>
      <bottom style="thin">
        <color rgb="FFA5A5A5"/>
      </bottom>
      <diagonal/>
    </border>
    <border>
      <left/>
      <right style="thin">
        <color rgb="FFA5A5A5"/>
      </right>
      <top/>
      <bottom style="thin">
        <color rgb="FFA5A5A5"/>
      </bottom>
      <diagonal/>
    </border>
    <border>
      <left style="thick">
        <color rgb="FF000000"/>
      </left>
      <right/>
      <top style="thick">
        <color rgb="FF000000"/>
      </top>
      <bottom style="medium">
        <color rgb="FFCCCCCC"/>
      </bottom>
      <diagonal/>
    </border>
    <border>
      <left/>
      <right/>
      <top style="thick">
        <color rgb="FF000000"/>
      </top>
      <bottom style="medium">
        <color rgb="FFCCCCCC"/>
      </bottom>
      <diagonal/>
    </border>
    <border>
      <left/>
      <right style="thick">
        <color rgb="FF000000"/>
      </right>
      <top style="thick">
        <color rgb="FF000000"/>
      </top>
      <bottom style="medium">
        <color rgb="FFCCCCCC"/>
      </bottom>
      <diagonal/>
    </border>
    <border>
      <left style="thick">
        <color rgb="FF000000"/>
      </left>
      <right/>
      <top style="medium">
        <color rgb="FFCCCCCC"/>
      </top>
      <bottom style="thick">
        <color rgb="FF000000"/>
      </bottom>
      <diagonal/>
    </border>
    <border>
      <left/>
      <right/>
      <top style="medium">
        <color rgb="FFCCCCCC"/>
      </top>
      <bottom style="thick">
        <color rgb="FF000000"/>
      </bottom>
      <diagonal/>
    </border>
    <border>
      <left/>
      <right style="thick">
        <color rgb="FF000000"/>
      </right>
      <top style="medium">
        <color rgb="FFCCCCCC"/>
      </top>
      <bottom style="thick">
        <color rgb="FF000000"/>
      </bottom>
      <diagonal/>
    </border>
    <border>
      <left style="thick">
        <color rgb="FF000000"/>
      </left>
      <right style="medium">
        <color rgb="FF000000"/>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CCCCCC"/>
      </left>
      <right style="thick">
        <color rgb="FF000000"/>
      </right>
      <top style="medium">
        <color rgb="FFCCCCCC"/>
      </top>
      <bottom style="medium">
        <color rgb="FFCCCCCC"/>
      </bottom>
      <diagonal/>
    </border>
    <border>
      <left style="thick">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thick">
        <color rgb="FF000000"/>
      </right>
      <top style="medium">
        <color rgb="FFCCCCCC"/>
      </top>
      <bottom style="medium">
        <color rgb="FF000000"/>
      </bottom>
      <diagonal/>
    </border>
    <border>
      <left style="thick">
        <color rgb="FF000000"/>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thick">
        <color rgb="FF000000"/>
      </left>
      <right/>
      <top style="medium">
        <color rgb="FF000000"/>
      </top>
      <bottom style="medium">
        <color rgb="FF000000"/>
      </bottom>
      <diagonal/>
    </border>
    <border>
      <left/>
      <right/>
      <top style="medium">
        <color rgb="FF000000"/>
      </top>
      <bottom style="medium">
        <color rgb="FF000000"/>
      </bottom>
      <diagonal/>
    </border>
    <border>
      <left/>
      <right style="thick">
        <color rgb="FF000000"/>
      </right>
      <top style="medium">
        <color rgb="FF000000"/>
      </top>
      <bottom style="medium">
        <color rgb="FF000000"/>
      </bottom>
      <diagonal/>
    </border>
    <border>
      <left style="thick">
        <color rgb="FF000000"/>
      </left>
      <right/>
      <top style="medium">
        <color rgb="FF000000"/>
      </top>
      <bottom style="thick">
        <color rgb="FF000000"/>
      </bottom>
      <diagonal/>
    </border>
    <border>
      <left/>
      <right/>
      <top style="medium">
        <color rgb="FF000000"/>
      </top>
      <bottom style="thick">
        <color rgb="FF000000"/>
      </bottom>
      <diagonal/>
    </border>
    <border>
      <left/>
      <right style="thick">
        <color rgb="FF000000"/>
      </right>
      <top style="medium">
        <color rgb="FF000000"/>
      </top>
      <bottom style="thick">
        <color rgb="FF000000"/>
      </bottom>
      <diagonal/>
    </border>
    <border>
      <left style="medium">
        <color rgb="FFCCCCCC"/>
      </left>
      <right style="thick">
        <color rgb="FF000000"/>
      </right>
      <top style="medium">
        <color rgb="FFCCCCCC"/>
      </top>
      <bottom style="thick">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medium">
        <color rgb="FF000000"/>
      </right>
      <top style="thin">
        <color rgb="FFCCCCCC"/>
      </top>
      <bottom style="thin">
        <color rgb="FFCCCCCC"/>
      </bottom>
      <diagonal/>
    </border>
    <border>
      <left style="medium">
        <color rgb="FF000000"/>
      </left>
      <right/>
      <top/>
      <bottom/>
      <diagonal/>
    </border>
    <border>
      <left/>
      <right style="medium">
        <color rgb="FF000000"/>
      </right>
      <top/>
      <bottom/>
      <diagonal/>
    </border>
    <border>
      <left/>
      <right style="thin">
        <color rgb="FFCCCCCC"/>
      </right>
      <top style="thin">
        <color rgb="FFCCCCCC"/>
      </top>
      <bottom style="thin">
        <color rgb="FFCCCCCC"/>
      </bottom>
      <diagonal/>
    </border>
    <border>
      <left style="medium">
        <color rgb="FF000000"/>
      </left>
      <right style="thin">
        <color rgb="FFCCCCCC"/>
      </right>
      <top/>
      <bottom style="medium">
        <color rgb="FF000000"/>
      </bottom>
      <diagonal/>
    </border>
    <border>
      <left style="thin">
        <color rgb="FFCCCCCC"/>
      </left>
      <right style="thin">
        <color rgb="FFCCCCCC"/>
      </right>
      <top/>
      <bottom style="medium">
        <color rgb="FF000000"/>
      </bottom>
      <diagonal/>
    </border>
    <border>
      <left style="medium">
        <color rgb="FF000000"/>
      </left>
      <right style="thin">
        <color rgb="FFCCCCCC"/>
      </right>
      <top/>
      <bottom style="thin">
        <color rgb="FFCCCCCC"/>
      </bottom>
      <diagonal/>
    </border>
    <border>
      <left style="thin">
        <color rgb="FFCCCCCC"/>
      </left>
      <right style="thin">
        <color rgb="FFCCCCCC"/>
      </right>
      <top/>
      <bottom style="thin">
        <color rgb="FFCCCCCC"/>
      </bottom>
      <diagonal/>
    </border>
    <border>
      <left style="thin">
        <color rgb="FFCCCCCC"/>
      </left>
      <right style="medium">
        <color rgb="FF000000"/>
      </right>
      <top/>
      <bottom style="medium">
        <color rgb="FF000000"/>
      </bottom>
      <diagonal/>
    </border>
    <border>
      <left style="thin">
        <color rgb="FFCCCCCC"/>
      </left>
      <right style="medium">
        <color rgb="FF000000"/>
      </right>
      <top/>
      <bottom style="thin">
        <color rgb="FFCCCCCC"/>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medium">
        <color indexed="64"/>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rgb="FF000000"/>
      </left>
      <right/>
      <top style="medium">
        <color indexed="64"/>
      </top>
      <bottom/>
      <diagonal/>
    </border>
    <border>
      <left/>
      <right style="medium">
        <color indexed="64"/>
      </right>
      <top style="thin">
        <color rgb="FF000000"/>
      </top>
      <bottom/>
      <diagonal/>
    </border>
    <border>
      <left/>
      <right/>
      <top/>
      <bottom style="medium">
        <color indexed="64"/>
      </bottom>
      <diagonal/>
    </border>
    <border>
      <left style="thin">
        <color rgb="FF000000"/>
      </left>
      <right/>
      <top/>
      <bottom style="medium">
        <color indexed="64"/>
      </bottom>
      <diagonal/>
    </border>
    <border>
      <left style="medium">
        <color indexed="64"/>
      </left>
      <right/>
      <top style="thin">
        <color rgb="FF000000"/>
      </top>
      <bottom/>
      <diagonal/>
    </border>
  </borders>
  <cellStyleXfs count="5">
    <xf numFmtId="0" fontId="0" fillId="0" borderId="0"/>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44" fontId="34" fillId="0" borderId="0" applyFont="0" applyFill="0" applyBorder="0" applyAlignment="0" applyProtection="0"/>
    <xf numFmtId="0" fontId="37" fillId="0" borderId="0"/>
  </cellStyleXfs>
  <cellXfs count="388">
    <xf numFmtId="0" fontId="0" fillId="0" borderId="0" xfId="0" applyFont="1" applyAlignment="1"/>
    <xf numFmtId="0" fontId="3" fillId="2" borderId="8" xfId="0" applyFont="1" applyFill="1" applyBorder="1" applyAlignment="1">
      <alignment horizontal="center" vertical="center" wrapText="1"/>
    </xf>
    <xf numFmtId="0" fontId="4" fillId="3" borderId="8" xfId="0" applyFont="1" applyFill="1" applyBorder="1" applyAlignment="1">
      <alignment horizontal="center" vertical="center" wrapText="1"/>
    </xf>
    <xf numFmtId="4" fontId="4" fillId="3" borderId="8"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4" fontId="4" fillId="4" borderId="8" xfId="0" applyNumberFormat="1" applyFont="1" applyFill="1" applyBorder="1" applyAlignment="1">
      <alignment horizontal="center" vertical="center" wrapText="1"/>
    </xf>
    <xf numFmtId="0" fontId="6" fillId="5" borderId="8" xfId="0" applyFont="1" applyFill="1" applyBorder="1" applyAlignment="1">
      <alignment horizontal="center" vertical="center" wrapText="1"/>
    </xf>
    <xf numFmtId="4" fontId="6" fillId="5" borderId="8" xfId="0" applyNumberFormat="1" applyFont="1" applyFill="1" applyBorder="1" applyAlignment="1">
      <alignment horizontal="center" vertical="center" wrapText="1"/>
    </xf>
    <xf numFmtId="0" fontId="7" fillId="0" borderId="0" xfId="0" applyFont="1" applyAlignment="1">
      <alignment horizontal="center"/>
    </xf>
    <xf numFmtId="0" fontId="7" fillId="0" borderId="0" xfId="0" applyFont="1"/>
    <xf numFmtId="0" fontId="8" fillId="0" borderId="0" xfId="0" applyFont="1" applyAlignment="1">
      <alignment horizontal="center"/>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2" borderId="20" xfId="0" applyFont="1" applyFill="1" applyBorder="1" applyAlignment="1">
      <alignment vertical="center" wrapText="1"/>
    </xf>
    <xf numFmtId="0" fontId="7" fillId="2" borderId="21" xfId="0" applyFont="1" applyFill="1" applyBorder="1" applyAlignment="1">
      <alignment vertical="center" wrapText="1"/>
    </xf>
    <xf numFmtId="0" fontId="7" fillId="2" borderId="19" xfId="0" applyFont="1" applyFill="1" applyBorder="1" applyAlignment="1">
      <alignment vertical="center" wrapText="1"/>
    </xf>
    <xf numFmtId="0" fontId="12" fillId="2" borderId="20" xfId="0" applyFont="1" applyFill="1" applyBorder="1" applyAlignment="1">
      <alignment vertical="center" wrapText="1"/>
    </xf>
    <xf numFmtId="10" fontId="12" fillId="2" borderId="21" xfId="0" applyNumberFormat="1" applyFont="1" applyFill="1" applyBorder="1" applyAlignment="1">
      <alignment horizontal="right" vertical="center" wrapText="1"/>
    </xf>
    <xf numFmtId="0" fontId="7" fillId="2" borderId="22" xfId="0" applyFont="1" applyFill="1" applyBorder="1" applyAlignment="1">
      <alignment vertical="center" wrapText="1"/>
    </xf>
    <xf numFmtId="0" fontId="11" fillId="0" borderId="23" xfId="0" applyFont="1" applyBorder="1" applyAlignment="1">
      <alignment horizontal="center" vertical="center" wrapText="1"/>
    </xf>
    <xf numFmtId="0" fontId="12" fillId="2" borderId="23" xfId="0" applyFont="1" applyFill="1" applyBorder="1" applyAlignment="1">
      <alignment vertical="center" wrapText="1"/>
    </xf>
    <xf numFmtId="10" fontId="12" fillId="2" borderId="24" xfId="0" applyNumberFormat="1" applyFont="1" applyFill="1" applyBorder="1" applyAlignment="1">
      <alignment horizontal="right" vertical="center" wrapText="1"/>
    </xf>
    <xf numFmtId="0" fontId="7" fillId="0" borderId="25" xfId="0" applyFont="1" applyBorder="1" applyAlignment="1">
      <alignment vertical="center" wrapText="1"/>
    </xf>
    <xf numFmtId="0" fontId="7" fillId="2" borderId="26" xfId="0" applyFont="1" applyFill="1" applyBorder="1" applyAlignment="1">
      <alignment vertical="center" wrapText="1"/>
    </xf>
    <xf numFmtId="0" fontId="11" fillId="2" borderId="23" xfId="0" applyFont="1" applyFill="1" applyBorder="1" applyAlignment="1">
      <alignment horizontal="center" vertical="center" wrapText="1"/>
    </xf>
    <xf numFmtId="10" fontId="11" fillId="0" borderId="24" xfId="0" applyNumberFormat="1" applyFont="1" applyBorder="1" applyAlignment="1">
      <alignment horizontal="right" vertical="center" wrapText="1"/>
    </xf>
    <xf numFmtId="0" fontId="7" fillId="0" borderId="26" xfId="0" applyFont="1" applyBorder="1" applyAlignment="1">
      <alignment vertical="center" wrapText="1"/>
    </xf>
    <xf numFmtId="0" fontId="7" fillId="0" borderId="24" xfId="0" applyFont="1" applyBorder="1" applyAlignment="1">
      <alignment vertical="center" wrapText="1"/>
    </xf>
    <xf numFmtId="0" fontId="11" fillId="2" borderId="20" xfId="0" applyFont="1" applyFill="1" applyBorder="1" applyAlignment="1">
      <alignment horizontal="center" vertical="center" wrapText="1"/>
    </xf>
    <xf numFmtId="0" fontId="7" fillId="0" borderId="22" xfId="0" applyFont="1" applyBorder="1" applyAlignment="1">
      <alignment vertical="center" wrapText="1"/>
    </xf>
    <xf numFmtId="0" fontId="11" fillId="0" borderId="20" xfId="0" applyFont="1" applyBorder="1" applyAlignment="1">
      <alignment vertical="center" wrapText="1"/>
    </xf>
    <xf numFmtId="0" fontId="7" fillId="0" borderId="21" xfId="0" applyFont="1" applyBorder="1" applyAlignment="1">
      <alignment vertical="center" wrapText="1"/>
    </xf>
    <xf numFmtId="0" fontId="7" fillId="0" borderId="19" xfId="0" applyFont="1" applyBorder="1" applyAlignment="1">
      <alignment vertical="center" wrapText="1"/>
    </xf>
    <xf numFmtId="0" fontId="12" fillId="0" borderId="20" xfId="0" applyFont="1" applyBorder="1" applyAlignment="1">
      <alignment vertical="center" wrapText="1"/>
    </xf>
    <xf numFmtId="10" fontId="12" fillId="0" borderId="21" xfId="0" applyNumberFormat="1" applyFont="1" applyBorder="1" applyAlignment="1">
      <alignment horizontal="right" vertical="center" wrapText="1"/>
    </xf>
    <xf numFmtId="0" fontId="13" fillId="0" borderId="23" xfId="0" applyFont="1" applyBorder="1" applyAlignment="1">
      <alignment vertical="center" wrapText="1"/>
    </xf>
    <xf numFmtId="10" fontId="12" fillId="0" borderId="24" xfId="0" applyNumberFormat="1" applyFont="1" applyBorder="1" applyAlignment="1">
      <alignment horizontal="right" vertical="center" wrapText="1"/>
    </xf>
    <xf numFmtId="0" fontId="11" fillId="0" borderId="22" xfId="0" applyFont="1" applyBorder="1" applyAlignment="1">
      <alignment horizontal="center" vertical="center" wrapText="1"/>
    </xf>
    <xf numFmtId="0" fontId="7" fillId="2" borderId="25" xfId="0" applyFont="1" applyFill="1" applyBorder="1" applyAlignment="1">
      <alignment vertical="center" wrapText="1"/>
    </xf>
    <xf numFmtId="0" fontId="7" fillId="2" borderId="23" xfId="0" applyFont="1" applyFill="1" applyBorder="1" applyAlignment="1">
      <alignment vertical="center" wrapText="1"/>
    </xf>
    <xf numFmtId="0" fontId="12" fillId="0" borderId="23" xfId="0" applyFont="1" applyBorder="1" applyAlignment="1">
      <alignment vertical="center" wrapText="1"/>
    </xf>
    <xf numFmtId="0" fontId="7" fillId="2" borderId="24" xfId="0" applyFont="1" applyFill="1" applyBorder="1" applyAlignment="1">
      <alignment vertical="center" wrapText="1"/>
    </xf>
    <xf numFmtId="10" fontId="11" fillId="6" borderId="33" xfId="0" applyNumberFormat="1" applyFont="1" applyFill="1" applyBorder="1" applyAlignment="1">
      <alignment horizontal="right" vertical="center" wrapText="1"/>
    </xf>
    <xf numFmtId="0" fontId="13" fillId="0" borderId="0" xfId="0" applyFont="1" applyAlignment="1">
      <alignment wrapText="1"/>
    </xf>
    <xf numFmtId="49" fontId="15" fillId="0" borderId="35" xfId="0" applyNumberFormat="1" applyFont="1" applyBorder="1" applyAlignment="1">
      <alignment horizontal="center" vertical="center"/>
    </xf>
    <xf numFmtId="0" fontId="15" fillId="0" borderId="36" xfId="0" applyFont="1" applyBorder="1" applyAlignment="1">
      <alignment horizontal="center" vertical="center"/>
    </xf>
    <xf numFmtId="49" fontId="15" fillId="0" borderId="40" xfId="0" applyNumberFormat="1" applyFont="1" applyBorder="1" applyAlignment="1">
      <alignment horizontal="center" vertical="center"/>
    </xf>
    <xf numFmtId="0" fontId="15" fillId="0" borderId="41" xfId="0" applyFont="1" applyBorder="1" applyAlignment="1">
      <alignment horizontal="center" vertical="center"/>
    </xf>
    <xf numFmtId="10" fontId="15" fillId="0" borderId="40" xfId="0" applyNumberFormat="1" applyFont="1" applyBorder="1" applyAlignment="1">
      <alignment horizontal="center" vertical="center"/>
    </xf>
    <xf numFmtId="164" fontId="15" fillId="0" borderId="42" xfId="0" applyNumberFormat="1" applyFont="1" applyBorder="1" applyAlignment="1">
      <alignment horizontal="center" vertical="center"/>
    </xf>
    <xf numFmtId="0" fontId="15" fillId="7" borderId="43" xfId="0" applyFont="1" applyFill="1" applyBorder="1" applyAlignment="1">
      <alignment horizontal="center" vertical="center"/>
    </xf>
    <xf numFmtId="0" fontId="15" fillId="7" borderId="41" xfId="0" applyFont="1" applyFill="1" applyBorder="1" applyAlignment="1">
      <alignment horizontal="center" vertical="center"/>
    </xf>
    <xf numFmtId="0" fontId="15" fillId="2" borderId="40" xfId="0" applyFont="1" applyFill="1" applyBorder="1" applyAlignment="1">
      <alignment horizontal="center" vertical="center"/>
    </xf>
    <xf numFmtId="0" fontId="15" fillId="2" borderId="42" xfId="0" applyFont="1" applyFill="1" applyBorder="1" applyAlignment="1">
      <alignment horizontal="center" vertical="center"/>
    </xf>
    <xf numFmtId="165" fontId="16" fillId="0" borderId="44" xfId="0" applyNumberFormat="1" applyFont="1" applyBorder="1" applyAlignment="1">
      <alignment horizontal="center" vertical="center"/>
    </xf>
    <xf numFmtId="1" fontId="16" fillId="0" borderId="45" xfId="0" applyNumberFormat="1" applyFont="1" applyBorder="1" applyAlignment="1">
      <alignment horizontal="left" vertical="center" wrapText="1"/>
    </xf>
    <xf numFmtId="10" fontId="16" fillId="2" borderId="44" xfId="0" applyNumberFormat="1" applyFont="1" applyFill="1" applyBorder="1" applyAlignment="1">
      <alignment horizontal="center" vertical="center"/>
    </xf>
    <xf numFmtId="164" fontId="16" fillId="0" borderId="46" xfId="0" applyNumberFormat="1" applyFont="1" applyBorder="1" applyAlignment="1">
      <alignment horizontal="center" vertical="center"/>
    </xf>
    <xf numFmtId="10" fontId="17" fillId="7" borderId="47" xfId="0" applyNumberFormat="1" applyFont="1" applyFill="1" applyBorder="1" applyAlignment="1">
      <alignment horizontal="center" vertical="center"/>
    </xf>
    <xf numFmtId="164" fontId="17" fillId="7" borderId="45" xfId="0" applyNumberFormat="1" applyFont="1" applyFill="1" applyBorder="1" applyAlignment="1">
      <alignment horizontal="center" vertical="center"/>
    </xf>
    <xf numFmtId="9" fontId="17" fillId="2" borderId="44" xfId="0" applyNumberFormat="1" applyFont="1" applyFill="1" applyBorder="1" applyAlignment="1">
      <alignment horizontal="center" vertical="center"/>
    </xf>
    <xf numFmtId="164" fontId="17" fillId="0" borderId="46" xfId="0" applyNumberFormat="1" applyFont="1" applyBorder="1" applyAlignment="1">
      <alignment horizontal="center" vertical="center"/>
    </xf>
    <xf numFmtId="10" fontId="17" fillId="2" borderId="44" xfId="0" applyNumberFormat="1" applyFont="1" applyFill="1" applyBorder="1" applyAlignment="1">
      <alignment horizontal="center" vertical="center"/>
    </xf>
    <xf numFmtId="165" fontId="17" fillId="0" borderId="35" xfId="0" applyNumberFormat="1" applyFont="1" applyBorder="1" applyAlignment="1">
      <alignment horizontal="center" vertical="center"/>
    </xf>
    <xf numFmtId="1" fontId="17" fillId="2" borderId="36" xfId="0" applyNumberFormat="1" applyFont="1" applyFill="1" applyBorder="1" applyAlignment="1">
      <alignment horizontal="left" vertical="center" wrapText="1"/>
    </xf>
    <xf numFmtId="10" fontId="17" fillId="2" borderId="35" xfId="0" applyNumberFormat="1" applyFont="1" applyFill="1" applyBorder="1" applyAlignment="1">
      <alignment horizontal="center" vertical="center"/>
    </xf>
    <xf numFmtId="164" fontId="17" fillId="0" borderId="48" xfId="0" applyNumberFormat="1" applyFont="1" applyBorder="1" applyAlignment="1">
      <alignment horizontal="center" vertical="center"/>
    </xf>
    <xf numFmtId="10" fontId="17" fillId="7" borderId="49" xfId="0" applyNumberFormat="1" applyFont="1" applyFill="1" applyBorder="1" applyAlignment="1">
      <alignment horizontal="center" vertical="center"/>
    </xf>
    <xf numFmtId="164" fontId="17" fillId="7" borderId="50" xfId="0" applyNumberFormat="1" applyFont="1" applyFill="1" applyBorder="1" applyAlignment="1">
      <alignment horizontal="center" vertical="center"/>
    </xf>
    <xf numFmtId="164" fontId="17" fillId="0" borderId="51" xfId="0" applyNumberFormat="1" applyFont="1" applyBorder="1" applyAlignment="1">
      <alignment horizontal="center" vertical="center"/>
    </xf>
    <xf numFmtId="1" fontId="17" fillId="2" borderId="52" xfId="0" applyNumberFormat="1" applyFont="1" applyFill="1" applyBorder="1" applyAlignment="1">
      <alignment horizontal="left" vertical="center" wrapText="1"/>
    </xf>
    <xf numFmtId="10" fontId="17" fillId="7" borderId="53" xfId="0" applyNumberFormat="1" applyFont="1" applyFill="1" applyBorder="1" applyAlignment="1">
      <alignment horizontal="center" vertical="center"/>
    </xf>
    <xf numFmtId="164" fontId="17" fillId="7" borderId="52" xfId="0" applyNumberFormat="1" applyFont="1" applyFill="1" applyBorder="1" applyAlignment="1">
      <alignment horizontal="center" vertical="center"/>
    </xf>
    <xf numFmtId="164" fontId="17" fillId="0" borderId="54" xfId="0" applyNumberFormat="1" applyFont="1" applyBorder="1" applyAlignment="1">
      <alignment horizontal="center" vertical="center"/>
    </xf>
    <xf numFmtId="164" fontId="17" fillId="0" borderId="55" xfId="0" applyNumberFormat="1" applyFont="1" applyBorder="1" applyAlignment="1">
      <alignment horizontal="center" vertical="center"/>
    </xf>
    <xf numFmtId="165" fontId="17" fillId="0" borderId="56" xfId="0" applyNumberFormat="1" applyFont="1" applyBorder="1" applyAlignment="1">
      <alignment horizontal="center" vertical="center"/>
    </xf>
    <xf numFmtId="1" fontId="17" fillId="2" borderId="57" xfId="0" applyNumberFormat="1" applyFont="1" applyFill="1" applyBorder="1" applyAlignment="1">
      <alignment horizontal="left" vertical="center" wrapText="1"/>
    </xf>
    <xf numFmtId="9" fontId="17" fillId="7" borderId="53" xfId="0" applyNumberFormat="1" applyFont="1" applyFill="1" applyBorder="1" applyAlignment="1">
      <alignment horizontal="center" vertical="center"/>
    </xf>
    <xf numFmtId="10" fontId="17" fillId="2" borderId="58" xfId="0" applyNumberFormat="1" applyFont="1" applyFill="1" applyBorder="1" applyAlignment="1">
      <alignment horizontal="center" vertical="center"/>
    </xf>
    <xf numFmtId="9" fontId="17" fillId="7" borderId="59" xfId="0" applyNumberFormat="1" applyFont="1" applyFill="1" applyBorder="1" applyAlignment="1">
      <alignment horizontal="center" vertical="center"/>
    </xf>
    <xf numFmtId="164" fontId="17" fillId="7" borderId="60" xfId="0" applyNumberFormat="1" applyFont="1" applyFill="1" applyBorder="1" applyAlignment="1">
      <alignment horizontal="center" vertical="center"/>
    </xf>
    <xf numFmtId="10" fontId="17" fillId="2" borderId="61" xfId="0" applyNumberFormat="1" applyFont="1" applyFill="1" applyBorder="1" applyAlignment="1">
      <alignment horizontal="center" vertical="center"/>
    </xf>
    <xf numFmtId="10" fontId="17" fillId="2" borderId="56" xfId="0" applyNumberFormat="1" applyFont="1" applyFill="1" applyBorder="1" applyAlignment="1">
      <alignment horizontal="center" vertical="center"/>
    </xf>
    <xf numFmtId="9" fontId="17" fillId="7" borderId="62" xfId="0" applyNumberFormat="1" applyFont="1" applyFill="1" applyBorder="1" applyAlignment="1">
      <alignment horizontal="center" vertical="center"/>
    </xf>
    <xf numFmtId="164" fontId="17" fillId="7" borderId="57" xfId="0" applyNumberFormat="1" applyFont="1" applyFill="1" applyBorder="1" applyAlignment="1">
      <alignment horizontal="center" vertical="center"/>
    </xf>
    <xf numFmtId="9" fontId="17" fillId="7" borderId="49" xfId="0" applyNumberFormat="1" applyFont="1" applyFill="1" applyBorder="1" applyAlignment="1">
      <alignment horizontal="center" vertical="center"/>
    </xf>
    <xf numFmtId="9" fontId="17" fillId="2" borderId="56" xfId="0" applyNumberFormat="1" applyFont="1" applyFill="1" applyBorder="1" applyAlignment="1">
      <alignment horizontal="center" vertical="center"/>
    </xf>
    <xf numFmtId="9" fontId="17" fillId="2" borderId="61" xfId="0" applyNumberFormat="1" applyFont="1" applyFill="1" applyBorder="1" applyAlignment="1">
      <alignment horizontal="center" vertical="center"/>
    </xf>
    <xf numFmtId="165" fontId="16" fillId="0" borderId="63" xfId="0" applyNumberFormat="1" applyFont="1" applyBorder="1" applyAlignment="1">
      <alignment horizontal="center" vertical="center"/>
    </xf>
    <xf numFmtId="1" fontId="16" fillId="2" borderId="60" xfId="0" applyNumberFormat="1" applyFont="1" applyFill="1" applyBorder="1" applyAlignment="1">
      <alignment horizontal="left" vertical="center" wrapText="1"/>
    </xf>
    <xf numFmtId="10" fontId="17" fillId="2" borderId="63" xfId="0" applyNumberFormat="1" applyFont="1" applyFill="1" applyBorder="1" applyAlignment="1">
      <alignment horizontal="center" vertical="center"/>
    </xf>
    <xf numFmtId="164" fontId="17" fillId="0" borderId="64" xfId="0" applyNumberFormat="1" applyFont="1" applyBorder="1" applyAlignment="1">
      <alignment horizontal="center" vertical="center"/>
    </xf>
    <xf numFmtId="165" fontId="16" fillId="0" borderId="65" xfId="0" applyNumberFormat="1" applyFont="1" applyBorder="1" applyAlignment="1">
      <alignment horizontal="center" vertical="center"/>
    </xf>
    <xf numFmtId="1" fontId="16" fillId="2" borderId="45" xfId="0" applyNumberFormat="1" applyFont="1" applyFill="1" applyBorder="1" applyAlignment="1">
      <alignment horizontal="left" vertical="center" wrapText="1"/>
    </xf>
    <xf numFmtId="0" fontId="17" fillId="0" borderId="37" xfId="0" applyFont="1" applyBorder="1" applyAlignment="1">
      <alignment vertical="center"/>
    </xf>
    <xf numFmtId="0" fontId="17" fillId="0" borderId="39" xfId="0" applyFont="1" applyBorder="1" applyAlignment="1">
      <alignment vertical="center"/>
    </xf>
    <xf numFmtId="9" fontId="17" fillId="2" borderId="58" xfId="0" applyNumberFormat="1" applyFont="1" applyFill="1" applyBorder="1" applyAlignment="1">
      <alignment horizontal="center" vertical="center"/>
    </xf>
    <xf numFmtId="0" fontId="17" fillId="0" borderId="52" xfId="0" applyFont="1" applyBorder="1" applyAlignment="1">
      <alignment horizontal="center" vertical="center"/>
    </xf>
    <xf numFmtId="10" fontId="17" fillId="0" borderId="55" xfId="0" applyNumberFormat="1" applyFont="1" applyBorder="1" applyAlignment="1">
      <alignment horizontal="center" vertical="center"/>
    </xf>
    <xf numFmtId="10" fontId="17" fillId="7" borderId="52" xfId="0" applyNumberFormat="1" applyFont="1" applyFill="1" applyBorder="1" applyAlignment="1">
      <alignment horizontal="center" vertical="center"/>
    </xf>
    <xf numFmtId="10" fontId="17" fillId="2" borderId="55" xfId="0" applyNumberFormat="1" applyFont="1" applyFill="1" applyBorder="1" applyAlignment="1">
      <alignment horizontal="center" vertical="center"/>
    </xf>
    <xf numFmtId="0" fontId="17" fillId="0" borderId="52" xfId="0" applyFont="1" applyBorder="1" applyAlignment="1">
      <alignment vertical="center"/>
    </xf>
    <xf numFmtId="164" fontId="16" fillId="0" borderId="55" xfId="0" applyNumberFormat="1" applyFont="1" applyBorder="1" applyAlignment="1">
      <alignment horizontal="center" vertical="center"/>
    </xf>
    <xf numFmtId="166" fontId="17" fillId="7" borderId="52" xfId="0" applyNumberFormat="1" applyFont="1" applyFill="1" applyBorder="1" applyAlignment="1">
      <alignment vertical="center"/>
    </xf>
    <xf numFmtId="166" fontId="17" fillId="2" borderId="55" xfId="0" applyNumberFormat="1" applyFont="1" applyFill="1" applyBorder="1" applyAlignment="1">
      <alignment vertical="center"/>
    </xf>
    <xf numFmtId="164" fontId="15" fillId="7" borderId="52" xfId="0" applyNumberFormat="1" applyFont="1" applyFill="1" applyBorder="1" applyAlignment="1">
      <alignment horizontal="center" vertical="center"/>
    </xf>
    <xf numFmtId="164" fontId="15" fillId="0" borderId="55" xfId="0" applyNumberFormat="1" applyFont="1" applyBorder="1" applyAlignment="1">
      <alignment horizontal="center" vertical="center"/>
    </xf>
    <xf numFmtId="0" fontId="17" fillId="0" borderId="41" xfId="0" applyFont="1" applyBorder="1" applyAlignment="1">
      <alignment horizontal="center" vertical="center"/>
    </xf>
    <xf numFmtId="164" fontId="17" fillId="0" borderId="67" xfId="0" applyNumberFormat="1" applyFont="1" applyBorder="1" applyAlignment="1">
      <alignment horizontal="center" vertical="center"/>
    </xf>
    <xf numFmtId="10" fontId="15" fillId="7" borderId="41" xfId="0" applyNumberFormat="1" applyFont="1" applyFill="1" applyBorder="1" applyAlignment="1">
      <alignment horizontal="center" vertical="center"/>
    </xf>
    <xf numFmtId="10" fontId="15" fillId="2" borderId="42" xfId="0" applyNumberFormat="1" applyFont="1" applyFill="1" applyBorder="1" applyAlignment="1">
      <alignment horizontal="center" vertical="center"/>
    </xf>
    <xf numFmtId="0" fontId="17" fillId="0" borderId="0" xfId="0" applyFont="1"/>
    <xf numFmtId="164" fontId="17" fillId="0" borderId="0" xfId="0" applyNumberFormat="1" applyFont="1"/>
    <xf numFmtId="164" fontId="17" fillId="0" borderId="0" xfId="0" applyNumberFormat="1" applyFont="1" applyAlignment="1">
      <alignment horizontal="center" vertical="center"/>
    </xf>
    <xf numFmtId="10" fontId="17" fillId="0" borderId="0" xfId="0" applyNumberFormat="1" applyFont="1"/>
    <xf numFmtId="10" fontId="17" fillId="0" borderId="0" xfId="0" applyNumberFormat="1" applyFont="1" applyAlignment="1">
      <alignment horizontal="center" vertical="center"/>
    </xf>
    <xf numFmtId="10" fontId="18" fillId="0" borderId="0" xfId="0" applyNumberFormat="1" applyFont="1" applyAlignment="1">
      <alignment horizontal="center" vertical="center"/>
    </xf>
    <xf numFmtId="0" fontId="15" fillId="7" borderId="40" xfId="0" applyFont="1" applyFill="1" applyBorder="1" applyAlignment="1">
      <alignment horizontal="center" vertical="center"/>
    </xf>
    <xf numFmtId="0" fontId="15" fillId="7" borderId="42" xfId="0" applyFont="1" applyFill="1" applyBorder="1" applyAlignment="1">
      <alignment horizontal="center" vertical="center"/>
    </xf>
    <xf numFmtId="9" fontId="17" fillId="7" borderId="47" xfId="0" applyNumberFormat="1" applyFont="1" applyFill="1" applyBorder="1" applyAlignment="1">
      <alignment horizontal="center" vertical="center"/>
    </xf>
    <xf numFmtId="9" fontId="17" fillId="7" borderId="44" xfId="0" applyNumberFormat="1" applyFont="1" applyFill="1" applyBorder="1" applyAlignment="1">
      <alignment horizontal="center" vertical="center"/>
    </xf>
    <xf numFmtId="164" fontId="17" fillId="7" borderId="46" xfId="0" applyNumberFormat="1" applyFont="1" applyFill="1" applyBorder="1" applyAlignment="1">
      <alignment horizontal="center" vertical="center"/>
    </xf>
    <xf numFmtId="10" fontId="17" fillId="7" borderId="44" xfId="0" applyNumberFormat="1" applyFont="1" applyFill="1" applyBorder="1" applyAlignment="1">
      <alignment horizontal="center" vertical="center"/>
    </xf>
    <xf numFmtId="164" fontId="17" fillId="7" borderId="48" xfId="0" applyNumberFormat="1" applyFont="1" applyFill="1" applyBorder="1" applyAlignment="1">
      <alignment horizontal="center" vertical="center"/>
    </xf>
    <xf numFmtId="164" fontId="17" fillId="7" borderId="55" xfId="0" applyNumberFormat="1" applyFont="1" applyFill="1" applyBorder="1" applyAlignment="1">
      <alignment horizontal="center" vertical="center"/>
    </xf>
    <xf numFmtId="10" fontId="17" fillId="7" borderId="58" xfId="0" applyNumberFormat="1" applyFont="1" applyFill="1" applyBorder="1" applyAlignment="1">
      <alignment horizontal="center" vertical="center"/>
    </xf>
    <xf numFmtId="9" fontId="17" fillId="7" borderId="58" xfId="0" applyNumberFormat="1" applyFont="1" applyFill="1" applyBorder="1" applyAlignment="1">
      <alignment horizontal="center" vertical="center"/>
    </xf>
    <xf numFmtId="10" fontId="17" fillId="7" borderId="62" xfId="0" applyNumberFormat="1" applyFont="1" applyFill="1" applyBorder="1" applyAlignment="1">
      <alignment horizontal="center" vertical="center"/>
    </xf>
    <xf numFmtId="10" fontId="17" fillId="2" borderId="65" xfId="0" applyNumberFormat="1" applyFont="1" applyFill="1" applyBorder="1" applyAlignment="1">
      <alignment horizontal="center" vertical="center"/>
    </xf>
    <xf numFmtId="164" fontId="17" fillId="0" borderId="69" xfId="0" applyNumberFormat="1" applyFont="1" applyBorder="1" applyAlignment="1">
      <alignment horizontal="center" vertical="center"/>
    </xf>
    <xf numFmtId="10" fontId="17" fillId="7" borderId="35" xfId="0" applyNumberFormat="1" applyFont="1" applyFill="1" applyBorder="1" applyAlignment="1">
      <alignment horizontal="center" vertical="center"/>
    </xf>
    <xf numFmtId="9" fontId="17" fillId="7" borderId="56" xfId="0" applyNumberFormat="1" applyFont="1" applyFill="1" applyBorder="1" applyAlignment="1">
      <alignment horizontal="center" vertical="center"/>
    </xf>
    <xf numFmtId="164" fontId="17" fillId="7" borderId="51" xfId="0" applyNumberFormat="1" applyFont="1" applyFill="1" applyBorder="1" applyAlignment="1">
      <alignment horizontal="center" vertical="center"/>
    </xf>
    <xf numFmtId="10" fontId="17" fillId="7" borderId="63" xfId="0" applyNumberFormat="1" applyFont="1" applyFill="1" applyBorder="1" applyAlignment="1">
      <alignment horizontal="center" vertical="center"/>
    </xf>
    <xf numFmtId="164" fontId="17" fillId="7" borderId="64" xfId="0" applyNumberFormat="1" applyFont="1" applyFill="1" applyBorder="1" applyAlignment="1">
      <alignment horizontal="center" vertical="center"/>
    </xf>
    <xf numFmtId="9" fontId="17" fillId="2" borderId="63" xfId="0" applyNumberFormat="1" applyFont="1" applyFill="1" applyBorder="1" applyAlignment="1">
      <alignment horizontal="center" vertical="center"/>
    </xf>
    <xf numFmtId="9" fontId="17" fillId="7" borderId="63" xfId="0" applyNumberFormat="1" applyFont="1" applyFill="1" applyBorder="1" applyAlignment="1">
      <alignment horizontal="center" vertical="center"/>
    </xf>
    <xf numFmtId="167" fontId="17" fillId="0" borderId="0" xfId="0" applyNumberFormat="1" applyFont="1" applyAlignment="1">
      <alignment horizontal="center" vertical="center"/>
    </xf>
    <xf numFmtId="164" fontId="17" fillId="7" borderId="54" xfId="0" applyNumberFormat="1" applyFont="1" applyFill="1" applyBorder="1" applyAlignment="1">
      <alignment horizontal="center" vertical="center"/>
    </xf>
    <xf numFmtId="10" fontId="17" fillId="7" borderId="61" xfId="0" applyNumberFormat="1" applyFont="1" applyFill="1" applyBorder="1" applyAlignment="1">
      <alignment horizontal="center" vertical="center"/>
    </xf>
    <xf numFmtId="10" fontId="17" fillId="7" borderId="56" xfId="0" applyNumberFormat="1" applyFont="1" applyFill="1" applyBorder="1" applyAlignment="1">
      <alignment horizontal="center" vertical="center"/>
    </xf>
    <xf numFmtId="0" fontId="19" fillId="0" borderId="0" xfId="0" applyFont="1"/>
    <xf numFmtId="0" fontId="17" fillId="0" borderId="0" xfId="0" applyFont="1" applyAlignment="1">
      <alignment horizontal="center" vertical="center"/>
    </xf>
    <xf numFmtId="0" fontId="17" fillId="0" borderId="0" xfId="0" applyFont="1" applyAlignment="1">
      <alignment horizontal="center"/>
    </xf>
    <xf numFmtId="10" fontId="19" fillId="0" borderId="0" xfId="0" applyNumberFormat="1" applyFont="1"/>
    <xf numFmtId="167" fontId="19" fillId="0" borderId="0" xfId="0" applyNumberFormat="1" applyFont="1"/>
    <xf numFmtId="0" fontId="19" fillId="0" borderId="0" xfId="0" applyFont="1" applyAlignment="1">
      <alignment horizontal="center" vertical="center"/>
    </xf>
    <xf numFmtId="0" fontId="0" fillId="0" borderId="0" xfId="0" applyFont="1" applyFill="1" applyAlignment="1"/>
    <xf numFmtId="0" fontId="15" fillId="0" borderId="71" xfId="0" applyFont="1" applyFill="1" applyBorder="1" applyAlignment="1">
      <alignment horizontal="center" vertical="center" wrapText="1"/>
    </xf>
    <xf numFmtId="0" fontId="15" fillId="0" borderId="72" xfId="0" applyFont="1" applyFill="1" applyBorder="1" applyAlignment="1">
      <alignment horizontal="center" vertical="center" wrapText="1"/>
    </xf>
    <xf numFmtId="168" fontId="15" fillId="0" borderId="72" xfId="0" applyNumberFormat="1" applyFont="1" applyFill="1" applyBorder="1" applyAlignment="1">
      <alignment horizontal="center" vertical="center" wrapText="1"/>
    </xf>
    <xf numFmtId="167" fontId="15" fillId="0" borderId="72" xfId="0" applyNumberFormat="1" applyFont="1" applyFill="1" applyBorder="1" applyAlignment="1">
      <alignment horizontal="center" vertical="center" wrapText="1"/>
    </xf>
    <xf numFmtId="167" fontId="15" fillId="0" borderId="73" xfId="0" applyNumberFormat="1"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21" fillId="0" borderId="72" xfId="0" applyFont="1" applyFill="1" applyBorder="1" applyAlignment="1">
      <alignment horizontal="left" vertical="center" wrapText="1"/>
    </xf>
    <xf numFmtId="168" fontId="21" fillId="0" borderId="72" xfId="0" applyNumberFormat="1" applyFont="1" applyFill="1" applyBorder="1" applyAlignment="1">
      <alignment horizontal="center" vertical="center" wrapText="1"/>
    </xf>
    <xf numFmtId="167" fontId="21" fillId="0" borderId="72" xfId="0" applyNumberFormat="1" applyFont="1" applyFill="1" applyBorder="1" applyAlignment="1">
      <alignment horizontal="center" vertical="center" wrapText="1"/>
    </xf>
    <xf numFmtId="167" fontId="21" fillId="0" borderId="73" xfId="0" applyNumberFormat="1" applyFont="1" applyFill="1" applyBorder="1" applyAlignment="1">
      <alignment horizontal="center" vertical="center" wrapText="1"/>
    </xf>
    <xf numFmtId="0" fontId="15" fillId="0" borderId="7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168" fontId="15" fillId="0" borderId="0" xfId="0" applyNumberFormat="1" applyFont="1" applyFill="1" applyBorder="1" applyAlignment="1">
      <alignment horizontal="center" vertical="center" wrapText="1"/>
    </xf>
    <xf numFmtId="167" fontId="15" fillId="0" borderId="0" xfId="0" applyNumberFormat="1" applyFont="1" applyFill="1" applyBorder="1" applyAlignment="1">
      <alignment horizontal="center" vertical="center" wrapText="1"/>
    </xf>
    <xf numFmtId="167" fontId="15" fillId="0" borderId="75" xfId="0" applyNumberFormat="1" applyFont="1" applyFill="1" applyBorder="1" applyAlignment="1">
      <alignment horizontal="center" vertical="center" wrapText="1"/>
    </xf>
    <xf numFmtId="0" fontId="15" fillId="0" borderId="72" xfId="0" applyFont="1" applyFill="1" applyBorder="1" applyAlignment="1">
      <alignment horizontal="left" vertical="center" wrapText="1"/>
    </xf>
    <xf numFmtId="0" fontId="17" fillId="0" borderId="71"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7" fillId="0" borderId="72" xfId="0" applyFont="1" applyFill="1" applyBorder="1" applyAlignment="1">
      <alignment horizontal="left" vertical="center" wrapText="1"/>
    </xf>
    <xf numFmtId="168" fontId="17" fillId="0" borderId="72" xfId="0" applyNumberFormat="1" applyFont="1" applyFill="1" applyBorder="1" applyAlignment="1">
      <alignment horizontal="center" vertical="center" wrapText="1"/>
    </xf>
    <xf numFmtId="167" fontId="17" fillId="0" borderId="72" xfId="0" applyNumberFormat="1" applyFont="1" applyFill="1" applyBorder="1" applyAlignment="1">
      <alignment horizontal="center" vertical="center" wrapText="1"/>
    </xf>
    <xf numFmtId="167" fontId="17" fillId="0" borderId="73" xfId="0" applyNumberFormat="1" applyFont="1" applyFill="1" applyBorder="1" applyAlignment="1">
      <alignment horizontal="center" vertical="center" wrapText="1"/>
    </xf>
    <xf numFmtId="0" fontId="17" fillId="8" borderId="0" xfId="0" applyFont="1" applyFill="1" applyBorder="1" applyAlignment="1">
      <alignment horizontal="center" vertical="center"/>
    </xf>
    <xf numFmtId="4" fontId="17" fillId="0" borderId="72" xfId="0" applyNumberFormat="1" applyFont="1" applyFill="1" applyBorder="1" applyAlignment="1">
      <alignment horizontal="center" vertical="center" wrapText="1"/>
    </xf>
    <xf numFmtId="167" fontId="3" fillId="0" borderId="72" xfId="0" applyNumberFormat="1" applyFont="1" applyFill="1" applyBorder="1" applyAlignment="1">
      <alignment horizontal="right" vertical="top" wrapText="1"/>
    </xf>
    <xf numFmtId="167" fontId="19" fillId="0" borderId="72" xfId="0" applyNumberFormat="1" applyFont="1" applyFill="1" applyBorder="1" applyAlignment="1">
      <alignment horizontal="center" wrapText="1"/>
    </xf>
    <xf numFmtId="167" fontId="19" fillId="0" borderId="73" xfId="0" applyNumberFormat="1" applyFont="1" applyFill="1" applyBorder="1" applyAlignment="1">
      <alignment horizontal="center" wrapText="1"/>
    </xf>
    <xf numFmtId="167" fontId="15" fillId="0" borderId="74" xfId="0" applyNumberFormat="1" applyFont="1" applyFill="1" applyBorder="1" applyAlignment="1">
      <alignment horizontal="center" vertical="center" wrapText="1"/>
    </xf>
    <xf numFmtId="167" fontId="21" fillId="0" borderId="72" xfId="0" applyNumberFormat="1" applyFont="1" applyFill="1" applyBorder="1" applyAlignment="1">
      <alignment horizontal="left" vertical="center" wrapText="1"/>
    </xf>
    <xf numFmtId="0" fontId="21" fillId="0" borderId="76" xfId="0" applyFont="1" applyFill="1" applyBorder="1" applyAlignment="1">
      <alignment horizontal="lef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168" fontId="15" fillId="0" borderId="0" xfId="0" applyNumberFormat="1" applyFont="1" applyFill="1" applyAlignment="1">
      <alignment horizontal="center" vertical="center" wrapText="1"/>
    </xf>
    <xf numFmtId="167" fontId="15" fillId="0" borderId="0" xfId="0" applyNumberFormat="1" applyFont="1" applyFill="1" applyAlignment="1">
      <alignment horizontal="center" vertical="center" wrapText="1"/>
    </xf>
    <xf numFmtId="49" fontId="15" fillId="0" borderId="71" xfId="0" applyNumberFormat="1" applyFont="1" applyFill="1" applyBorder="1" applyAlignment="1">
      <alignment horizontal="center" vertical="center" wrapText="1"/>
    </xf>
    <xf numFmtId="0" fontId="17" fillId="0" borderId="0" xfId="0" applyFont="1" applyFill="1" applyAlignment="1">
      <alignment horizontal="center" vertical="center" wrapText="1"/>
    </xf>
    <xf numFmtId="168" fontId="17" fillId="0" borderId="0" xfId="0" applyNumberFormat="1" applyFont="1" applyFill="1" applyAlignment="1">
      <alignment horizontal="center" vertical="center" wrapText="1"/>
    </xf>
    <xf numFmtId="167" fontId="17" fillId="0" borderId="0" xfId="0" applyNumberFormat="1" applyFont="1" applyFill="1" applyAlignment="1">
      <alignment horizontal="center" vertical="center" wrapText="1"/>
    </xf>
    <xf numFmtId="167" fontId="17" fillId="0" borderId="75" xfId="0" applyNumberFormat="1" applyFont="1" applyFill="1" applyBorder="1" applyAlignment="1">
      <alignment horizontal="center" vertical="center" wrapText="1"/>
    </xf>
    <xf numFmtId="3" fontId="17" fillId="8" borderId="0" xfId="0" applyNumberFormat="1" applyFont="1" applyFill="1" applyBorder="1" applyAlignment="1">
      <alignment horizontal="center" vertical="center"/>
    </xf>
    <xf numFmtId="167" fontId="22" fillId="0" borderId="72" xfId="0" applyNumberFormat="1" applyFont="1" applyFill="1" applyBorder="1" applyAlignment="1">
      <alignment horizontal="right" vertical="top" wrapText="1"/>
    </xf>
    <xf numFmtId="167" fontId="6" fillId="0" borderId="72" xfId="0" applyNumberFormat="1" applyFont="1" applyFill="1" applyBorder="1" applyAlignment="1">
      <alignment horizontal="right" vertical="top" wrapText="1"/>
    </xf>
    <xf numFmtId="167" fontId="23" fillId="0" borderId="72" xfId="0" applyNumberFormat="1" applyFont="1" applyFill="1" applyBorder="1" applyAlignment="1">
      <alignment horizontal="right" vertical="top" wrapText="1"/>
    </xf>
    <xf numFmtId="0" fontId="17" fillId="0" borderId="0" xfId="0" applyFont="1" applyFill="1" applyBorder="1" applyAlignment="1">
      <alignment horizontal="center" vertical="center"/>
    </xf>
    <xf numFmtId="0" fontId="17" fillId="8" borderId="0" xfId="0" applyFont="1" applyFill="1" applyAlignment="1">
      <alignment horizontal="center" vertical="center"/>
    </xf>
    <xf numFmtId="0" fontId="25" fillId="2" borderId="50" xfId="0" applyFont="1" applyFill="1" applyBorder="1" applyAlignment="1">
      <alignment vertical="center" wrapText="1"/>
    </xf>
    <xf numFmtId="0" fontId="25" fillId="2" borderId="77" xfId="0" applyFont="1" applyFill="1" applyBorder="1" applyAlignment="1">
      <alignment horizontal="center" vertical="center" wrapText="1"/>
    </xf>
    <xf numFmtId="0" fontId="25" fillId="2" borderId="78" xfId="0" applyFont="1" applyFill="1" applyBorder="1" applyAlignment="1">
      <alignment horizontal="center" vertical="center" wrapText="1"/>
    </xf>
    <xf numFmtId="0" fontId="25" fillId="2" borderId="78" xfId="0" applyFont="1" applyFill="1" applyBorder="1" applyAlignment="1">
      <alignment horizontal="left" vertical="center" wrapText="1"/>
    </xf>
    <xf numFmtId="4" fontId="25" fillId="2" borderId="78" xfId="0" applyNumberFormat="1" applyFont="1" applyFill="1" applyBorder="1" applyAlignment="1">
      <alignment horizontal="center" vertical="center" wrapText="1"/>
    </xf>
    <xf numFmtId="164" fontId="25" fillId="2" borderId="78" xfId="0" applyNumberFormat="1" applyFont="1" applyFill="1" applyBorder="1" applyAlignment="1">
      <alignment horizontal="center" vertical="center" wrapText="1"/>
    </xf>
    <xf numFmtId="0" fontId="25" fillId="9" borderId="79" xfId="0" applyFont="1" applyFill="1" applyBorder="1" applyAlignment="1">
      <alignment horizontal="center" vertical="center" wrapText="1"/>
    </xf>
    <xf numFmtId="0" fontId="25" fillId="9" borderId="80" xfId="0" applyFont="1" applyFill="1" applyBorder="1" applyAlignment="1">
      <alignment horizontal="center" vertical="center" wrapText="1"/>
    </xf>
    <xf numFmtId="0" fontId="25" fillId="9" borderId="80" xfId="0" applyFont="1" applyFill="1" applyBorder="1" applyAlignment="1">
      <alignment horizontal="left" vertical="center" wrapText="1"/>
    </xf>
    <xf numFmtId="4" fontId="25" fillId="9" borderId="80" xfId="0" applyNumberFormat="1" applyFont="1" applyFill="1" applyBorder="1" applyAlignment="1">
      <alignment horizontal="center" vertical="center" wrapText="1"/>
    </xf>
    <xf numFmtId="164" fontId="25" fillId="9" borderId="80" xfId="0" applyNumberFormat="1" applyFont="1" applyFill="1" applyBorder="1" applyAlignment="1">
      <alignment horizontal="center" vertical="center" wrapText="1"/>
    </xf>
    <xf numFmtId="0" fontId="21" fillId="2" borderId="71" xfId="0" applyFont="1" applyFill="1" applyBorder="1" applyAlignment="1">
      <alignment horizontal="center" vertical="center" wrapText="1"/>
    </xf>
    <xf numFmtId="0" fontId="21" fillId="2" borderId="76" xfId="0" applyFont="1" applyFill="1" applyBorder="1" applyAlignment="1">
      <alignment horizontal="center" vertical="center" wrapText="1"/>
    </xf>
    <xf numFmtId="0" fontId="26" fillId="2" borderId="72" xfId="0" applyFont="1" applyFill="1" applyBorder="1" applyAlignment="1">
      <alignment horizontal="center" vertical="center" wrapText="1"/>
    </xf>
    <xf numFmtId="0" fontId="21" fillId="2" borderId="76" xfId="0" applyFont="1" applyFill="1" applyBorder="1" applyAlignment="1">
      <alignment horizontal="left" vertical="center" wrapText="1"/>
    </xf>
    <xf numFmtId="0" fontId="21" fillId="2" borderId="72" xfId="0" applyFont="1" applyFill="1" applyBorder="1" applyAlignment="1">
      <alignment horizontal="center" vertical="center" wrapText="1"/>
    </xf>
    <xf numFmtId="4" fontId="21" fillId="2" borderId="72" xfId="0" applyNumberFormat="1" applyFont="1" applyFill="1" applyBorder="1" applyAlignment="1">
      <alignment horizontal="center" vertical="center" wrapText="1"/>
    </xf>
    <xf numFmtId="4" fontId="26" fillId="2" borderId="72" xfId="0" applyNumberFormat="1" applyFont="1" applyFill="1" applyBorder="1" applyAlignment="1">
      <alignment horizontal="center" vertical="center" wrapText="1"/>
    </xf>
    <xf numFmtId="0" fontId="21" fillId="2" borderId="72" xfId="0" applyFont="1" applyFill="1" applyBorder="1" applyAlignment="1">
      <alignment horizontal="left" vertical="center" wrapText="1"/>
    </xf>
    <xf numFmtId="0" fontId="25" fillId="10" borderId="71" xfId="0" applyFont="1" applyFill="1" applyBorder="1" applyAlignment="1">
      <alignment horizontal="center" vertical="center" wrapText="1"/>
    </xf>
    <xf numFmtId="0" fontId="25" fillId="10" borderId="72" xfId="0" applyFont="1" applyFill="1" applyBorder="1" applyAlignment="1">
      <alignment horizontal="center" vertical="center" wrapText="1"/>
    </xf>
    <xf numFmtId="0" fontId="25" fillId="10" borderId="72" xfId="0" applyFont="1" applyFill="1" applyBorder="1" applyAlignment="1">
      <alignment horizontal="left" vertical="center" wrapText="1"/>
    </xf>
    <xf numFmtId="4" fontId="25" fillId="10" borderId="72" xfId="0" applyNumberFormat="1" applyFont="1" applyFill="1" applyBorder="1" applyAlignment="1">
      <alignment horizontal="center" vertical="center" wrapText="1"/>
    </xf>
    <xf numFmtId="164" fontId="25" fillId="10" borderId="72" xfId="0" applyNumberFormat="1" applyFont="1" applyFill="1" applyBorder="1" applyAlignment="1">
      <alignment horizontal="center" vertical="center" wrapText="1"/>
    </xf>
    <xf numFmtId="0" fontId="25" fillId="11" borderId="71" xfId="0" applyFont="1" applyFill="1" applyBorder="1" applyAlignment="1">
      <alignment horizontal="center" vertical="center" wrapText="1"/>
    </xf>
    <xf numFmtId="0" fontId="25" fillId="11" borderId="72" xfId="0" applyFont="1" applyFill="1" applyBorder="1" applyAlignment="1">
      <alignment horizontal="center" vertical="center" wrapText="1"/>
    </xf>
    <xf numFmtId="0" fontId="25" fillId="11" borderId="72" xfId="0" applyFont="1" applyFill="1" applyBorder="1" applyAlignment="1">
      <alignment horizontal="left" vertical="center" wrapText="1"/>
    </xf>
    <xf numFmtId="4" fontId="25" fillId="11" borderId="72" xfId="0" applyNumberFormat="1" applyFont="1" applyFill="1" applyBorder="1" applyAlignment="1">
      <alignment horizontal="center" vertical="center" wrapText="1"/>
    </xf>
    <xf numFmtId="164" fontId="25" fillId="11" borderId="72" xfId="0" applyNumberFormat="1" applyFont="1" applyFill="1" applyBorder="1" applyAlignment="1">
      <alignment horizontal="center" vertical="center" wrapText="1"/>
    </xf>
    <xf numFmtId="0" fontId="21" fillId="8" borderId="72" xfId="0" applyFont="1" applyFill="1" applyBorder="1" applyAlignment="1">
      <alignment horizontal="center" vertical="center" wrapText="1"/>
    </xf>
    <xf numFmtId="0" fontId="21" fillId="8" borderId="72" xfId="0" applyFont="1" applyFill="1" applyBorder="1" applyAlignment="1">
      <alignment horizontal="left" vertical="center" wrapText="1"/>
    </xf>
    <xf numFmtId="164" fontId="25" fillId="2" borderId="81" xfId="0" applyNumberFormat="1" applyFont="1" applyFill="1" applyBorder="1" applyAlignment="1">
      <alignment horizontal="center" vertical="center" wrapText="1"/>
    </xf>
    <xf numFmtId="0" fontId="7" fillId="6" borderId="0" xfId="0" applyFont="1" applyFill="1" applyBorder="1" applyAlignment="1">
      <alignment horizontal="center" wrapText="1"/>
    </xf>
    <xf numFmtId="0" fontId="7" fillId="0" borderId="0" xfId="0" applyFont="1" applyAlignment="1">
      <alignment wrapText="1"/>
    </xf>
    <xf numFmtId="164" fontId="25" fillId="9" borderId="82" xfId="0" applyNumberFormat="1" applyFont="1" applyFill="1" applyBorder="1" applyAlignment="1">
      <alignment vertical="center" wrapText="1"/>
    </xf>
    <xf numFmtId="0" fontId="8" fillId="0" borderId="0" xfId="0" applyFont="1" applyAlignment="1">
      <alignment vertical="center" wrapText="1"/>
    </xf>
    <xf numFmtId="4" fontId="21" fillId="2" borderId="73" xfId="0" applyNumberFormat="1" applyFont="1" applyFill="1" applyBorder="1" applyAlignment="1">
      <alignment vertical="center" wrapText="1"/>
    </xf>
    <xf numFmtId="164" fontId="25" fillId="10" borderId="73" xfId="0" applyNumberFormat="1" applyFont="1" applyFill="1" applyBorder="1" applyAlignment="1">
      <alignment vertical="center" wrapText="1"/>
    </xf>
    <xf numFmtId="164" fontId="27" fillId="11" borderId="73" xfId="0" applyNumberFormat="1" applyFont="1" applyFill="1" applyBorder="1" applyAlignment="1">
      <alignment vertical="center" wrapText="1"/>
    </xf>
    <xf numFmtId="169" fontId="7" fillId="0" borderId="0" xfId="0" applyNumberFormat="1" applyFont="1" applyAlignment="1">
      <alignment horizontal="center" wrapText="1"/>
    </xf>
    <xf numFmtId="4" fontId="8" fillId="0" borderId="0" xfId="0" applyNumberFormat="1" applyFont="1" applyAlignment="1">
      <alignment vertical="center" wrapText="1"/>
    </xf>
    <xf numFmtId="0" fontId="7" fillId="2" borderId="0" xfId="0" applyFont="1" applyFill="1" applyBorder="1"/>
    <xf numFmtId="0" fontId="7" fillId="2" borderId="0" xfId="0" applyFont="1" applyFill="1" applyBorder="1" applyAlignment="1">
      <alignment wrapText="1"/>
    </xf>
    <xf numFmtId="164" fontId="25" fillId="11" borderId="73" xfId="0" applyNumberFormat="1" applyFont="1" applyFill="1" applyBorder="1" applyAlignment="1">
      <alignment vertical="center" wrapText="1"/>
    </xf>
    <xf numFmtId="0" fontId="8" fillId="2" borderId="0" xfId="0" applyFont="1" applyFill="1" applyBorder="1" applyAlignment="1">
      <alignment vertical="center" wrapText="1"/>
    </xf>
    <xf numFmtId="0" fontId="17" fillId="2" borderId="71" xfId="0" applyFont="1" applyFill="1" applyBorder="1" applyAlignment="1">
      <alignment horizontal="center" vertical="center" wrapText="1"/>
    </xf>
    <xf numFmtId="164" fontId="25" fillId="9" borderId="73" xfId="0" applyNumberFormat="1" applyFont="1" applyFill="1" applyBorder="1" applyAlignment="1">
      <alignment vertical="center" wrapText="1"/>
    </xf>
    <xf numFmtId="10" fontId="7" fillId="2" borderId="0" xfId="0" applyNumberFormat="1" applyFont="1" applyFill="1" applyBorder="1" applyAlignment="1">
      <alignment horizontal="center" wrapText="1"/>
    </xf>
    <xf numFmtId="164" fontId="7" fillId="2" borderId="0" xfId="0" applyNumberFormat="1" applyFont="1" applyFill="1" applyBorder="1" applyAlignment="1">
      <alignment wrapText="1"/>
    </xf>
    <xf numFmtId="169" fontId="7" fillId="2" borderId="0" xfId="0" applyNumberFormat="1" applyFont="1" applyFill="1" applyBorder="1" applyAlignment="1">
      <alignment horizontal="center" wrapText="1"/>
    </xf>
    <xf numFmtId="164" fontId="25" fillId="12" borderId="73" xfId="0" applyNumberFormat="1" applyFont="1" applyFill="1" applyBorder="1" applyAlignment="1">
      <alignment vertical="center" wrapText="1"/>
    </xf>
    <xf numFmtId="4" fontId="7" fillId="2" borderId="0" xfId="0" applyNumberFormat="1" applyFont="1" applyFill="1" applyBorder="1" applyAlignment="1">
      <alignment wrapText="1"/>
    </xf>
    <xf numFmtId="10" fontId="7" fillId="2" borderId="0" xfId="0" applyNumberFormat="1" applyFont="1" applyFill="1" applyBorder="1" applyAlignment="1">
      <alignment wrapText="1"/>
    </xf>
    <xf numFmtId="2" fontId="21" fillId="2" borderId="72" xfId="0" applyNumberFormat="1" applyFont="1" applyFill="1" applyBorder="1" applyAlignment="1">
      <alignment horizontal="center" vertical="center" wrapText="1"/>
    </xf>
    <xf numFmtId="10" fontId="7" fillId="2" borderId="0" xfId="0" applyNumberFormat="1" applyFont="1" applyFill="1" applyBorder="1" applyAlignment="1">
      <alignment horizontal="center"/>
    </xf>
    <xf numFmtId="170" fontId="7" fillId="0" borderId="0" xfId="0" applyNumberFormat="1" applyFont="1"/>
    <xf numFmtId="171" fontId="7" fillId="0" borderId="0" xfId="0" applyNumberFormat="1" applyFont="1"/>
    <xf numFmtId="164" fontId="8" fillId="0" borderId="0" xfId="0" applyNumberFormat="1" applyFont="1" applyAlignment="1">
      <alignment vertical="center" wrapText="1"/>
    </xf>
    <xf numFmtId="171" fontId="7" fillId="0" borderId="0" xfId="0" applyNumberFormat="1" applyFont="1" applyAlignment="1">
      <alignment horizontal="center"/>
    </xf>
    <xf numFmtId="10" fontId="7" fillId="0" borderId="0" xfId="0" applyNumberFormat="1" applyFont="1"/>
    <xf numFmtId="10" fontId="21" fillId="2" borderId="72" xfId="0" applyNumberFormat="1" applyFont="1" applyFill="1" applyBorder="1" applyAlignment="1">
      <alignment horizontal="center" vertical="center" wrapText="1"/>
    </xf>
    <xf numFmtId="4" fontId="17" fillId="2" borderId="72" xfId="0" applyNumberFormat="1" applyFont="1" applyFill="1" applyBorder="1" applyAlignment="1">
      <alignment horizontal="center" vertical="center" wrapText="1"/>
    </xf>
    <xf numFmtId="0" fontId="7" fillId="0" borderId="0" xfId="0" applyFont="1" applyAlignment="1">
      <alignment horizontal="center" vertical="center"/>
    </xf>
    <xf numFmtId="4" fontId="7" fillId="0" borderId="0" xfId="0" applyNumberFormat="1" applyFont="1"/>
    <xf numFmtId="164" fontId="7" fillId="0" borderId="0" xfId="0" applyNumberFormat="1" applyFont="1" applyAlignment="1">
      <alignment vertical="center"/>
    </xf>
    <xf numFmtId="164" fontId="7" fillId="0" borderId="0" xfId="0" applyNumberFormat="1" applyFont="1"/>
    <xf numFmtId="164" fontId="28" fillId="13" borderId="55" xfId="0" applyNumberFormat="1" applyFont="1" applyFill="1" applyBorder="1" applyAlignment="1">
      <alignment horizontal="center" vertical="center" wrapText="1"/>
    </xf>
    <xf numFmtId="0" fontId="33" fillId="14" borderId="88" xfId="0" applyFont="1" applyFill="1" applyBorder="1" applyAlignment="1">
      <alignment horizontal="center" vertical="center"/>
    </xf>
    <xf numFmtId="0" fontId="33" fillId="14" borderId="89" xfId="0" applyFont="1" applyFill="1" applyBorder="1" applyAlignment="1">
      <alignment horizontal="center" vertical="center" wrapText="1"/>
    </xf>
    <xf numFmtId="0" fontId="33" fillId="14" borderId="89" xfId="0" applyFont="1" applyFill="1" applyBorder="1" applyAlignment="1">
      <alignment horizontal="left" vertical="center" wrapText="1"/>
    </xf>
    <xf numFmtId="0" fontId="33" fillId="14" borderId="89" xfId="0" applyFont="1" applyFill="1" applyBorder="1" applyAlignment="1">
      <alignment horizontal="center" vertical="center"/>
    </xf>
    <xf numFmtId="43" fontId="33" fillId="14" borderId="89" xfId="1" applyFont="1" applyFill="1" applyBorder="1" applyAlignment="1">
      <alignment horizontal="center" vertical="center"/>
    </xf>
    <xf numFmtId="44" fontId="33" fillId="14" borderId="89" xfId="2" applyFont="1" applyFill="1" applyBorder="1" applyAlignment="1">
      <alignment horizontal="center" vertical="center"/>
    </xf>
    <xf numFmtId="44" fontId="33" fillId="14" borderId="90" xfId="2" applyFont="1" applyFill="1" applyBorder="1" applyAlignment="1">
      <alignment horizontal="center" vertical="center"/>
    </xf>
    <xf numFmtId="44" fontId="35" fillId="15" borderId="91" xfId="3" applyFont="1" applyFill="1" applyBorder="1" applyAlignment="1" applyProtection="1">
      <alignment horizontal="center" vertical="center" wrapText="1"/>
    </xf>
    <xf numFmtId="44" fontId="35" fillId="15" borderId="92" xfId="3" applyFont="1" applyFill="1" applyBorder="1" applyAlignment="1" applyProtection="1">
      <alignment horizontal="right" vertical="center" wrapText="1"/>
    </xf>
    <xf numFmtId="44" fontId="35" fillId="15" borderId="92" xfId="3" applyFont="1" applyFill="1" applyBorder="1" applyAlignment="1" applyProtection="1">
      <alignment horizontal="left" vertical="center" wrapText="1"/>
    </xf>
    <xf numFmtId="43" fontId="35" fillId="15" borderId="92" xfId="1" applyFont="1" applyFill="1" applyBorder="1" applyAlignment="1" applyProtection="1">
      <alignment horizontal="center" vertical="center" wrapText="1"/>
    </xf>
    <xf numFmtId="44" fontId="35" fillId="15" borderId="92" xfId="2" applyFont="1" applyFill="1" applyBorder="1" applyAlignment="1" applyProtection="1">
      <alignment horizontal="center" vertical="center" wrapText="1"/>
    </xf>
    <xf numFmtId="44" fontId="35" fillId="15" borderId="93" xfId="2" applyFont="1" applyFill="1" applyBorder="1" applyAlignment="1" applyProtection="1">
      <alignment horizontal="right" vertical="center"/>
    </xf>
    <xf numFmtId="1" fontId="35" fillId="14" borderId="88" xfId="0" applyNumberFormat="1" applyFont="1" applyFill="1" applyBorder="1" applyAlignment="1" applyProtection="1">
      <alignment horizontal="center" vertical="center"/>
    </xf>
    <xf numFmtId="0" fontId="36" fillId="16" borderId="0" xfId="0" applyFont="1" applyFill="1" applyBorder="1" applyAlignment="1">
      <alignment horizontal="center" vertical="center"/>
    </xf>
    <xf numFmtId="1" fontId="35" fillId="14" borderId="94" xfId="0" applyNumberFormat="1" applyFont="1" applyFill="1" applyBorder="1" applyAlignment="1" applyProtection="1">
      <alignment vertical="center" wrapText="1"/>
    </xf>
    <xf numFmtId="1" fontId="35" fillId="14" borderId="95" xfId="0" applyNumberFormat="1" applyFont="1" applyFill="1" applyBorder="1" applyAlignment="1" applyProtection="1">
      <alignment vertical="center" wrapText="1"/>
    </xf>
    <xf numFmtId="43" fontId="35" fillId="14" borderId="95" xfId="1" applyFont="1" applyFill="1" applyBorder="1" applyAlignment="1" applyProtection="1">
      <alignment horizontal="center" vertical="center" wrapText="1"/>
    </xf>
    <xf numFmtId="44" fontId="35" fillId="14" borderId="95" xfId="2" applyFont="1" applyFill="1" applyBorder="1" applyAlignment="1" applyProtection="1">
      <alignment horizontal="center" vertical="center" wrapText="1"/>
    </xf>
    <xf numFmtId="44" fontId="35" fillId="14" borderId="96" xfId="2" applyFont="1" applyFill="1" applyBorder="1" applyAlignment="1" applyProtection="1">
      <alignment horizontal="right" vertical="center" wrapText="1"/>
    </xf>
    <xf numFmtId="1" fontId="36" fillId="15" borderId="91" xfId="0" applyNumberFormat="1" applyFont="1" applyFill="1" applyBorder="1" applyAlignment="1" applyProtection="1">
      <alignment horizontal="center" vertical="center"/>
    </xf>
    <xf numFmtId="1" fontId="36" fillId="15" borderId="97" xfId="0" applyNumberFormat="1" applyFont="1" applyFill="1" applyBorder="1" applyAlignment="1" applyProtection="1">
      <alignment horizontal="center" vertical="center" wrapText="1"/>
    </xf>
    <xf numFmtId="1" fontId="36" fillId="15" borderId="97" xfId="0" applyNumberFormat="1" applyFont="1" applyFill="1" applyBorder="1" applyAlignment="1" applyProtection="1">
      <alignment horizontal="left" vertical="center" wrapText="1"/>
    </xf>
    <xf numFmtId="0" fontId="36" fillId="0" borderId="98" xfId="4" applyNumberFormat="1" applyFont="1" applyFill="1" applyBorder="1" applyAlignment="1" applyProtection="1">
      <alignment horizontal="center" vertical="center" shrinkToFit="1"/>
    </xf>
    <xf numFmtId="43" fontId="36" fillId="0" borderId="97" xfId="1" applyFont="1" applyBorder="1" applyAlignment="1">
      <alignment horizontal="center" vertical="center"/>
    </xf>
    <xf numFmtId="44" fontId="36" fillId="15" borderId="98" xfId="2" applyFont="1" applyFill="1" applyBorder="1" applyAlignment="1">
      <alignment horizontal="center" vertical="center"/>
    </xf>
    <xf numFmtId="44" fontId="36" fillId="0" borderId="99" xfId="2" applyFont="1" applyFill="1" applyBorder="1" applyAlignment="1" applyProtection="1">
      <alignment horizontal="right" vertical="center" shrinkToFit="1"/>
    </xf>
    <xf numFmtId="0" fontId="36" fillId="0" borderId="92" xfId="4" applyNumberFormat="1" applyFont="1" applyFill="1" applyBorder="1" applyAlignment="1" applyProtection="1">
      <alignment horizontal="center" vertical="center" shrinkToFit="1"/>
    </xf>
    <xf numFmtId="44" fontId="36" fillId="15" borderId="97" xfId="2" applyFont="1" applyFill="1" applyBorder="1" applyAlignment="1" applyProtection="1">
      <alignment horizontal="center" vertical="center" wrapText="1"/>
    </xf>
    <xf numFmtId="44" fontId="35" fillId="14" borderId="99" xfId="2" applyFont="1" applyFill="1" applyBorder="1" applyAlignment="1" applyProtection="1">
      <alignment horizontal="right" vertical="center"/>
    </xf>
    <xf numFmtId="0" fontId="36" fillId="0" borderId="91" xfId="0" applyFont="1" applyBorder="1" applyAlignment="1">
      <alignment horizontal="center" vertical="center"/>
    </xf>
    <xf numFmtId="1" fontId="36" fillId="15" borderId="92" xfId="0" applyNumberFormat="1" applyFont="1" applyFill="1" applyBorder="1" applyAlignment="1" applyProtection="1">
      <alignment horizontal="center" vertical="center" wrapText="1"/>
    </xf>
    <xf numFmtId="0" fontId="36" fillId="0" borderId="92" xfId="0" applyFont="1" applyBorder="1" applyAlignment="1">
      <alignment horizontal="left" vertical="center" wrapText="1"/>
    </xf>
    <xf numFmtId="0" fontId="36" fillId="0" borderId="92" xfId="0" applyFont="1" applyBorder="1" applyAlignment="1">
      <alignment horizontal="center" vertical="center"/>
    </xf>
    <xf numFmtId="43" fontId="29" fillId="0" borderId="92" xfId="1" applyFont="1" applyBorder="1" applyAlignment="1">
      <alignment horizontal="center" vertical="center"/>
    </xf>
    <xf numFmtId="44" fontId="36" fillId="0" borderId="92" xfId="2" applyFont="1" applyBorder="1" applyAlignment="1">
      <alignment horizontal="center" vertical="center"/>
    </xf>
    <xf numFmtId="44" fontId="36" fillId="0" borderId="93" xfId="2" applyFont="1" applyFill="1" applyBorder="1" applyAlignment="1" applyProtection="1">
      <alignment horizontal="right" vertical="center" shrinkToFit="1"/>
    </xf>
    <xf numFmtId="0" fontId="29" fillId="14" borderId="0" xfId="0" applyFont="1" applyFill="1" applyBorder="1" applyAlignment="1">
      <alignment horizontal="center" vertical="center" wrapText="1"/>
    </xf>
    <xf numFmtId="44" fontId="36" fillId="15" borderId="97" xfId="2" applyNumberFormat="1" applyFont="1" applyFill="1" applyBorder="1" applyAlignment="1" applyProtection="1">
      <alignment horizontal="center" vertical="center" wrapText="1"/>
    </xf>
    <xf numFmtId="0" fontId="29" fillId="14" borderId="0" xfId="0" applyFont="1" applyFill="1" applyBorder="1" applyAlignment="1">
      <alignment horizontal="center" vertical="center"/>
    </xf>
    <xf numFmtId="1" fontId="36" fillId="15" borderId="101" xfId="0" applyNumberFormat="1" applyFont="1" applyFill="1" applyBorder="1" applyAlignment="1" applyProtection="1">
      <alignment horizontal="center" vertical="center" wrapText="1"/>
    </xf>
    <xf numFmtId="0" fontId="36" fillId="0" borderId="101" xfId="0" applyFont="1" applyBorder="1" applyAlignment="1">
      <alignment horizontal="left" vertical="center" wrapText="1"/>
    </xf>
    <xf numFmtId="0" fontId="36" fillId="0" borderId="101" xfId="0" applyFont="1" applyBorder="1" applyAlignment="1">
      <alignment horizontal="center" vertical="center"/>
    </xf>
    <xf numFmtId="43" fontId="29" fillId="0" borderId="101" xfId="1" applyFont="1" applyBorder="1" applyAlignment="1">
      <alignment horizontal="center" vertical="center"/>
    </xf>
    <xf numFmtId="44" fontId="36" fillId="0" borderId="101" xfId="2" applyFont="1" applyBorder="1" applyAlignment="1">
      <alignment horizontal="center" vertical="center"/>
    </xf>
    <xf numFmtId="44" fontId="36" fillId="0" borderId="102" xfId="2" applyFont="1" applyFill="1" applyBorder="1" applyAlignment="1" applyProtection="1">
      <alignment horizontal="right" vertical="center" shrinkToFit="1"/>
    </xf>
    <xf numFmtId="1" fontId="36" fillId="0" borderId="100" xfId="0" applyNumberFormat="1" applyFont="1" applyBorder="1" applyAlignment="1">
      <alignment horizontal="center" vertical="center"/>
    </xf>
    <xf numFmtId="10" fontId="25" fillId="2" borderId="106" xfId="0" applyNumberFormat="1" applyFont="1" applyFill="1" applyBorder="1" applyAlignment="1">
      <alignment horizontal="center" vertical="center" wrapText="1"/>
    </xf>
    <xf numFmtId="0" fontId="25" fillId="2" borderId="113" xfId="0" applyFont="1" applyFill="1" applyBorder="1" applyAlignment="1">
      <alignment vertical="center" wrapText="1"/>
    </xf>
    <xf numFmtId="10" fontId="25" fillId="2" borderId="108" xfId="0" applyNumberFormat="1" applyFont="1" applyFill="1" applyBorder="1" applyAlignment="1">
      <alignment horizontal="center" vertical="center" wrapText="1"/>
    </xf>
    <xf numFmtId="0" fontId="25" fillId="2" borderId="107" xfId="0" applyFont="1" applyFill="1" applyBorder="1" applyAlignment="1">
      <alignment vertical="center" wrapText="1"/>
    </xf>
    <xf numFmtId="0" fontId="25" fillId="2" borderId="105" xfId="0" applyFont="1" applyFill="1" applyBorder="1" applyAlignment="1">
      <alignment vertical="center" wrapText="1"/>
    </xf>
    <xf numFmtId="0" fontId="25" fillId="2" borderId="110" xfId="0" applyFont="1" applyFill="1" applyBorder="1" applyAlignment="1">
      <alignment horizontal="center" vertical="center" wrapText="1"/>
    </xf>
    <xf numFmtId="0" fontId="2" fillId="0" borderId="104" xfId="0" applyFont="1" applyBorder="1"/>
    <xf numFmtId="0" fontId="25" fillId="2" borderId="103" xfId="0" applyFont="1" applyFill="1" applyBorder="1" applyAlignment="1">
      <alignment horizontal="center" vertical="center" wrapText="1"/>
    </xf>
    <xf numFmtId="0" fontId="25" fillId="2" borderId="57" xfId="0" applyFont="1" applyFill="1" applyBorder="1" applyAlignment="1">
      <alignment horizontal="center" vertical="center" wrapText="1"/>
    </xf>
    <xf numFmtId="0" fontId="2" fillId="0" borderId="111" xfId="0" applyFont="1" applyBorder="1"/>
    <xf numFmtId="0" fontId="28" fillId="13" borderId="83" xfId="0" applyFont="1" applyFill="1" applyBorder="1" applyAlignment="1">
      <alignment horizontal="right" vertical="center" wrapText="1"/>
    </xf>
    <xf numFmtId="0" fontId="2" fillId="0" borderId="84" xfId="0" applyFont="1" applyBorder="1"/>
    <xf numFmtId="0" fontId="2" fillId="0" borderId="53" xfId="0" applyFont="1" applyBorder="1"/>
    <xf numFmtId="0" fontId="24" fillId="2" borderId="103" xfId="0" applyFont="1" applyFill="1" applyBorder="1" applyAlignment="1">
      <alignment horizontal="center" vertical="center" wrapText="1"/>
    </xf>
    <xf numFmtId="0" fontId="2" fillId="0" borderId="109" xfId="0" applyFont="1" applyBorder="1"/>
    <xf numFmtId="0" fontId="2" fillId="0" borderId="105" xfId="0" applyFont="1" applyBorder="1"/>
    <xf numFmtId="0" fontId="0" fillId="0" borderId="0" xfId="0" applyFont="1" applyBorder="1" applyAlignment="1"/>
    <xf numFmtId="0" fontId="2" fillId="0" borderId="0" xfId="0" applyFont="1" applyBorder="1"/>
    <xf numFmtId="0" fontId="2" fillId="0" borderId="107" xfId="0" applyFont="1" applyBorder="1"/>
    <xf numFmtId="0" fontId="2" fillId="0" borderId="112" xfId="0" applyFont="1" applyBorder="1"/>
    <xf numFmtId="0" fontId="25" fillId="2" borderId="105" xfId="0" applyFont="1" applyFill="1" applyBorder="1" applyAlignment="1">
      <alignment horizontal="center" vertical="center" wrapText="1"/>
    </xf>
    <xf numFmtId="0" fontId="25" fillId="2" borderId="106" xfId="0" applyFont="1" applyFill="1" applyBorder="1" applyAlignment="1">
      <alignment horizontal="center" vertical="center" wrapText="1"/>
    </xf>
    <xf numFmtId="0" fontId="2" fillId="0" borderId="106" xfId="0" applyFont="1" applyBorder="1"/>
    <xf numFmtId="0" fontId="25" fillId="2" borderId="107" xfId="0" applyFont="1" applyFill="1" applyBorder="1" applyAlignment="1">
      <alignment horizontal="center" vertical="center" wrapText="1"/>
    </xf>
    <xf numFmtId="0" fontId="25" fillId="2" borderId="108" xfId="0" applyFont="1" applyFill="1" applyBorder="1" applyAlignment="1">
      <alignment horizontal="center" vertical="center" wrapText="1"/>
    </xf>
    <xf numFmtId="0" fontId="25" fillId="2" borderId="114" xfId="0" applyFont="1" applyFill="1" applyBorder="1" applyAlignment="1">
      <alignment horizontal="center" vertical="center" wrapText="1"/>
    </xf>
    <xf numFmtId="0" fontId="2" fillId="0" borderId="108" xfId="0" applyFont="1" applyBorder="1"/>
    <xf numFmtId="0" fontId="14" fillId="0" borderId="34" xfId="0" applyFont="1" applyFill="1" applyBorder="1" applyAlignment="1">
      <alignment horizontal="center" vertical="center" wrapText="1"/>
    </xf>
    <xf numFmtId="0" fontId="2" fillId="0" borderId="28" xfId="0" applyFont="1" applyFill="1" applyBorder="1"/>
    <xf numFmtId="0" fontId="2" fillId="0" borderId="70" xfId="0" applyFont="1" applyFill="1" applyBorder="1"/>
    <xf numFmtId="167" fontId="20" fillId="0" borderId="34" xfId="0" applyNumberFormat="1" applyFont="1" applyFill="1" applyBorder="1" applyAlignment="1">
      <alignment horizontal="center" vertical="center" wrapText="1"/>
    </xf>
    <xf numFmtId="167" fontId="2" fillId="0" borderId="70" xfId="0" applyNumberFormat="1" applyFont="1" applyFill="1" applyBorder="1"/>
    <xf numFmtId="0" fontId="17" fillId="2" borderId="61" xfId="0" applyFont="1" applyFill="1" applyBorder="1" applyAlignment="1">
      <alignment horizontal="center" vertical="center"/>
    </xf>
    <xf numFmtId="0" fontId="2" fillId="0" borderId="56" xfId="0" applyFont="1" applyBorder="1"/>
    <xf numFmtId="0" fontId="2" fillId="0" borderId="66" xfId="0" applyFont="1" applyBorder="1"/>
    <xf numFmtId="0" fontId="17" fillId="7" borderId="61" xfId="0" applyFont="1" applyFill="1" applyBorder="1" applyAlignment="1">
      <alignment horizontal="center" vertical="center"/>
    </xf>
    <xf numFmtId="0" fontId="15" fillId="7" borderId="37" xfId="0" applyFont="1" applyFill="1" applyBorder="1" applyAlignment="1">
      <alignment horizontal="center" vertical="center" wrapText="1"/>
    </xf>
    <xf numFmtId="0" fontId="2" fillId="0" borderId="38" xfId="0" applyFont="1" applyBorder="1"/>
    <xf numFmtId="0" fontId="15" fillId="0" borderId="37" xfId="0" applyFont="1" applyBorder="1" applyAlignment="1">
      <alignment horizontal="center" vertical="center" wrapText="1"/>
    </xf>
    <xf numFmtId="0" fontId="17" fillId="0" borderId="61" xfId="0" applyFont="1" applyBorder="1" applyAlignment="1">
      <alignment horizontal="center" vertical="center"/>
    </xf>
    <xf numFmtId="10" fontId="17" fillId="2" borderId="61" xfId="0" applyNumberFormat="1" applyFont="1" applyFill="1" applyBorder="1" applyAlignment="1">
      <alignment horizontal="center" vertical="center"/>
    </xf>
    <xf numFmtId="0" fontId="17" fillId="7" borderId="62" xfId="0" applyFont="1" applyFill="1" applyBorder="1" applyAlignment="1">
      <alignment horizontal="center" vertical="center"/>
    </xf>
    <xf numFmtId="0" fontId="2" fillId="0" borderId="49" xfId="0" applyFont="1" applyBorder="1"/>
    <xf numFmtId="0" fontId="2" fillId="0" borderId="68" xfId="0" applyFont="1" applyBorder="1"/>
    <xf numFmtId="0" fontId="14" fillId="7" borderId="34" xfId="0" applyFont="1" applyFill="1" applyBorder="1" applyAlignment="1">
      <alignment horizontal="center" vertical="center" wrapText="1"/>
    </xf>
    <xf numFmtId="0" fontId="2" fillId="0" borderId="28" xfId="0" applyFont="1" applyBorder="1"/>
    <xf numFmtId="0" fontId="2" fillId="0" borderId="70" xfId="0" applyFont="1" applyBorder="1"/>
    <xf numFmtId="0" fontId="15" fillId="0" borderId="37" xfId="0" applyFont="1" applyBorder="1" applyAlignment="1">
      <alignment horizontal="center" vertical="center"/>
    </xf>
    <xf numFmtId="0" fontId="15" fillId="7" borderId="39" xfId="0" applyFont="1" applyFill="1" applyBorder="1" applyAlignment="1">
      <alignment horizontal="center" vertical="center" wrapText="1"/>
    </xf>
    <xf numFmtId="0" fontId="2" fillId="0" borderId="39" xfId="0" applyFont="1" applyBorder="1"/>
    <xf numFmtId="0" fontId="12" fillId="2" borderId="27" xfId="0" applyFont="1" applyFill="1" applyBorder="1" applyAlignment="1">
      <alignment horizontal="center" vertical="center" wrapText="1"/>
    </xf>
    <xf numFmtId="0" fontId="2" fillId="0" borderId="29" xfId="0" applyFont="1" applyBorder="1"/>
    <xf numFmtId="0" fontId="12" fillId="0" borderId="30" xfId="0" applyFont="1" applyBorder="1" applyAlignment="1">
      <alignment horizontal="center" vertical="center" wrapText="1"/>
    </xf>
    <xf numFmtId="0" fontId="2" fillId="0" borderId="31" xfId="0" applyFont="1" applyBorder="1"/>
    <xf numFmtId="0" fontId="2" fillId="0" borderId="32" xfId="0" applyFont="1" applyBorder="1"/>
    <xf numFmtId="0" fontId="9" fillId="0" borderId="13" xfId="0" applyFont="1" applyBorder="1" applyAlignment="1">
      <alignment horizontal="center" vertical="center" wrapText="1"/>
    </xf>
    <xf numFmtId="0" fontId="2" fillId="0" borderId="14" xfId="0" applyFont="1" applyBorder="1"/>
    <xf numFmtId="0" fontId="2" fillId="0" borderId="15" xfId="0" applyFont="1" applyBorder="1"/>
    <xf numFmtId="0" fontId="10" fillId="0" borderId="16" xfId="0" applyFont="1" applyBorder="1" applyAlignment="1">
      <alignment horizontal="center" vertical="center" wrapText="1"/>
    </xf>
    <xf numFmtId="0" fontId="2" fillId="0" borderId="17" xfId="0" applyFont="1" applyBorder="1"/>
    <xf numFmtId="0" fontId="2" fillId="0" borderId="18" xfId="0" applyFont="1" applyBorder="1"/>
    <xf numFmtId="0" fontId="3" fillId="2" borderId="5" xfId="0" applyFont="1" applyFill="1" applyBorder="1" applyAlignment="1">
      <alignment horizontal="center" vertical="center" wrapText="1"/>
    </xf>
    <xf numFmtId="0" fontId="2" fillId="0" borderId="6" xfId="0" applyFont="1" applyBorder="1"/>
    <xf numFmtId="0" fontId="2" fillId="0" borderId="11" xfId="0" applyFont="1" applyBorder="1"/>
    <xf numFmtId="0" fontId="5"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10" xfId="0" applyFont="1" applyBorder="1"/>
    <xf numFmtId="0" fontId="2" fillId="0" borderId="3" xfId="0" applyFont="1" applyBorder="1"/>
    <xf numFmtId="0" fontId="2" fillId="0" borderId="4" xfId="0" applyFont="1" applyBorder="1"/>
    <xf numFmtId="0" fontId="2" fillId="0" borderId="12" xfId="0" applyFont="1" applyBorder="1"/>
    <xf numFmtId="0" fontId="3" fillId="2" borderId="7" xfId="0" applyFont="1" applyFill="1" applyBorder="1" applyAlignment="1">
      <alignment horizontal="center" vertical="center" wrapText="1"/>
    </xf>
    <xf numFmtId="0" fontId="2" fillId="0" borderId="9" xfId="0" applyFont="1" applyBorder="1"/>
    <xf numFmtId="0" fontId="31" fillId="0" borderId="85" xfId="0" applyFont="1" applyBorder="1" applyAlignment="1">
      <alignment horizontal="center" vertical="center" wrapText="1"/>
    </xf>
    <xf numFmtId="0" fontId="31" fillId="0" borderId="86" xfId="0" applyFont="1" applyBorder="1" applyAlignment="1">
      <alignment horizontal="center" vertical="center"/>
    </xf>
    <xf numFmtId="0" fontId="31" fillId="0" borderId="87" xfId="0" applyFont="1" applyBorder="1" applyAlignment="1">
      <alignment horizontal="center" vertical="center"/>
    </xf>
    <xf numFmtId="44" fontId="35" fillId="14" borderId="91" xfId="3" applyFont="1" applyFill="1" applyBorder="1" applyAlignment="1" applyProtection="1">
      <alignment horizontal="right" vertical="center" wrapText="1"/>
    </xf>
    <xf numFmtId="44" fontId="35" fillId="14" borderId="92" xfId="3" applyFont="1" applyFill="1" applyBorder="1" applyAlignment="1" applyProtection="1">
      <alignment horizontal="right" vertical="center" wrapText="1"/>
    </xf>
    <xf numFmtId="44" fontId="35" fillId="14" borderId="98" xfId="3" applyFont="1" applyFill="1" applyBorder="1" applyAlignment="1" applyProtection="1">
      <alignment horizontal="right" vertical="center" wrapText="1"/>
    </xf>
  </cellXfs>
  <cellStyles count="5">
    <cellStyle name="Moeda" xfId="2" builtinId="4"/>
    <cellStyle name="Moeda 2" xfId="3"/>
    <cellStyle name="Normal" xfId="0" builtinId="0"/>
    <cellStyle name="Normal 2" xfId="4"/>
    <cellStyle name="Separador de milhares" xfId="1" builtinI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oleObject" Target="../embeddings/oleObject1.bin"/><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AB1003"/>
  <sheetViews>
    <sheetView zoomScale="110" zoomScaleNormal="110" workbookViewId="0">
      <pane ySplit="9" topLeftCell="A566" activePane="bottomLeft" state="frozen"/>
      <selection pane="bottomLeft" activeCell="H580" sqref="H580"/>
    </sheetView>
  </sheetViews>
  <sheetFormatPr defaultColWidth="12.625" defaultRowHeight="15" customHeight="1"/>
  <cols>
    <col min="1" max="1" width="10.625" customWidth="1"/>
    <col min="2" max="2" width="16.25" customWidth="1"/>
    <col min="3" max="3" width="10.625" customWidth="1"/>
    <col min="4" max="4" width="60.625" customWidth="1"/>
    <col min="5" max="5" width="10.625" customWidth="1"/>
    <col min="6" max="8" width="12.625" customWidth="1"/>
    <col min="9" max="9" width="13.625" customWidth="1"/>
    <col min="10" max="10" width="16.5" hidden="1" customWidth="1"/>
    <col min="11" max="11" width="20" customWidth="1"/>
    <col min="12" max="12" width="21.875" customWidth="1"/>
    <col min="13" max="13" width="56" customWidth="1"/>
    <col min="14" max="14" width="8.25" customWidth="1"/>
    <col min="15" max="16" width="10" customWidth="1"/>
    <col min="17" max="17" width="14.125" customWidth="1"/>
    <col min="18" max="18" width="11.5" customWidth="1"/>
    <col min="19" max="28" width="8.625" customWidth="1"/>
  </cols>
  <sheetData>
    <row r="1" spans="1:28" ht="14.25" customHeight="1">
      <c r="A1" s="322" t="s">
        <v>0</v>
      </c>
      <c r="B1" s="323"/>
      <c r="C1" s="323"/>
      <c r="D1" s="323"/>
      <c r="E1" s="323"/>
      <c r="F1" s="314" t="s">
        <v>1</v>
      </c>
      <c r="G1" s="315"/>
      <c r="H1" s="316" t="s">
        <v>2</v>
      </c>
      <c r="I1" s="315"/>
      <c r="J1" s="8"/>
      <c r="K1" s="9"/>
      <c r="L1" s="9"/>
      <c r="M1" s="9"/>
      <c r="N1" s="9"/>
      <c r="O1" s="9"/>
      <c r="P1" s="9"/>
      <c r="Q1" s="9"/>
      <c r="R1" s="9"/>
      <c r="S1" s="9"/>
      <c r="T1" s="9"/>
      <c r="U1" s="9"/>
      <c r="V1" s="9"/>
      <c r="W1" s="9"/>
      <c r="X1" s="9"/>
      <c r="Y1" s="9"/>
      <c r="Z1" s="9"/>
      <c r="AA1" s="9"/>
      <c r="AB1" s="9"/>
    </row>
    <row r="2" spans="1:28" ht="14.25" customHeight="1">
      <c r="A2" s="324"/>
      <c r="B2" s="325"/>
      <c r="C2" s="325"/>
      <c r="D2" s="325"/>
      <c r="E2" s="326"/>
      <c r="F2" s="317" t="s">
        <v>3</v>
      </c>
      <c r="G2" s="318"/>
      <c r="H2" s="329" t="s">
        <v>8391</v>
      </c>
      <c r="I2" s="330"/>
      <c r="J2" s="8"/>
      <c r="K2" s="9"/>
      <c r="L2" s="9"/>
      <c r="M2" s="9"/>
      <c r="N2" s="9"/>
      <c r="O2" s="9"/>
      <c r="P2" s="9"/>
      <c r="Q2" s="9"/>
      <c r="R2" s="9"/>
      <c r="S2" s="9"/>
      <c r="T2" s="9"/>
      <c r="U2" s="9"/>
      <c r="V2" s="9"/>
      <c r="W2" s="9"/>
      <c r="X2" s="9"/>
      <c r="Y2" s="9"/>
      <c r="Z2" s="9"/>
      <c r="AA2" s="9"/>
      <c r="AB2" s="9"/>
    </row>
    <row r="3" spans="1:28" ht="14.25" customHeight="1">
      <c r="A3" s="324"/>
      <c r="B3" s="325"/>
      <c r="C3" s="325"/>
      <c r="D3" s="325"/>
      <c r="E3" s="326"/>
      <c r="F3" s="195" t="s">
        <v>4</v>
      </c>
      <c r="G3" s="309">
        <v>0.21970000000000001</v>
      </c>
      <c r="H3" s="329" t="s">
        <v>8392</v>
      </c>
      <c r="I3" s="331"/>
      <c r="J3" s="8"/>
      <c r="K3" s="9"/>
      <c r="L3" s="9"/>
      <c r="M3" s="9"/>
      <c r="N3" s="9"/>
      <c r="O3" s="9"/>
      <c r="P3" s="9"/>
      <c r="Q3" s="9"/>
      <c r="R3" s="9"/>
      <c r="S3" s="9"/>
      <c r="T3" s="9"/>
      <c r="U3" s="9"/>
      <c r="V3" s="9"/>
      <c r="W3" s="9"/>
      <c r="X3" s="9"/>
      <c r="Y3" s="9"/>
      <c r="Z3" s="9"/>
      <c r="AA3" s="9"/>
      <c r="AB3" s="9"/>
    </row>
    <row r="4" spans="1:28" ht="14.25" customHeight="1">
      <c r="A4" s="324"/>
      <c r="B4" s="325"/>
      <c r="C4" s="325"/>
      <c r="D4" s="325"/>
      <c r="E4" s="326"/>
      <c r="F4" s="195" t="s">
        <v>5</v>
      </c>
      <c r="G4" s="309">
        <v>0.13</v>
      </c>
      <c r="H4" s="329" t="s">
        <v>8393</v>
      </c>
      <c r="I4" s="331"/>
      <c r="J4" s="8"/>
      <c r="K4" s="9"/>
      <c r="L4" s="9"/>
      <c r="M4" s="9"/>
      <c r="N4" s="9"/>
      <c r="O4" s="9"/>
      <c r="P4" s="9"/>
      <c r="Q4" s="9"/>
      <c r="R4" s="9"/>
      <c r="S4" s="9"/>
      <c r="T4" s="9"/>
      <c r="U4" s="9"/>
      <c r="V4" s="9"/>
      <c r="W4" s="9"/>
      <c r="X4" s="9"/>
      <c r="Y4" s="9"/>
      <c r="Z4" s="9"/>
      <c r="AA4" s="9"/>
      <c r="AB4" s="9"/>
    </row>
    <row r="5" spans="1:28" ht="14.25" customHeight="1">
      <c r="A5" s="324"/>
      <c r="B5" s="325"/>
      <c r="C5" s="325"/>
      <c r="D5" s="325"/>
      <c r="E5" s="326"/>
      <c r="F5" s="195"/>
      <c r="G5" s="309"/>
      <c r="H5" s="329" t="s">
        <v>8390</v>
      </c>
      <c r="I5" s="331"/>
      <c r="J5" s="8"/>
      <c r="K5" s="9"/>
      <c r="L5" s="9"/>
      <c r="M5" s="9"/>
      <c r="N5" s="9"/>
      <c r="O5" s="9"/>
      <c r="P5" s="9"/>
      <c r="Q5" s="9"/>
      <c r="R5" s="9"/>
      <c r="S5" s="9"/>
      <c r="T5" s="9"/>
      <c r="U5" s="9"/>
      <c r="V5" s="9"/>
      <c r="W5" s="9"/>
      <c r="X5" s="9"/>
      <c r="Y5" s="9"/>
      <c r="Z5" s="9"/>
      <c r="AA5" s="9"/>
      <c r="AB5" s="9"/>
    </row>
    <row r="6" spans="1:28" ht="14.25" customHeight="1">
      <c r="A6" s="324"/>
      <c r="B6" s="325"/>
      <c r="C6" s="325"/>
      <c r="D6" s="325"/>
      <c r="E6" s="326"/>
      <c r="F6" s="195"/>
      <c r="G6" s="309"/>
      <c r="H6" s="329" t="s">
        <v>8394</v>
      </c>
      <c r="I6" s="331"/>
      <c r="J6" s="8"/>
      <c r="K6" s="9"/>
      <c r="L6" s="9"/>
      <c r="M6" s="9"/>
      <c r="N6" s="9"/>
      <c r="O6" s="9"/>
      <c r="P6" s="9"/>
      <c r="Q6" s="9"/>
      <c r="R6" s="9"/>
      <c r="S6" s="9"/>
      <c r="T6" s="9"/>
      <c r="U6" s="9"/>
      <c r="V6" s="9"/>
      <c r="W6" s="9"/>
      <c r="X6" s="9"/>
      <c r="Y6" s="9"/>
      <c r="Z6" s="9"/>
      <c r="AA6" s="9"/>
      <c r="AB6" s="9"/>
    </row>
    <row r="7" spans="1:28" ht="14.25" customHeight="1">
      <c r="A7" s="324"/>
      <c r="B7" s="325"/>
      <c r="C7" s="325"/>
      <c r="D7" s="325"/>
      <c r="E7" s="326"/>
      <c r="F7" s="195"/>
      <c r="G7" s="309"/>
      <c r="H7" s="329" t="s">
        <v>8396</v>
      </c>
      <c r="I7" s="330"/>
      <c r="J7" s="8"/>
      <c r="K7" s="9"/>
      <c r="L7" s="9"/>
      <c r="M7" s="9"/>
      <c r="N7" s="9"/>
      <c r="O7" s="9"/>
      <c r="P7" s="9"/>
      <c r="Q7" s="9"/>
      <c r="R7" s="9"/>
      <c r="S7" s="9"/>
      <c r="T7" s="9"/>
      <c r="U7" s="9"/>
      <c r="V7" s="9"/>
      <c r="W7" s="9"/>
      <c r="X7" s="9"/>
      <c r="Y7" s="9"/>
      <c r="Z7" s="9"/>
      <c r="AA7" s="9"/>
      <c r="AB7" s="9"/>
    </row>
    <row r="8" spans="1:28" ht="17.25" customHeight="1" thickBot="1">
      <c r="A8" s="327"/>
      <c r="B8" s="328"/>
      <c r="C8" s="328"/>
      <c r="D8" s="328"/>
      <c r="E8" s="328"/>
      <c r="F8" s="310"/>
      <c r="G8" s="311"/>
      <c r="H8" s="332"/>
      <c r="I8" s="333"/>
      <c r="J8" s="8">
        <v>0.21970000000000001</v>
      </c>
      <c r="K8" s="9"/>
      <c r="L8" s="9"/>
      <c r="M8" s="9"/>
      <c r="N8" s="9"/>
      <c r="O8" s="9"/>
      <c r="P8" s="9"/>
      <c r="Q8" s="9"/>
      <c r="R8" s="9"/>
      <c r="S8" s="9"/>
      <c r="T8" s="9"/>
      <c r="U8" s="9"/>
      <c r="V8" s="9"/>
      <c r="W8" s="9"/>
      <c r="X8" s="9"/>
      <c r="Y8" s="9"/>
      <c r="Z8" s="9"/>
      <c r="AA8" s="9"/>
      <c r="AB8" s="9"/>
    </row>
    <row r="9" spans="1:28" ht="26.25" thickBot="1">
      <c r="A9" s="196" t="s">
        <v>6</v>
      </c>
      <c r="B9" s="197" t="s">
        <v>7</v>
      </c>
      <c r="C9" s="197" t="s">
        <v>8</v>
      </c>
      <c r="D9" s="198" t="s">
        <v>9</v>
      </c>
      <c r="E9" s="197" t="s">
        <v>10</v>
      </c>
      <c r="F9" s="199" t="s">
        <v>11</v>
      </c>
      <c r="G9" s="199" t="s">
        <v>12</v>
      </c>
      <c r="H9" s="200" t="s">
        <v>13</v>
      </c>
      <c r="I9" s="226" t="s">
        <v>14</v>
      </c>
      <c r="J9" s="8"/>
      <c r="K9" s="228"/>
      <c r="L9" s="228"/>
      <c r="M9" s="228"/>
      <c r="N9" s="228"/>
      <c r="O9" s="228"/>
      <c r="P9" s="228"/>
      <c r="Q9" s="228"/>
      <c r="R9" s="228"/>
      <c r="S9" s="228"/>
      <c r="T9" s="228"/>
      <c r="U9" s="228"/>
      <c r="V9" s="228"/>
      <c r="W9" s="228"/>
      <c r="X9" s="228"/>
      <c r="Y9" s="228"/>
      <c r="Z9" s="228"/>
      <c r="AA9" s="228"/>
      <c r="AB9" s="228"/>
    </row>
    <row r="10" spans="1:28">
      <c r="A10" s="201" t="s">
        <v>15</v>
      </c>
      <c r="B10" s="202" t="s">
        <v>16</v>
      </c>
      <c r="C10" s="202"/>
      <c r="D10" s="203" t="s">
        <v>17</v>
      </c>
      <c r="E10" s="202"/>
      <c r="F10" s="204">
        <v>1</v>
      </c>
      <c r="G10" s="204" t="s">
        <v>16</v>
      </c>
      <c r="H10" s="205">
        <f>I11</f>
        <v>13641.89</v>
      </c>
      <c r="I10" s="229">
        <f>TRUNC(F10*H10,2)</f>
        <v>13641.89</v>
      </c>
      <c r="J10" s="8"/>
      <c r="K10" s="230"/>
      <c r="L10" s="230"/>
      <c r="M10" s="230"/>
      <c r="N10" s="230"/>
      <c r="O10" s="230"/>
      <c r="P10" s="230"/>
      <c r="Q10" s="230"/>
      <c r="R10" s="230"/>
      <c r="S10" s="228"/>
      <c r="T10" s="228"/>
      <c r="U10" s="228"/>
      <c r="V10" s="228"/>
      <c r="W10" s="228"/>
      <c r="X10" s="228"/>
      <c r="Y10" s="228"/>
      <c r="Z10" s="228"/>
      <c r="AA10" s="228"/>
      <c r="AB10" s="228"/>
    </row>
    <row r="11" spans="1:28" ht="25.5">
      <c r="A11" s="206" t="s">
        <v>18</v>
      </c>
      <c r="B11" s="207" t="s">
        <v>19</v>
      </c>
      <c r="C11" s="208" t="s">
        <v>20</v>
      </c>
      <c r="D11" s="209" t="s">
        <v>21</v>
      </c>
      <c r="E11" s="210" t="s">
        <v>22</v>
      </c>
      <c r="F11" s="211">
        <v>0.2</v>
      </c>
      <c r="G11" s="211">
        <f>(I12+I17+I24+I26+I138+I234+I340+I422+I443+I451+I472+I555+I563+I569)/1.2197</f>
        <v>5592314.0034434702</v>
      </c>
      <c r="H11" s="211">
        <f>I12+I17+I24+I26+I138+I234+I340+I422+I443+I451+I472+I555+I563+I569</f>
        <v>6820945.3900000006</v>
      </c>
      <c r="I11" s="231">
        <f>TRUNC(F11%*H11,2)</f>
        <v>13641.89</v>
      </c>
      <c r="J11" s="8"/>
      <c r="K11" s="235"/>
      <c r="L11" s="235"/>
      <c r="M11" s="230"/>
      <c r="N11" s="230"/>
      <c r="O11" s="230"/>
      <c r="P11" s="230"/>
      <c r="Q11" s="230"/>
      <c r="R11" s="230"/>
      <c r="S11" s="228"/>
      <c r="T11" s="228"/>
      <c r="U11" s="228"/>
      <c r="V11" s="228"/>
      <c r="W11" s="228"/>
      <c r="X11" s="228"/>
      <c r="Y11" s="228"/>
      <c r="Z11" s="228"/>
      <c r="AA11" s="228"/>
      <c r="AB11" s="228"/>
    </row>
    <row r="12" spans="1:28">
      <c r="A12" s="201" t="s">
        <v>23</v>
      </c>
      <c r="B12" s="202" t="s">
        <v>16</v>
      </c>
      <c r="C12" s="202"/>
      <c r="D12" s="203" t="s">
        <v>24</v>
      </c>
      <c r="E12" s="202"/>
      <c r="F12" s="204">
        <v>1</v>
      </c>
      <c r="G12" s="204" t="s">
        <v>16</v>
      </c>
      <c r="H12" s="205">
        <f>I13+I14+I15+I16</f>
        <v>475785.21</v>
      </c>
      <c r="I12" s="229">
        <f t="shared" ref="I12:I572" si="0">TRUNC(F12*H12,2)</f>
        <v>475785.21</v>
      </c>
      <c r="J12" s="8"/>
      <c r="K12" s="235" t="s">
        <v>8395</v>
      </c>
      <c r="L12" s="230"/>
      <c r="M12" s="230"/>
      <c r="N12" s="230"/>
      <c r="O12" s="230"/>
      <c r="P12" s="230"/>
      <c r="Q12" s="230"/>
      <c r="R12" s="230"/>
      <c r="S12" s="228"/>
      <c r="T12" s="228"/>
      <c r="U12" s="228"/>
      <c r="V12" s="228"/>
      <c r="W12" s="228"/>
      <c r="X12" s="228"/>
      <c r="Y12" s="228"/>
      <c r="Z12" s="228"/>
      <c r="AA12" s="228"/>
      <c r="AB12" s="228"/>
    </row>
    <row r="13" spans="1:28">
      <c r="A13" s="206" t="s">
        <v>25</v>
      </c>
      <c r="B13" s="207" t="s">
        <v>26</v>
      </c>
      <c r="C13" s="208" t="s">
        <v>27</v>
      </c>
      <c r="D13" s="209" t="s">
        <v>28</v>
      </c>
      <c r="E13" s="210" t="s">
        <v>29</v>
      </c>
      <c r="F13" s="211">
        <v>18</v>
      </c>
      <c r="G13" s="211">
        <v>4725.8</v>
      </c>
      <c r="H13" s="212">
        <f>(TRUNC(G13*J8,2)+G13)</f>
        <v>5764.05</v>
      </c>
      <c r="I13" s="231">
        <f t="shared" si="0"/>
        <v>103752.9</v>
      </c>
      <c r="J13" s="8"/>
      <c r="K13" s="230"/>
      <c r="L13" s="230"/>
      <c r="M13" s="230"/>
      <c r="N13" s="230"/>
      <c r="O13" s="230"/>
      <c r="P13" s="230"/>
      <c r="Q13" s="230"/>
      <c r="R13" s="230"/>
      <c r="S13" s="228"/>
      <c r="T13" s="228"/>
      <c r="U13" s="228"/>
      <c r="V13" s="228"/>
      <c r="W13" s="228"/>
      <c r="X13" s="228"/>
      <c r="Y13" s="228"/>
      <c r="Z13" s="228"/>
      <c r="AA13" s="228"/>
      <c r="AB13" s="228"/>
    </row>
    <row r="14" spans="1:28">
      <c r="A14" s="206" t="s">
        <v>30</v>
      </c>
      <c r="B14" s="207" t="s">
        <v>31</v>
      </c>
      <c r="C14" s="208" t="s">
        <v>27</v>
      </c>
      <c r="D14" s="209" t="s">
        <v>32</v>
      </c>
      <c r="E14" s="210" t="s">
        <v>29</v>
      </c>
      <c r="F14" s="211">
        <v>18</v>
      </c>
      <c r="G14" s="211">
        <v>10604.43</v>
      </c>
      <c r="H14" s="212">
        <f>(TRUNC(G14*J8,2)+G14)</f>
        <v>12934.220000000001</v>
      </c>
      <c r="I14" s="231">
        <f t="shared" si="0"/>
        <v>232815.96</v>
      </c>
      <c r="J14" s="8"/>
      <c r="K14" s="230"/>
      <c r="L14" s="230"/>
      <c r="M14" s="230"/>
      <c r="N14" s="230"/>
      <c r="O14" s="230"/>
      <c r="P14" s="230"/>
      <c r="Q14" s="230"/>
      <c r="R14" s="230"/>
      <c r="S14" s="228"/>
      <c r="T14" s="228"/>
      <c r="U14" s="228"/>
      <c r="V14" s="228"/>
      <c r="W14" s="228"/>
      <c r="X14" s="228"/>
      <c r="Y14" s="228"/>
      <c r="Z14" s="228"/>
      <c r="AA14" s="228"/>
      <c r="AB14" s="228"/>
    </row>
    <row r="15" spans="1:28" ht="25.5">
      <c r="A15" s="206" t="s">
        <v>33</v>
      </c>
      <c r="B15" s="207" t="s">
        <v>34</v>
      </c>
      <c r="C15" s="208" t="s">
        <v>27</v>
      </c>
      <c r="D15" s="209" t="s">
        <v>35</v>
      </c>
      <c r="E15" s="207" t="s">
        <v>29</v>
      </c>
      <c r="F15" s="211">
        <v>4.5</v>
      </c>
      <c r="G15" s="211">
        <v>23126.05</v>
      </c>
      <c r="H15" s="212">
        <f>(TRUNC(G15*J8,2)+G15)</f>
        <v>28206.84</v>
      </c>
      <c r="I15" s="231">
        <f t="shared" si="0"/>
        <v>126930.78</v>
      </c>
      <c r="J15" s="8"/>
      <c r="K15" s="230"/>
      <c r="L15" s="230"/>
      <c r="M15" s="230"/>
      <c r="N15" s="230"/>
      <c r="O15" s="230"/>
      <c r="P15" s="230"/>
      <c r="Q15" s="230"/>
      <c r="R15" s="230"/>
      <c r="S15" s="228"/>
      <c r="T15" s="228"/>
      <c r="U15" s="228"/>
      <c r="V15" s="228"/>
      <c r="W15" s="228"/>
      <c r="X15" s="228"/>
      <c r="Y15" s="228"/>
      <c r="Z15" s="228"/>
      <c r="AA15" s="228"/>
      <c r="AB15" s="228"/>
    </row>
    <row r="16" spans="1:28">
      <c r="A16" s="206" t="s">
        <v>36</v>
      </c>
      <c r="B16" s="207" t="s">
        <v>37</v>
      </c>
      <c r="C16" s="208" t="s">
        <v>27</v>
      </c>
      <c r="D16" s="209" t="s">
        <v>38</v>
      </c>
      <c r="E16" s="207" t="s">
        <v>29</v>
      </c>
      <c r="F16" s="211">
        <v>1.25</v>
      </c>
      <c r="G16" s="211">
        <v>8058.1</v>
      </c>
      <c r="H16" s="212">
        <f>(TRUNC(G16*J8,2)+G16)</f>
        <v>9828.4600000000009</v>
      </c>
      <c r="I16" s="231">
        <f t="shared" si="0"/>
        <v>12285.57</v>
      </c>
      <c r="J16" s="8"/>
      <c r="K16" s="230"/>
      <c r="L16" s="230"/>
      <c r="M16" s="230"/>
      <c r="N16" s="230"/>
      <c r="O16" s="230"/>
      <c r="P16" s="230"/>
      <c r="Q16" s="230"/>
      <c r="R16" s="230"/>
      <c r="S16" s="228"/>
      <c r="T16" s="228"/>
      <c r="U16" s="228"/>
      <c r="V16" s="228"/>
      <c r="W16" s="228"/>
      <c r="X16" s="228"/>
      <c r="Y16" s="228"/>
      <c r="Z16" s="228"/>
      <c r="AA16" s="228"/>
      <c r="AB16" s="228"/>
    </row>
    <row r="17" spans="1:28">
      <c r="A17" s="201" t="s">
        <v>39</v>
      </c>
      <c r="B17" s="202" t="s">
        <v>16</v>
      </c>
      <c r="C17" s="202"/>
      <c r="D17" s="203" t="s">
        <v>40</v>
      </c>
      <c r="E17" s="202"/>
      <c r="F17" s="204">
        <v>1</v>
      </c>
      <c r="G17" s="204" t="s">
        <v>16</v>
      </c>
      <c r="H17" s="205">
        <f>I18+I19+I20+I21+I22+I23</f>
        <v>74739.989999999991</v>
      </c>
      <c r="I17" s="229">
        <f t="shared" si="0"/>
        <v>74739.990000000005</v>
      </c>
      <c r="J17" s="8"/>
      <c r="K17" s="230"/>
      <c r="L17" s="230"/>
      <c r="M17" s="230"/>
      <c r="N17" s="230"/>
      <c r="O17" s="230"/>
      <c r="P17" s="230"/>
      <c r="Q17" s="230"/>
      <c r="R17" s="230"/>
      <c r="S17" s="228"/>
      <c r="T17" s="228"/>
      <c r="U17" s="228"/>
      <c r="V17" s="228"/>
      <c r="W17" s="228"/>
      <c r="X17" s="228"/>
      <c r="Y17" s="228"/>
      <c r="Z17" s="228"/>
      <c r="AA17" s="228"/>
      <c r="AB17" s="228"/>
    </row>
    <row r="18" spans="1:28" ht="25.5">
      <c r="A18" s="206" t="s">
        <v>41</v>
      </c>
      <c r="B18" s="210" t="s">
        <v>42</v>
      </c>
      <c r="C18" s="208" t="s">
        <v>20</v>
      </c>
      <c r="D18" s="213" t="s">
        <v>43</v>
      </c>
      <c r="E18" s="210" t="s">
        <v>44</v>
      </c>
      <c r="F18" s="211">
        <v>36.299999999999997</v>
      </c>
      <c r="G18" s="211">
        <v>666.85</v>
      </c>
      <c r="H18" s="212">
        <f>(TRUNC(G18*J8,2)+G18)</f>
        <v>813.35</v>
      </c>
      <c r="I18" s="231">
        <f t="shared" si="0"/>
        <v>29524.6</v>
      </c>
      <c r="J18" s="8"/>
      <c r="K18" s="230"/>
      <c r="L18" s="230"/>
      <c r="M18" s="230"/>
      <c r="N18" s="230"/>
      <c r="O18" s="230"/>
      <c r="P18" s="230"/>
      <c r="Q18" s="230"/>
      <c r="R18" s="230"/>
      <c r="S18" s="228"/>
      <c r="T18" s="228"/>
      <c r="U18" s="228"/>
      <c r="V18" s="228"/>
      <c r="W18" s="228"/>
      <c r="X18" s="228"/>
      <c r="Y18" s="228"/>
      <c r="Z18" s="228"/>
      <c r="AA18" s="228"/>
      <c r="AB18" s="228"/>
    </row>
    <row r="19" spans="1:28" ht="38.25">
      <c r="A19" s="206" t="s">
        <v>45</v>
      </c>
      <c r="B19" s="207" t="s">
        <v>46</v>
      </c>
      <c r="C19" s="208" t="s">
        <v>20</v>
      </c>
      <c r="D19" s="209" t="s">
        <v>47</v>
      </c>
      <c r="E19" s="210" t="s">
        <v>48</v>
      </c>
      <c r="F19" s="211">
        <v>1</v>
      </c>
      <c r="G19" s="211">
        <v>574.16999999999996</v>
      </c>
      <c r="H19" s="212">
        <f>(TRUNC(G19*J8,2)+G19)</f>
        <v>700.31</v>
      </c>
      <c r="I19" s="231">
        <f t="shared" si="0"/>
        <v>700.31</v>
      </c>
      <c r="J19" s="8"/>
      <c r="K19" s="230"/>
      <c r="L19" s="230"/>
      <c r="M19" s="230"/>
      <c r="N19" s="230"/>
      <c r="O19" s="230"/>
      <c r="P19" s="230"/>
      <c r="Q19" s="230"/>
      <c r="R19" s="230"/>
      <c r="S19" s="228"/>
      <c r="T19" s="228"/>
      <c r="U19" s="228"/>
      <c r="V19" s="228"/>
      <c r="W19" s="228"/>
      <c r="X19" s="228"/>
      <c r="Y19" s="228"/>
      <c r="Z19" s="228"/>
      <c r="AA19" s="228"/>
      <c r="AB19" s="228"/>
    </row>
    <row r="20" spans="1:28" ht="51">
      <c r="A20" s="206" t="s">
        <v>49</v>
      </c>
      <c r="B20" s="207" t="s">
        <v>50</v>
      </c>
      <c r="C20" s="208" t="s">
        <v>20</v>
      </c>
      <c r="D20" s="209" t="s">
        <v>51</v>
      </c>
      <c r="E20" s="210" t="s">
        <v>48</v>
      </c>
      <c r="F20" s="211">
        <v>1</v>
      </c>
      <c r="G20" s="211">
        <v>1058.26</v>
      </c>
      <c r="H20" s="212">
        <f>(TRUNC(G20*J8,2)+G20)</f>
        <v>1290.75</v>
      </c>
      <c r="I20" s="231">
        <f t="shared" si="0"/>
        <v>1290.75</v>
      </c>
      <c r="J20" s="8"/>
      <c r="K20" s="230"/>
      <c r="L20" s="230"/>
      <c r="M20" s="230"/>
      <c r="N20" s="230"/>
      <c r="O20" s="230"/>
      <c r="P20" s="230"/>
      <c r="Q20" s="230"/>
      <c r="R20" s="230"/>
      <c r="S20" s="228"/>
      <c r="T20" s="228"/>
      <c r="U20" s="228"/>
      <c r="V20" s="228"/>
      <c r="W20" s="228"/>
      <c r="X20" s="228"/>
      <c r="Y20" s="228"/>
      <c r="Z20" s="228"/>
      <c r="AA20" s="228"/>
      <c r="AB20" s="228"/>
    </row>
    <row r="21" spans="1:28" ht="51">
      <c r="A21" s="206" t="s">
        <v>52</v>
      </c>
      <c r="B21" s="207" t="s">
        <v>53</v>
      </c>
      <c r="C21" s="208" t="s">
        <v>20</v>
      </c>
      <c r="D21" s="209" t="s">
        <v>54</v>
      </c>
      <c r="E21" s="210" t="s">
        <v>44</v>
      </c>
      <c r="F21" s="211">
        <v>2.2000000000000002</v>
      </c>
      <c r="G21" s="211">
        <v>267.87</v>
      </c>
      <c r="H21" s="212">
        <f>(TRUNC(G21*J8,2)+G21)</f>
        <v>326.72000000000003</v>
      </c>
      <c r="I21" s="231">
        <f t="shared" si="0"/>
        <v>718.78</v>
      </c>
      <c r="J21" s="8"/>
      <c r="K21" s="230"/>
      <c r="L21" s="230"/>
      <c r="M21" s="230"/>
      <c r="N21" s="230"/>
      <c r="O21" s="230"/>
      <c r="P21" s="230"/>
      <c r="Q21" s="230"/>
      <c r="R21" s="230"/>
      <c r="S21" s="228"/>
      <c r="T21" s="228"/>
      <c r="U21" s="228"/>
      <c r="V21" s="228"/>
      <c r="W21" s="228"/>
      <c r="X21" s="228"/>
      <c r="Y21" s="228"/>
      <c r="Z21" s="228"/>
      <c r="AA21" s="228"/>
      <c r="AB21" s="228"/>
    </row>
    <row r="22" spans="1:28">
      <c r="A22" s="206" t="s">
        <v>55</v>
      </c>
      <c r="B22" s="207" t="s">
        <v>56</v>
      </c>
      <c r="C22" s="208" t="s">
        <v>27</v>
      </c>
      <c r="D22" s="209" t="s">
        <v>57</v>
      </c>
      <c r="E22" s="210" t="s">
        <v>44</v>
      </c>
      <c r="F22" s="211">
        <v>285.75</v>
      </c>
      <c r="G22" s="211">
        <v>85.49</v>
      </c>
      <c r="H22" s="212">
        <f>(TRUNC(G22*J8,2)+G22)</f>
        <v>104.27</v>
      </c>
      <c r="I22" s="231">
        <f t="shared" si="0"/>
        <v>29795.15</v>
      </c>
      <c r="J22" s="8"/>
      <c r="K22" s="230"/>
      <c r="L22" s="230"/>
      <c r="M22" s="230"/>
      <c r="N22" s="230"/>
      <c r="O22" s="230"/>
      <c r="P22" s="230"/>
      <c r="Q22" s="230"/>
      <c r="R22" s="230"/>
      <c r="S22" s="228"/>
      <c r="T22" s="228"/>
      <c r="U22" s="228"/>
      <c r="V22" s="228"/>
      <c r="W22" s="228"/>
      <c r="X22" s="228"/>
      <c r="Y22" s="228"/>
      <c r="Z22" s="228"/>
      <c r="AA22" s="228"/>
      <c r="AB22" s="228"/>
    </row>
    <row r="23" spans="1:28" ht="38.25">
      <c r="A23" s="206" t="s">
        <v>58</v>
      </c>
      <c r="B23" s="207" t="s">
        <v>59</v>
      </c>
      <c r="C23" s="208" t="s">
        <v>20</v>
      </c>
      <c r="D23" s="209" t="s">
        <v>60</v>
      </c>
      <c r="E23" s="207" t="s">
        <v>61</v>
      </c>
      <c r="F23" s="211">
        <v>192</v>
      </c>
      <c r="G23" s="211">
        <v>54.28</v>
      </c>
      <c r="H23" s="212">
        <f>(TRUNC(G23*J8,2)+G23)</f>
        <v>66.2</v>
      </c>
      <c r="I23" s="231">
        <f t="shared" si="0"/>
        <v>12710.4</v>
      </c>
      <c r="J23" s="8"/>
      <c r="K23" s="230"/>
      <c r="L23" s="230"/>
      <c r="M23" s="230"/>
      <c r="N23" s="230"/>
      <c r="O23" s="230"/>
      <c r="P23" s="230"/>
      <c r="Q23" s="230"/>
      <c r="R23" s="230"/>
      <c r="S23" s="228"/>
      <c r="T23" s="228"/>
      <c r="U23" s="228"/>
      <c r="V23" s="228"/>
      <c r="W23" s="228"/>
      <c r="X23" s="228"/>
      <c r="Y23" s="228"/>
      <c r="Z23" s="228"/>
      <c r="AA23" s="228"/>
      <c r="AB23" s="228"/>
    </row>
    <row r="24" spans="1:28">
      <c r="A24" s="201" t="s">
        <v>62</v>
      </c>
      <c r="B24" s="202" t="s">
        <v>16</v>
      </c>
      <c r="C24" s="202"/>
      <c r="D24" s="203" t="s">
        <v>63</v>
      </c>
      <c r="E24" s="202"/>
      <c r="F24" s="204">
        <v>1</v>
      </c>
      <c r="G24" s="204" t="s">
        <v>16</v>
      </c>
      <c r="H24" s="205">
        <f>I25</f>
        <v>6401.85</v>
      </c>
      <c r="I24" s="229">
        <f t="shared" si="0"/>
        <v>6401.85</v>
      </c>
      <c r="J24" s="8"/>
      <c r="K24" s="230"/>
      <c r="L24" s="230"/>
      <c r="M24" s="230"/>
      <c r="N24" s="230"/>
      <c r="O24" s="230"/>
      <c r="P24" s="230"/>
      <c r="Q24" s="230"/>
      <c r="R24" s="230"/>
      <c r="S24" s="228"/>
      <c r="T24" s="228"/>
      <c r="U24" s="228"/>
      <c r="V24" s="228"/>
      <c r="W24" s="228"/>
      <c r="X24" s="228"/>
      <c r="Y24" s="228"/>
      <c r="Z24" s="228"/>
      <c r="AA24" s="228"/>
      <c r="AB24" s="228"/>
    </row>
    <row r="25" spans="1:28">
      <c r="A25" s="206" t="s">
        <v>64</v>
      </c>
      <c r="B25" s="207" t="s">
        <v>65</v>
      </c>
      <c r="C25" s="208" t="s">
        <v>27</v>
      </c>
      <c r="D25" s="209" t="s">
        <v>66</v>
      </c>
      <c r="E25" s="210" t="s">
        <v>44</v>
      </c>
      <c r="F25" s="211">
        <v>2712.65</v>
      </c>
      <c r="G25" s="211">
        <v>1.94</v>
      </c>
      <c r="H25" s="212">
        <f>(TRUNC(G25*J8,2)+G25)</f>
        <v>2.36</v>
      </c>
      <c r="I25" s="231">
        <f t="shared" si="0"/>
        <v>6401.85</v>
      </c>
      <c r="J25" s="8"/>
      <c r="K25" s="230"/>
      <c r="L25" s="230"/>
      <c r="M25" s="230"/>
      <c r="N25" s="230"/>
      <c r="O25" s="230"/>
      <c r="P25" s="230"/>
      <c r="Q25" s="230"/>
      <c r="R25" s="230"/>
      <c r="S25" s="228"/>
      <c r="T25" s="228"/>
      <c r="U25" s="228"/>
      <c r="V25" s="228"/>
      <c r="W25" s="228"/>
      <c r="X25" s="228"/>
      <c r="Y25" s="228"/>
      <c r="Z25" s="228"/>
      <c r="AA25" s="228"/>
      <c r="AB25" s="228"/>
    </row>
    <row r="26" spans="1:28">
      <c r="A26" s="201" t="s">
        <v>67</v>
      </c>
      <c r="B26" s="202" t="s">
        <v>16</v>
      </c>
      <c r="C26" s="202"/>
      <c r="D26" s="203" t="s">
        <v>68</v>
      </c>
      <c r="E26" s="202"/>
      <c r="F26" s="204">
        <v>1</v>
      </c>
      <c r="G26" s="204" t="s">
        <v>16</v>
      </c>
      <c r="H26" s="205">
        <f>I27+I57</f>
        <v>1707294.56</v>
      </c>
      <c r="I26" s="229">
        <f t="shared" si="0"/>
        <v>1707294.56</v>
      </c>
      <c r="J26" s="8"/>
      <c r="K26" s="230"/>
      <c r="L26" s="230"/>
      <c r="M26" s="230"/>
      <c r="N26" s="230"/>
      <c r="O26" s="230"/>
      <c r="P26" s="230"/>
      <c r="Q26" s="230"/>
      <c r="R26" s="230"/>
      <c r="S26" s="228"/>
      <c r="T26" s="228"/>
      <c r="U26" s="228"/>
      <c r="V26" s="228"/>
      <c r="W26" s="228"/>
      <c r="X26" s="228"/>
      <c r="Y26" s="228"/>
      <c r="Z26" s="228"/>
      <c r="AA26" s="228"/>
      <c r="AB26" s="228"/>
    </row>
    <row r="27" spans="1:28">
      <c r="A27" s="214" t="s">
        <v>69</v>
      </c>
      <c r="B27" s="215" t="s">
        <v>16</v>
      </c>
      <c r="C27" s="215"/>
      <c r="D27" s="216" t="s">
        <v>70</v>
      </c>
      <c r="E27" s="215"/>
      <c r="F27" s="217">
        <v>1</v>
      </c>
      <c r="G27" s="217" t="s">
        <v>16</v>
      </c>
      <c r="H27" s="218">
        <f>I28+I52</f>
        <v>471898.25</v>
      </c>
      <c r="I27" s="232">
        <f t="shared" si="0"/>
        <v>471898.25</v>
      </c>
      <c r="J27" s="8"/>
      <c r="K27" s="230"/>
      <c r="L27" s="230"/>
      <c r="M27" s="230"/>
      <c r="N27" s="230"/>
      <c r="O27" s="230"/>
      <c r="P27" s="230"/>
      <c r="Q27" s="230"/>
      <c r="R27" s="230"/>
      <c r="S27" s="228"/>
      <c r="T27" s="228"/>
      <c r="U27" s="228"/>
      <c r="V27" s="228"/>
      <c r="W27" s="228"/>
      <c r="X27" s="228"/>
      <c r="Y27" s="228"/>
      <c r="Z27" s="228"/>
      <c r="AA27" s="228"/>
      <c r="AB27" s="228"/>
    </row>
    <row r="28" spans="1:28">
      <c r="A28" s="219" t="s">
        <v>71</v>
      </c>
      <c r="B28" s="220" t="s">
        <v>16</v>
      </c>
      <c r="C28" s="220"/>
      <c r="D28" s="221" t="s">
        <v>72</v>
      </c>
      <c r="E28" s="220"/>
      <c r="F28" s="222">
        <v>1</v>
      </c>
      <c r="G28" s="222" t="s">
        <v>16</v>
      </c>
      <c r="H28" s="223">
        <f>I29+I30+I31+I32+I33+I34+I35+I36+I37+I38+I39+I40+I41+I42+I43+I44+I45+I46+I47+I48+I49+I50+I51</f>
        <v>370338.18000000005</v>
      </c>
      <c r="I28" s="233">
        <f t="shared" si="0"/>
        <v>370338.18</v>
      </c>
      <c r="J28" s="8"/>
      <c r="K28" s="230"/>
      <c r="L28" s="230"/>
      <c r="M28" s="230"/>
      <c r="N28" s="230"/>
      <c r="O28" s="230"/>
      <c r="P28" s="230"/>
      <c r="Q28" s="230"/>
      <c r="R28" s="230"/>
      <c r="S28" s="228"/>
      <c r="T28" s="228"/>
      <c r="U28" s="228"/>
      <c r="V28" s="228"/>
      <c r="W28" s="228"/>
      <c r="X28" s="228"/>
      <c r="Y28" s="228"/>
      <c r="Z28" s="228"/>
      <c r="AA28" s="228"/>
      <c r="AB28" s="228"/>
    </row>
    <row r="29" spans="1:28" ht="25.5">
      <c r="A29" s="206" t="s">
        <v>73</v>
      </c>
      <c r="B29" s="207" t="s">
        <v>74</v>
      </c>
      <c r="C29" s="208" t="s">
        <v>27</v>
      </c>
      <c r="D29" s="209" t="s">
        <v>75</v>
      </c>
      <c r="E29" s="207" t="s">
        <v>76</v>
      </c>
      <c r="F29" s="211">
        <v>121</v>
      </c>
      <c r="G29" s="211">
        <v>18.739999999999998</v>
      </c>
      <c r="H29" s="212">
        <f>(TRUNC(G29*J8,2)+G29)</f>
        <v>22.849999999999998</v>
      </c>
      <c r="I29" s="231">
        <f t="shared" si="0"/>
        <v>2764.85</v>
      </c>
      <c r="J29" s="8"/>
      <c r="K29" s="230"/>
      <c r="L29" s="230"/>
      <c r="M29" s="230"/>
      <c r="N29" s="230"/>
      <c r="O29" s="230"/>
      <c r="P29" s="230"/>
      <c r="Q29" s="230"/>
      <c r="R29" s="230"/>
      <c r="S29" s="228"/>
      <c r="T29" s="228"/>
      <c r="U29" s="228"/>
      <c r="V29" s="228"/>
      <c r="W29" s="228"/>
      <c r="X29" s="228"/>
      <c r="Y29" s="228"/>
      <c r="Z29" s="228"/>
      <c r="AA29" s="228"/>
      <c r="AB29" s="228"/>
    </row>
    <row r="30" spans="1:28" ht="25.5">
      <c r="A30" s="206" t="s">
        <v>77</v>
      </c>
      <c r="B30" s="207" t="s">
        <v>78</v>
      </c>
      <c r="C30" s="208" t="s">
        <v>27</v>
      </c>
      <c r="D30" s="209" t="s">
        <v>79</v>
      </c>
      <c r="E30" s="207" t="s">
        <v>80</v>
      </c>
      <c r="F30" s="211">
        <v>47.76</v>
      </c>
      <c r="G30" s="211">
        <v>100.91</v>
      </c>
      <c r="H30" s="212">
        <f>(TRUNC(G30*J8,2)+G30)</f>
        <v>123.07</v>
      </c>
      <c r="I30" s="231">
        <f t="shared" si="0"/>
        <v>5877.82</v>
      </c>
      <c r="J30" s="8"/>
      <c r="K30" s="230"/>
      <c r="L30" s="230"/>
      <c r="M30" s="230"/>
      <c r="N30" s="230"/>
      <c r="O30" s="230"/>
      <c r="P30" s="230"/>
      <c r="Q30" s="230"/>
      <c r="R30" s="230"/>
      <c r="S30" s="228"/>
      <c r="T30" s="228"/>
      <c r="U30" s="228"/>
      <c r="V30" s="228"/>
      <c r="W30" s="228"/>
      <c r="X30" s="228"/>
      <c r="Y30" s="228"/>
      <c r="Z30" s="228"/>
      <c r="AA30" s="228"/>
      <c r="AB30" s="228"/>
    </row>
    <row r="31" spans="1:28" ht="25.5">
      <c r="A31" s="206" t="s">
        <v>81</v>
      </c>
      <c r="B31" s="207" t="s">
        <v>82</v>
      </c>
      <c r="C31" s="208" t="s">
        <v>27</v>
      </c>
      <c r="D31" s="209" t="s">
        <v>83</v>
      </c>
      <c r="E31" s="207" t="s">
        <v>80</v>
      </c>
      <c r="F31" s="211">
        <v>44.28</v>
      </c>
      <c r="G31" s="211">
        <v>110.9</v>
      </c>
      <c r="H31" s="212">
        <f>(TRUNC(G31*J8,2)+G31)</f>
        <v>135.26</v>
      </c>
      <c r="I31" s="231">
        <f t="shared" si="0"/>
        <v>5989.31</v>
      </c>
      <c r="J31" s="8"/>
      <c r="K31" s="230"/>
      <c r="L31" s="230"/>
      <c r="M31" s="230"/>
      <c r="N31" s="230"/>
      <c r="O31" s="230"/>
      <c r="P31" s="230"/>
      <c r="Q31" s="230"/>
      <c r="R31" s="230"/>
      <c r="S31" s="228"/>
      <c r="T31" s="228"/>
      <c r="U31" s="228"/>
      <c r="V31" s="228"/>
      <c r="W31" s="228"/>
      <c r="X31" s="228"/>
      <c r="Y31" s="228"/>
      <c r="Z31" s="228"/>
      <c r="AA31" s="228"/>
      <c r="AB31" s="228"/>
    </row>
    <row r="32" spans="1:28">
      <c r="A32" s="206" t="s">
        <v>84</v>
      </c>
      <c r="B32" s="210" t="s">
        <v>85</v>
      </c>
      <c r="C32" s="208" t="s">
        <v>20</v>
      </c>
      <c r="D32" s="213" t="s">
        <v>86</v>
      </c>
      <c r="E32" s="210" t="s">
        <v>44</v>
      </c>
      <c r="F32" s="211">
        <v>139.37</v>
      </c>
      <c r="G32" s="211">
        <v>26.06</v>
      </c>
      <c r="H32" s="212">
        <f>(TRUNC(G32*J8,2)+G32)</f>
        <v>31.779999999999998</v>
      </c>
      <c r="I32" s="231">
        <f t="shared" si="0"/>
        <v>4429.17</v>
      </c>
      <c r="J32" s="8"/>
      <c r="K32" s="230"/>
      <c r="L32" s="230"/>
      <c r="M32" s="230"/>
      <c r="N32" s="230"/>
      <c r="O32" s="230"/>
      <c r="P32" s="230"/>
      <c r="Q32" s="230"/>
      <c r="R32" s="230"/>
      <c r="S32" s="228"/>
      <c r="T32" s="228"/>
      <c r="U32" s="228"/>
      <c r="V32" s="228"/>
      <c r="W32" s="228"/>
      <c r="X32" s="228"/>
      <c r="Y32" s="228"/>
      <c r="Z32" s="228"/>
      <c r="AA32" s="228"/>
      <c r="AB32" s="228"/>
    </row>
    <row r="33" spans="1:28" ht="25.5">
      <c r="A33" s="206" t="s">
        <v>87</v>
      </c>
      <c r="B33" s="207" t="s">
        <v>88</v>
      </c>
      <c r="C33" s="208" t="s">
        <v>27</v>
      </c>
      <c r="D33" s="209" t="s">
        <v>89</v>
      </c>
      <c r="E33" s="210" t="s">
        <v>44</v>
      </c>
      <c r="F33" s="211">
        <v>139.37</v>
      </c>
      <c r="G33" s="211">
        <v>43.09</v>
      </c>
      <c r="H33" s="212">
        <f>(TRUNC(G33*J8,2)+G33)</f>
        <v>52.550000000000004</v>
      </c>
      <c r="I33" s="231">
        <f t="shared" si="0"/>
        <v>7323.89</v>
      </c>
      <c r="J33" s="8"/>
      <c r="K33" s="230"/>
      <c r="L33" s="230"/>
      <c r="M33" s="230"/>
      <c r="N33" s="230"/>
      <c r="O33" s="230"/>
      <c r="P33" s="230"/>
      <c r="Q33" s="230"/>
      <c r="R33" s="230"/>
      <c r="S33" s="228"/>
      <c r="T33" s="228"/>
      <c r="U33" s="228"/>
      <c r="V33" s="228"/>
      <c r="W33" s="228"/>
      <c r="X33" s="228"/>
      <c r="Y33" s="228"/>
      <c r="Z33" s="228"/>
      <c r="AA33" s="228"/>
      <c r="AB33" s="228"/>
    </row>
    <row r="34" spans="1:28" ht="25.5">
      <c r="A34" s="206" t="s">
        <v>90</v>
      </c>
      <c r="B34" s="207" t="s">
        <v>91</v>
      </c>
      <c r="C34" s="208" t="s">
        <v>27</v>
      </c>
      <c r="D34" s="209" t="s">
        <v>92</v>
      </c>
      <c r="E34" s="210" t="s">
        <v>44</v>
      </c>
      <c r="F34" s="211">
        <v>228.88</v>
      </c>
      <c r="G34" s="211">
        <v>83.05</v>
      </c>
      <c r="H34" s="212">
        <f>(TRUNC(G34*J8,2)+G34)</f>
        <v>101.28999999999999</v>
      </c>
      <c r="I34" s="231">
        <f t="shared" si="0"/>
        <v>23183.25</v>
      </c>
      <c r="J34" s="8"/>
      <c r="K34" s="230"/>
      <c r="L34" s="230"/>
      <c r="M34" s="230"/>
      <c r="N34" s="230"/>
      <c r="O34" s="230"/>
      <c r="P34" s="230"/>
      <c r="Q34" s="230"/>
      <c r="R34" s="230"/>
      <c r="S34" s="228"/>
      <c r="T34" s="228"/>
      <c r="U34" s="228"/>
      <c r="V34" s="228"/>
      <c r="W34" s="228"/>
      <c r="X34" s="228"/>
      <c r="Y34" s="228"/>
      <c r="Z34" s="228"/>
      <c r="AA34" s="228"/>
      <c r="AB34" s="228"/>
    </row>
    <row r="35" spans="1:28">
      <c r="A35" s="206" t="s">
        <v>93</v>
      </c>
      <c r="B35" s="207" t="s">
        <v>94</v>
      </c>
      <c r="C35" s="208" t="s">
        <v>27</v>
      </c>
      <c r="D35" s="209" t="s">
        <v>95</v>
      </c>
      <c r="E35" s="210" t="s">
        <v>44</v>
      </c>
      <c r="F35" s="211">
        <v>646.08000000000004</v>
      </c>
      <c r="G35" s="211">
        <v>71.95</v>
      </c>
      <c r="H35" s="212">
        <f>(TRUNC(G35*J8,2)+G35)</f>
        <v>87.75</v>
      </c>
      <c r="I35" s="231">
        <f t="shared" si="0"/>
        <v>56693.52</v>
      </c>
      <c r="J35" s="8"/>
      <c r="K35" s="230"/>
      <c r="L35" s="230"/>
      <c r="M35" s="230"/>
      <c r="N35" s="230"/>
      <c r="O35" s="230"/>
      <c r="P35" s="230"/>
      <c r="Q35" s="230"/>
      <c r="R35" s="230"/>
      <c r="S35" s="228"/>
      <c r="T35" s="228"/>
      <c r="U35" s="228"/>
      <c r="V35" s="228"/>
      <c r="W35" s="228"/>
      <c r="X35" s="228"/>
      <c r="Y35" s="228"/>
      <c r="Z35" s="228"/>
      <c r="AA35" s="228"/>
      <c r="AB35" s="228"/>
    </row>
    <row r="36" spans="1:28" ht="25.5">
      <c r="A36" s="206" t="s">
        <v>96</v>
      </c>
      <c r="B36" s="207" t="s">
        <v>97</v>
      </c>
      <c r="C36" s="208" t="s">
        <v>27</v>
      </c>
      <c r="D36" s="209" t="s">
        <v>98</v>
      </c>
      <c r="E36" s="210" t="s">
        <v>99</v>
      </c>
      <c r="F36" s="211">
        <v>671.03</v>
      </c>
      <c r="G36" s="211">
        <v>20.86</v>
      </c>
      <c r="H36" s="212">
        <f>(TRUNC(G36*J8,2)+G36)</f>
        <v>25.439999999999998</v>
      </c>
      <c r="I36" s="231">
        <f t="shared" si="0"/>
        <v>17071</v>
      </c>
      <c r="J36" s="8"/>
      <c r="K36" s="230"/>
      <c r="L36" s="230"/>
      <c r="M36" s="230"/>
      <c r="N36" s="230"/>
      <c r="O36" s="230"/>
      <c r="P36" s="230"/>
      <c r="Q36" s="230"/>
      <c r="R36" s="230"/>
      <c r="S36" s="228"/>
      <c r="T36" s="228"/>
      <c r="U36" s="228"/>
      <c r="V36" s="228"/>
      <c r="W36" s="228"/>
      <c r="X36" s="228"/>
      <c r="Y36" s="228"/>
      <c r="Z36" s="228"/>
      <c r="AA36" s="228"/>
      <c r="AB36" s="228"/>
    </row>
    <row r="37" spans="1:28" ht="25.5">
      <c r="A37" s="206" t="s">
        <v>100</v>
      </c>
      <c r="B37" s="207" t="s">
        <v>101</v>
      </c>
      <c r="C37" s="208" t="s">
        <v>27</v>
      </c>
      <c r="D37" s="209" t="s">
        <v>102</v>
      </c>
      <c r="E37" s="207" t="s">
        <v>99</v>
      </c>
      <c r="F37" s="211">
        <v>225.86</v>
      </c>
      <c r="G37" s="211">
        <v>18.47</v>
      </c>
      <c r="H37" s="212">
        <f>(TRUNC(G37*J8,2)+G37)</f>
        <v>22.52</v>
      </c>
      <c r="I37" s="231">
        <f t="shared" si="0"/>
        <v>5086.3599999999997</v>
      </c>
      <c r="J37" s="8"/>
      <c r="K37" s="230"/>
      <c r="L37" s="230"/>
      <c r="M37" s="230"/>
      <c r="N37" s="230"/>
      <c r="O37" s="230"/>
      <c r="P37" s="230"/>
      <c r="Q37" s="230"/>
      <c r="R37" s="230"/>
      <c r="S37" s="228"/>
      <c r="T37" s="228"/>
      <c r="U37" s="228"/>
      <c r="V37" s="228"/>
      <c r="W37" s="228"/>
      <c r="X37" s="228"/>
      <c r="Y37" s="228"/>
      <c r="Z37" s="228"/>
      <c r="AA37" s="228"/>
      <c r="AB37" s="228"/>
    </row>
    <row r="38" spans="1:28" ht="25.5">
      <c r="A38" s="206" t="s">
        <v>103</v>
      </c>
      <c r="B38" s="207" t="s">
        <v>104</v>
      </c>
      <c r="C38" s="208" t="s">
        <v>27</v>
      </c>
      <c r="D38" s="209" t="s">
        <v>105</v>
      </c>
      <c r="E38" s="210" t="s">
        <v>99</v>
      </c>
      <c r="F38" s="211">
        <v>154.88</v>
      </c>
      <c r="G38" s="211">
        <v>16.399999999999999</v>
      </c>
      <c r="H38" s="212">
        <f>(TRUNC(G38*J8,2)+G38)</f>
        <v>20</v>
      </c>
      <c r="I38" s="231">
        <f t="shared" si="0"/>
        <v>3097.6</v>
      </c>
      <c r="J38" s="8"/>
      <c r="K38" s="235"/>
      <c r="L38" s="230"/>
      <c r="M38" s="230"/>
      <c r="N38" s="230"/>
      <c r="O38" s="230"/>
      <c r="P38" s="230"/>
      <c r="Q38" s="230"/>
      <c r="R38" s="230"/>
      <c r="S38" s="228"/>
      <c r="T38" s="228"/>
      <c r="U38" s="228"/>
      <c r="V38" s="228"/>
      <c r="W38" s="228"/>
      <c r="X38" s="228"/>
      <c r="Y38" s="228"/>
      <c r="Z38" s="228"/>
      <c r="AA38" s="228"/>
      <c r="AB38" s="228"/>
    </row>
    <row r="39" spans="1:28" ht="25.5">
      <c r="A39" s="206" t="s">
        <v>106</v>
      </c>
      <c r="B39" s="207" t="s">
        <v>107</v>
      </c>
      <c r="C39" s="208" t="s">
        <v>27</v>
      </c>
      <c r="D39" s="209" t="s">
        <v>108</v>
      </c>
      <c r="E39" s="210" t="s">
        <v>99</v>
      </c>
      <c r="F39" s="211">
        <v>817.64</v>
      </c>
      <c r="G39" s="211">
        <v>14.22</v>
      </c>
      <c r="H39" s="212">
        <f>(TRUNC(G39*J8,2)+G39)</f>
        <v>17.34</v>
      </c>
      <c r="I39" s="231">
        <f t="shared" si="0"/>
        <v>14177.87</v>
      </c>
      <c r="J39" s="8"/>
      <c r="K39" s="9"/>
      <c r="L39" s="9"/>
      <c r="M39" s="9"/>
      <c r="N39" s="9"/>
      <c r="O39" s="9"/>
      <c r="P39" s="9"/>
      <c r="Q39" s="9"/>
      <c r="R39" s="230"/>
      <c r="S39" s="228"/>
      <c r="T39" s="228"/>
      <c r="U39" s="228"/>
      <c r="V39" s="228"/>
      <c r="W39" s="228"/>
      <c r="X39" s="228"/>
      <c r="Y39" s="228"/>
      <c r="Z39" s="228"/>
      <c r="AA39" s="228"/>
      <c r="AB39" s="228"/>
    </row>
    <row r="40" spans="1:28" ht="25.5">
      <c r="A40" s="206" t="s">
        <v>109</v>
      </c>
      <c r="B40" s="210" t="s">
        <v>110</v>
      </c>
      <c r="C40" s="208" t="s">
        <v>27</v>
      </c>
      <c r="D40" s="213" t="s">
        <v>111</v>
      </c>
      <c r="E40" s="210" t="s">
        <v>99</v>
      </c>
      <c r="F40" s="211">
        <v>1163.07</v>
      </c>
      <c r="G40" s="211">
        <v>10.8</v>
      </c>
      <c r="H40" s="212">
        <f>(TRUNC(G40*J8,2)+G40)</f>
        <v>13.170000000000002</v>
      </c>
      <c r="I40" s="231">
        <f t="shared" si="0"/>
        <v>15317.63</v>
      </c>
      <c r="J40" s="8"/>
      <c r="K40" s="236"/>
      <c r="L40" s="236"/>
      <c r="M40" s="236"/>
      <c r="N40" s="236"/>
      <c r="O40" s="236"/>
      <c r="P40" s="236"/>
      <c r="Q40" s="236"/>
      <c r="R40" s="239"/>
      <c r="S40" s="237"/>
      <c r="T40" s="237"/>
      <c r="U40" s="237"/>
      <c r="V40" s="237"/>
      <c r="W40" s="237"/>
      <c r="X40" s="237"/>
      <c r="Y40" s="237"/>
      <c r="Z40" s="237"/>
      <c r="AA40" s="237"/>
      <c r="AB40" s="237"/>
    </row>
    <row r="41" spans="1:28" ht="25.5">
      <c r="A41" s="206" t="s">
        <v>112</v>
      </c>
      <c r="B41" s="224" t="s">
        <v>113</v>
      </c>
      <c r="C41" s="208" t="s">
        <v>27</v>
      </c>
      <c r="D41" s="209" t="s">
        <v>114</v>
      </c>
      <c r="E41" s="207" t="s">
        <v>99</v>
      </c>
      <c r="F41" s="211">
        <v>354.54</v>
      </c>
      <c r="G41" s="211">
        <v>10.08</v>
      </c>
      <c r="H41" s="212">
        <f>(TRUNC(G41*J8,2)+G41)</f>
        <v>12.29</v>
      </c>
      <c r="I41" s="231">
        <f t="shared" si="0"/>
        <v>4357.29</v>
      </c>
      <c r="J41" s="8"/>
      <c r="K41" s="236"/>
      <c r="L41" s="236"/>
      <c r="M41" s="236"/>
      <c r="N41" s="236"/>
      <c r="O41" s="236"/>
      <c r="P41" s="236"/>
      <c r="Q41" s="236"/>
      <c r="R41" s="239"/>
      <c r="S41" s="237"/>
      <c r="T41" s="237"/>
      <c r="U41" s="237"/>
      <c r="V41" s="237"/>
      <c r="W41" s="237"/>
      <c r="X41" s="237"/>
      <c r="Y41" s="237"/>
      <c r="Z41" s="237"/>
      <c r="AA41" s="237"/>
      <c r="AB41" s="237"/>
    </row>
    <row r="42" spans="1:28" ht="25.5">
      <c r="A42" s="206" t="s">
        <v>115</v>
      </c>
      <c r="B42" s="207" t="s">
        <v>116</v>
      </c>
      <c r="C42" s="208" t="s">
        <v>27</v>
      </c>
      <c r="D42" s="225" t="s">
        <v>117</v>
      </c>
      <c r="E42" s="224" t="s">
        <v>99</v>
      </c>
      <c r="F42" s="211">
        <v>607.05999999999995</v>
      </c>
      <c r="G42" s="211">
        <v>17.309999999999999</v>
      </c>
      <c r="H42" s="212">
        <f>(TRUNC(G42*J8,2)+G42)</f>
        <v>21.11</v>
      </c>
      <c r="I42" s="231">
        <f t="shared" si="0"/>
        <v>12815.03</v>
      </c>
      <c r="J42" s="8"/>
      <c r="K42" s="236"/>
      <c r="L42" s="236"/>
      <c r="M42" s="236"/>
      <c r="N42" s="236"/>
      <c r="O42" s="236"/>
      <c r="P42" s="236"/>
      <c r="Q42" s="236"/>
      <c r="R42" s="239"/>
      <c r="S42" s="237"/>
      <c r="T42" s="237"/>
      <c r="U42" s="237"/>
      <c r="V42" s="237"/>
      <c r="W42" s="237"/>
      <c r="X42" s="237"/>
      <c r="Y42" s="237"/>
      <c r="Z42" s="237"/>
      <c r="AA42" s="237"/>
      <c r="AB42" s="237"/>
    </row>
    <row r="43" spans="1:28" ht="25.5">
      <c r="A43" s="206" t="s">
        <v>118</v>
      </c>
      <c r="B43" s="207" t="s">
        <v>119</v>
      </c>
      <c r="C43" s="208" t="s">
        <v>27</v>
      </c>
      <c r="D43" s="209" t="s">
        <v>120</v>
      </c>
      <c r="E43" s="207" t="s">
        <v>99</v>
      </c>
      <c r="F43" s="211">
        <v>538.27</v>
      </c>
      <c r="G43" s="211">
        <v>15.79</v>
      </c>
      <c r="H43" s="212">
        <f>(TRUNC(G43*J8,2)+G43)</f>
        <v>19.25</v>
      </c>
      <c r="I43" s="231">
        <f t="shared" si="0"/>
        <v>10361.69</v>
      </c>
      <c r="J43" s="8"/>
      <c r="K43" s="236"/>
      <c r="L43" s="236"/>
      <c r="M43" s="236"/>
      <c r="N43" s="236"/>
      <c r="O43" s="236"/>
      <c r="P43" s="236"/>
      <c r="Q43" s="236"/>
      <c r="R43" s="239"/>
      <c r="S43" s="237"/>
      <c r="T43" s="237"/>
      <c r="U43" s="237"/>
      <c r="V43" s="237"/>
      <c r="W43" s="237"/>
      <c r="X43" s="237"/>
      <c r="Y43" s="237"/>
      <c r="Z43" s="237"/>
      <c r="AA43" s="237"/>
      <c r="AB43" s="237"/>
    </row>
    <row r="44" spans="1:28" ht="25.5">
      <c r="A44" s="206" t="s">
        <v>121</v>
      </c>
      <c r="B44" s="207" t="s">
        <v>122</v>
      </c>
      <c r="C44" s="208" t="s">
        <v>27</v>
      </c>
      <c r="D44" s="209" t="s">
        <v>123</v>
      </c>
      <c r="E44" s="210" t="s">
        <v>99</v>
      </c>
      <c r="F44" s="211">
        <v>709.25</v>
      </c>
      <c r="G44" s="211">
        <v>14.43</v>
      </c>
      <c r="H44" s="212">
        <f>(TRUNC(G44*J8,2)+G44)</f>
        <v>17.600000000000001</v>
      </c>
      <c r="I44" s="231">
        <f t="shared" si="0"/>
        <v>12482.8</v>
      </c>
      <c r="J44" s="8"/>
      <c r="K44" s="9"/>
      <c r="L44" s="9"/>
      <c r="M44" s="9"/>
      <c r="N44" s="9"/>
      <c r="O44" s="9"/>
      <c r="P44" s="9"/>
      <c r="Q44" s="9"/>
      <c r="R44" s="230"/>
      <c r="S44" s="228"/>
      <c r="T44" s="228"/>
      <c r="U44" s="228"/>
      <c r="V44" s="228"/>
      <c r="W44" s="228"/>
      <c r="X44" s="228"/>
      <c r="Y44" s="228"/>
      <c r="Z44" s="228"/>
      <c r="AA44" s="228"/>
      <c r="AB44" s="228"/>
    </row>
    <row r="45" spans="1:28" ht="25.5">
      <c r="A45" s="206" t="s">
        <v>124</v>
      </c>
      <c r="B45" s="207" t="s">
        <v>125</v>
      </c>
      <c r="C45" s="208" t="s">
        <v>27</v>
      </c>
      <c r="D45" s="209" t="s">
        <v>126</v>
      </c>
      <c r="E45" s="210" t="s">
        <v>99</v>
      </c>
      <c r="F45" s="211">
        <v>849.49</v>
      </c>
      <c r="G45" s="211">
        <v>12.78</v>
      </c>
      <c r="H45" s="212">
        <f>(TRUNC(G45*J8,2)+G45)</f>
        <v>15.579999999999998</v>
      </c>
      <c r="I45" s="231">
        <f t="shared" si="0"/>
        <v>13235.05</v>
      </c>
      <c r="J45" s="8"/>
      <c r="K45" s="9"/>
      <c r="L45" s="9"/>
      <c r="M45" s="9"/>
      <c r="N45" s="9"/>
      <c r="O45" s="9"/>
      <c r="P45" s="9"/>
      <c r="Q45" s="9"/>
      <c r="R45" s="230"/>
      <c r="S45" s="228"/>
      <c r="T45" s="228"/>
      <c r="U45" s="228"/>
      <c r="V45" s="228"/>
      <c r="W45" s="228"/>
      <c r="X45" s="228"/>
      <c r="Y45" s="228"/>
      <c r="Z45" s="228"/>
      <c r="AA45" s="228"/>
      <c r="AB45" s="228"/>
    </row>
    <row r="46" spans="1:28" ht="25.5">
      <c r="A46" s="206" t="s">
        <v>127</v>
      </c>
      <c r="B46" s="210" t="s">
        <v>110</v>
      </c>
      <c r="C46" s="208" t="s">
        <v>27</v>
      </c>
      <c r="D46" s="213" t="s">
        <v>128</v>
      </c>
      <c r="E46" s="210" t="s">
        <v>99</v>
      </c>
      <c r="F46" s="211">
        <v>569.92999999999995</v>
      </c>
      <c r="G46" s="211">
        <v>10.8</v>
      </c>
      <c r="H46" s="212">
        <f>(TRUNC(G46*J8,2)+G46)</f>
        <v>13.170000000000002</v>
      </c>
      <c r="I46" s="231">
        <f t="shared" si="0"/>
        <v>7505.97</v>
      </c>
      <c r="J46" s="8"/>
      <c r="K46" s="9"/>
      <c r="L46" s="9"/>
      <c r="M46" s="9"/>
      <c r="N46" s="9"/>
      <c r="O46" s="9"/>
      <c r="P46" s="9"/>
      <c r="Q46" s="9"/>
      <c r="R46" s="230"/>
      <c r="S46" s="228"/>
      <c r="T46" s="228"/>
      <c r="U46" s="228"/>
      <c r="V46" s="228"/>
      <c r="W46" s="228"/>
      <c r="X46" s="228"/>
      <c r="Y46" s="228"/>
      <c r="Z46" s="228"/>
      <c r="AA46" s="228"/>
      <c r="AB46" s="228"/>
    </row>
    <row r="47" spans="1:28" ht="25.5">
      <c r="A47" s="206" t="s">
        <v>129</v>
      </c>
      <c r="B47" s="224" t="s">
        <v>113</v>
      </c>
      <c r="C47" s="208" t="s">
        <v>27</v>
      </c>
      <c r="D47" s="209" t="s">
        <v>130</v>
      </c>
      <c r="E47" s="207" t="s">
        <v>99</v>
      </c>
      <c r="F47" s="211">
        <v>564.84</v>
      </c>
      <c r="G47" s="211">
        <v>10.08</v>
      </c>
      <c r="H47" s="212">
        <f>(TRUNC(G47*J8,2)+G47)</f>
        <v>12.29</v>
      </c>
      <c r="I47" s="231">
        <f t="shared" si="0"/>
        <v>6941.88</v>
      </c>
      <c r="J47" s="8"/>
      <c r="K47" s="9"/>
      <c r="L47" s="9"/>
      <c r="M47" s="9"/>
      <c r="N47" s="9"/>
      <c r="O47" s="9"/>
      <c r="P47" s="9"/>
      <c r="Q47" s="9"/>
      <c r="R47" s="230"/>
      <c r="S47" s="228"/>
      <c r="T47" s="228"/>
      <c r="U47" s="228"/>
      <c r="V47" s="228"/>
      <c r="W47" s="228"/>
      <c r="X47" s="228"/>
      <c r="Y47" s="228"/>
      <c r="Z47" s="228"/>
      <c r="AA47" s="228"/>
      <c r="AB47" s="228"/>
    </row>
    <row r="48" spans="1:28">
      <c r="A48" s="206" t="s">
        <v>131</v>
      </c>
      <c r="B48" s="207" t="s">
        <v>132</v>
      </c>
      <c r="C48" s="208" t="s">
        <v>27</v>
      </c>
      <c r="D48" s="225" t="s">
        <v>133</v>
      </c>
      <c r="E48" s="224" t="s">
        <v>99</v>
      </c>
      <c r="F48" s="211">
        <v>237.87</v>
      </c>
      <c r="G48" s="211">
        <v>9.94</v>
      </c>
      <c r="H48" s="212">
        <f>(TRUNC(G48*J8,2)+G48)</f>
        <v>12.12</v>
      </c>
      <c r="I48" s="231">
        <f t="shared" si="0"/>
        <v>2882.98</v>
      </c>
      <c r="J48" s="8"/>
      <c r="K48" s="9"/>
      <c r="L48" s="9"/>
      <c r="M48" s="9"/>
      <c r="N48" s="9"/>
      <c r="O48" s="9"/>
      <c r="P48" s="9"/>
      <c r="Q48" s="9"/>
      <c r="R48" s="230"/>
      <c r="S48" s="228"/>
      <c r="T48" s="228"/>
      <c r="U48" s="228"/>
      <c r="V48" s="228"/>
      <c r="W48" s="228"/>
      <c r="X48" s="228"/>
      <c r="Y48" s="228"/>
      <c r="Z48" s="228"/>
      <c r="AA48" s="228"/>
      <c r="AB48" s="228"/>
    </row>
    <row r="49" spans="1:28" ht="25.5">
      <c r="A49" s="206" t="s">
        <v>134</v>
      </c>
      <c r="B49" s="207" t="s">
        <v>135</v>
      </c>
      <c r="C49" s="208" t="s">
        <v>27</v>
      </c>
      <c r="D49" s="209" t="s">
        <v>136</v>
      </c>
      <c r="E49" s="207" t="s">
        <v>80</v>
      </c>
      <c r="F49" s="211">
        <v>106.85</v>
      </c>
      <c r="G49" s="211">
        <v>798.61</v>
      </c>
      <c r="H49" s="212">
        <f>(TRUNC(G49*J8,2)+G49)</f>
        <v>974.06</v>
      </c>
      <c r="I49" s="231">
        <f t="shared" si="0"/>
        <v>104078.31</v>
      </c>
      <c r="J49" s="8"/>
      <c r="K49" s="9"/>
      <c r="L49" s="9"/>
      <c r="M49" s="9"/>
      <c r="N49" s="9"/>
      <c r="O49" s="9"/>
      <c r="P49" s="9"/>
      <c r="Q49" s="9"/>
      <c r="R49" s="230"/>
      <c r="S49" s="228"/>
      <c r="T49" s="228"/>
      <c r="U49" s="228"/>
      <c r="V49" s="228"/>
      <c r="W49" s="228"/>
      <c r="X49" s="228"/>
      <c r="Y49" s="228"/>
      <c r="Z49" s="228"/>
      <c r="AA49" s="228"/>
      <c r="AB49" s="228"/>
    </row>
    <row r="50" spans="1:28">
      <c r="A50" s="206" t="s">
        <v>137</v>
      </c>
      <c r="B50" s="210" t="s">
        <v>138</v>
      </c>
      <c r="C50" s="208" t="s">
        <v>27</v>
      </c>
      <c r="D50" s="213" t="s">
        <v>139</v>
      </c>
      <c r="E50" s="210" t="s">
        <v>44</v>
      </c>
      <c r="F50" s="211">
        <v>586.49</v>
      </c>
      <c r="G50" s="211">
        <v>42.85</v>
      </c>
      <c r="H50" s="212">
        <f>(TRUNC(G50*J8,2)+G50)</f>
        <v>52.260000000000005</v>
      </c>
      <c r="I50" s="231">
        <f t="shared" si="0"/>
        <v>30649.96</v>
      </c>
      <c r="J50" s="8"/>
      <c r="K50" s="237"/>
      <c r="L50" s="237"/>
      <c r="M50" s="237"/>
      <c r="N50" s="237"/>
      <c r="O50" s="237"/>
      <c r="P50" s="237"/>
      <c r="Q50" s="237"/>
      <c r="R50" s="237"/>
      <c r="S50" s="237"/>
      <c r="T50" s="237"/>
      <c r="U50" s="237"/>
      <c r="V50" s="237"/>
      <c r="W50" s="237"/>
      <c r="X50" s="237"/>
      <c r="Y50" s="237"/>
      <c r="Z50" s="237"/>
      <c r="AA50" s="237"/>
      <c r="AB50" s="237"/>
    </row>
    <row r="51" spans="1:28" ht="25.5">
      <c r="A51" s="206" t="s">
        <v>140</v>
      </c>
      <c r="B51" s="224" t="s">
        <v>141</v>
      </c>
      <c r="C51" s="208" t="s">
        <v>20</v>
      </c>
      <c r="D51" s="209" t="s">
        <v>142</v>
      </c>
      <c r="E51" s="207" t="s">
        <v>80</v>
      </c>
      <c r="F51" s="211">
        <v>42.59</v>
      </c>
      <c r="G51" s="211">
        <v>77.290000000000006</v>
      </c>
      <c r="H51" s="212">
        <f>(TRUNC(G51*J8,2)+G51)</f>
        <v>94.27000000000001</v>
      </c>
      <c r="I51" s="231">
        <f t="shared" si="0"/>
        <v>4014.95</v>
      </c>
      <c r="J51" s="8"/>
      <c r="K51" s="237"/>
      <c r="L51" s="237"/>
      <c r="M51" s="237"/>
      <c r="N51" s="237"/>
      <c r="O51" s="237"/>
      <c r="P51" s="237"/>
      <c r="Q51" s="237"/>
      <c r="R51" s="237"/>
      <c r="S51" s="237"/>
      <c r="T51" s="237"/>
      <c r="U51" s="237"/>
      <c r="V51" s="237"/>
      <c r="W51" s="237"/>
      <c r="X51" s="237"/>
      <c r="Y51" s="237"/>
      <c r="Z51" s="237"/>
      <c r="AA51" s="237"/>
      <c r="AB51" s="237"/>
    </row>
    <row r="52" spans="1:28">
      <c r="A52" s="219" t="s">
        <v>143</v>
      </c>
      <c r="B52" s="220" t="s">
        <v>16</v>
      </c>
      <c r="C52" s="220"/>
      <c r="D52" s="221" t="s">
        <v>144</v>
      </c>
      <c r="E52" s="220"/>
      <c r="F52" s="222">
        <v>1</v>
      </c>
      <c r="G52" s="222" t="s">
        <v>16</v>
      </c>
      <c r="H52" s="223">
        <f>I53+I54+I55+I56</f>
        <v>101560.07</v>
      </c>
      <c r="I52" s="233">
        <f t="shared" si="0"/>
        <v>101560.07</v>
      </c>
      <c r="J52" s="8"/>
      <c r="K52" s="237"/>
      <c r="L52" s="237"/>
      <c r="M52" s="237"/>
      <c r="N52" s="237"/>
      <c r="O52" s="237"/>
      <c r="P52" s="237"/>
      <c r="Q52" s="237"/>
      <c r="R52" s="237"/>
      <c r="S52" s="237"/>
      <c r="T52" s="237"/>
      <c r="U52" s="237"/>
      <c r="V52" s="237"/>
      <c r="W52" s="237"/>
      <c r="X52" s="237"/>
      <c r="Y52" s="237"/>
      <c r="Z52" s="237"/>
      <c r="AA52" s="237"/>
      <c r="AB52" s="237"/>
    </row>
    <row r="53" spans="1:28" ht="25.5">
      <c r="A53" s="206" t="s">
        <v>145</v>
      </c>
      <c r="B53" s="207" t="s">
        <v>146</v>
      </c>
      <c r="C53" s="208" t="s">
        <v>147</v>
      </c>
      <c r="D53" s="209" t="s">
        <v>148</v>
      </c>
      <c r="E53" s="210" t="s">
        <v>44</v>
      </c>
      <c r="F53" s="211">
        <v>693.36</v>
      </c>
      <c r="G53" s="211">
        <v>10.35</v>
      </c>
      <c r="H53" s="212">
        <f>(TRUNC(G53*J8,2)+G53)</f>
        <v>12.62</v>
      </c>
      <c r="I53" s="231">
        <f t="shared" si="0"/>
        <v>8750.2000000000007</v>
      </c>
      <c r="J53" s="8"/>
      <c r="K53" s="237"/>
      <c r="L53" s="237"/>
      <c r="M53" s="237"/>
      <c r="N53" s="237"/>
      <c r="O53" s="237"/>
      <c r="P53" s="237"/>
      <c r="Q53" s="237"/>
      <c r="R53" s="237"/>
      <c r="S53" s="237"/>
      <c r="T53" s="237"/>
      <c r="U53" s="237"/>
      <c r="V53" s="237"/>
      <c r="W53" s="237"/>
      <c r="X53" s="237"/>
      <c r="Y53" s="237"/>
      <c r="Z53" s="237"/>
      <c r="AA53" s="237"/>
      <c r="AB53" s="237"/>
    </row>
    <row r="54" spans="1:28" ht="25.5">
      <c r="A54" s="206" t="s">
        <v>149</v>
      </c>
      <c r="B54" s="207" t="s">
        <v>150</v>
      </c>
      <c r="C54" s="208" t="s">
        <v>27</v>
      </c>
      <c r="D54" s="209" t="s">
        <v>151</v>
      </c>
      <c r="E54" s="210" t="s">
        <v>44</v>
      </c>
      <c r="F54" s="211">
        <v>693.36</v>
      </c>
      <c r="G54" s="211">
        <v>2.59</v>
      </c>
      <c r="H54" s="212">
        <f>(TRUNC(G54*J8,2)+G54)</f>
        <v>3.15</v>
      </c>
      <c r="I54" s="231">
        <f t="shared" si="0"/>
        <v>2184.08</v>
      </c>
      <c r="J54" s="8"/>
      <c r="K54" s="237"/>
      <c r="L54" s="237"/>
      <c r="M54" s="237"/>
      <c r="N54" s="237"/>
      <c r="O54" s="237"/>
      <c r="P54" s="237"/>
      <c r="Q54" s="237"/>
      <c r="R54" s="237"/>
      <c r="S54" s="237"/>
      <c r="T54" s="237"/>
      <c r="U54" s="237"/>
      <c r="V54" s="237"/>
      <c r="W54" s="237"/>
      <c r="X54" s="237"/>
      <c r="Y54" s="237"/>
      <c r="Z54" s="237"/>
      <c r="AA54" s="237"/>
      <c r="AB54" s="237"/>
    </row>
    <row r="55" spans="1:28" ht="25.5">
      <c r="A55" s="206" t="s">
        <v>152</v>
      </c>
      <c r="B55" s="207" t="s">
        <v>153</v>
      </c>
      <c r="C55" s="208" t="s">
        <v>27</v>
      </c>
      <c r="D55" s="209" t="s">
        <v>154</v>
      </c>
      <c r="E55" s="210" t="s">
        <v>99</v>
      </c>
      <c r="F55" s="211">
        <v>1606.79</v>
      </c>
      <c r="G55" s="211">
        <v>16.38</v>
      </c>
      <c r="H55" s="212">
        <f>(TRUNC(G55*J8,2)+G55)</f>
        <v>19.97</v>
      </c>
      <c r="I55" s="231">
        <f t="shared" si="0"/>
        <v>32087.59</v>
      </c>
      <c r="J55" s="8"/>
      <c r="K55" s="237"/>
      <c r="L55" s="237"/>
      <c r="M55" s="237"/>
      <c r="N55" s="237"/>
      <c r="O55" s="237"/>
      <c r="P55" s="237"/>
      <c r="Q55" s="237"/>
      <c r="R55" s="237"/>
      <c r="S55" s="237"/>
      <c r="T55" s="237"/>
      <c r="U55" s="237"/>
      <c r="V55" s="237"/>
      <c r="W55" s="237"/>
      <c r="X55" s="237"/>
      <c r="Y55" s="237"/>
      <c r="Z55" s="237"/>
      <c r="AA55" s="237"/>
      <c r="AB55" s="237"/>
    </row>
    <row r="56" spans="1:28" ht="25.5">
      <c r="A56" s="206" t="s">
        <v>155</v>
      </c>
      <c r="B56" s="207" t="s">
        <v>156</v>
      </c>
      <c r="C56" s="208" t="s">
        <v>27</v>
      </c>
      <c r="D56" s="209" t="s">
        <v>157</v>
      </c>
      <c r="E56" s="210" t="s">
        <v>80</v>
      </c>
      <c r="F56" s="211">
        <v>69.400000000000006</v>
      </c>
      <c r="G56" s="211">
        <v>691.56</v>
      </c>
      <c r="H56" s="212">
        <f>(TRUNC(G56*J8,2)+G56)</f>
        <v>843.49</v>
      </c>
      <c r="I56" s="231">
        <f t="shared" si="0"/>
        <v>58538.2</v>
      </c>
      <c r="J56" s="8"/>
      <c r="K56" s="237"/>
      <c r="L56" s="237"/>
      <c r="M56" s="237"/>
      <c r="N56" s="237"/>
      <c r="O56" s="237"/>
      <c r="P56" s="237"/>
      <c r="Q56" s="237"/>
      <c r="R56" s="237"/>
      <c r="S56" s="237"/>
      <c r="T56" s="237"/>
      <c r="U56" s="237"/>
      <c r="V56" s="237"/>
      <c r="W56" s="237"/>
      <c r="X56" s="237"/>
      <c r="Y56" s="237"/>
      <c r="Z56" s="237"/>
      <c r="AA56" s="237"/>
      <c r="AB56" s="237"/>
    </row>
    <row r="57" spans="1:28">
      <c r="A57" s="214" t="s">
        <v>158</v>
      </c>
      <c r="B57" s="215" t="s">
        <v>16</v>
      </c>
      <c r="C57" s="215"/>
      <c r="D57" s="216" t="s">
        <v>159</v>
      </c>
      <c r="E57" s="215"/>
      <c r="F57" s="217">
        <v>1</v>
      </c>
      <c r="G57" s="217" t="s">
        <v>16</v>
      </c>
      <c r="H57" s="218">
        <f>I58+I65+I75+I83+I89+I96+I106+I113+I119+I128+I136</f>
        <v>1235396.31</v>
      </c>
      <c r="I57" s="232">
        <f t="shared" si="0"/>
        <v>1235396.31</v>
      </c>
      <c r="J57" s="8"/>
      <c r="K57" s="237"/>
      <c r="L57" s="237"/>
      <c r="M57" s="237"/>
      <c r="N57" s="237"/>
      <c r="O57" s="237"/>
      <c r="P57" s="237"/>
      <c r="Q57" s="237"/>
      <c r="R57" s="237"/>
      <c r="S57" s="237"/>
      <c r="T57" s="237"/>
      <c r="U57" s="237"/>
      <c r="V57" s="237"/>
      <c r="W57" s="237"/>
      <c r="X57" s="237"/>
      <c r="Y57" s="237"/>
      <c r="Z57" s="237"/>
      <c r="AA57" s="237"/>
      <c r="AB57" s="237"/>
    </row>
    <row r="58" spans="1:28">
      <c r="A58" s="219" t="s">
        <v>160</v>
      </c>
      <c r="B58" s="220" t="s">
        <v>16</v>
      </c>
      <c r="C58" s="220"/>
      <c r="D58" s="221" t="s">
        <v>161</v>
      </c>
      <c r="E58" s="220"/>
      <c r="F58" s="222">
        <v>1</v>
      </c>
      <c r="G58" s="222" t="s">
        <v>16</v>
      </c>
      <c r="H58" s="223">
        <f>I59+I60+I61+I62+I63+I64</f>
        <v>67887.12</v>
      </c>
      <c r="I58" s="233">
        <f t="shared" si="0"/>
        <v>67887.12</v>
      </c>
      <c r="J58" s="8"/>
      <c r="K58" s="237"/>
      <c r="L58" s="237"/>
      <c r="M58" s="237"/>
      <c r="N58" s="237"/>
      <c r="O58" s="237"/>
      <c r="P58" s="237"/>
      <c r="Q58" s="237"/>
      <c r="R58" s="237"/>
      <c r="S58" s="237"/>
      <c r="T58" s="237"/>
      <c r="U58" s="237"/>
      <c r="V58" s="237"/>
      <c r="W58" s="237"/>
      <c r="X58" s="237"/>
      <c r="Y58" s="237"/>
      <c r="Z58" s="237"/>
      <c r="AA58" s="237"/>
      <c r="AB58" s="237"/>
    </row>
    <row r="59" spans="1:28" ht="25.5">
      <c r="A59" s="206" t="s">
        <v>162</v>
      </c>
      <c r="B59" s="207" t="s">
        <v>163</v>
      </c>
      <c r="C59" s="208" t="s">
        <v>27</v>
      </c>
      <c r="D59" s="209" t="s">
        <v>164</v>
      </c>
      <c r="E59" s="207" t="s">
        <v>99</v>
      </c>
      <c r="F59" s="211">
        <v>473.93</v>
      </c>
      <c r="G59" s="211">
        <v>14.38</v>
      </c>
      <c r="H59" s="212">
        <f>(TRUNC(G59*J8,2)+G59)</f>
        <v>17.53</v>
      </c>
      <c r="I59" s="231">
        <f t="shared" si="0"/>
        <v>8307.99</v>
      </c>
      <c r="J59" s="8"/>
      <c r="K59" s="237"/>
      <c r="L59" s="237"/>
      <c r="M59" s="237"/>
      <c r="N59" s="237"/>
      <c r="O59" s="237"/>
      <c r="P59" s="237"/>
      <c r="Q59" s="237"/>
      <c r="R59" s="237"/>
      <c r="S59" s="237"/>
      <c r="T59" s="237"/>
      <c r="U59" s="237"/>
      <c r="V59" s="237"/>
      <c r="W59" s="237"/>
      <c r="X59" s="237"/>
      <c r="Y59" s="237"/>
      <c r="Z59" s="237"/>
      <c r="AA59" s="237"/>
      <c r="AB59" s="237"/>
    </row>
    <row r="60" spans="1:28" ht="25.5">
      <c r="A60" s="206" t="s">
        <v>165</v>
      </c>
      <c r="B60" s="210" t="s">
        <v>166</v>
      </c>
      <c r="C60" s="208" t="s">
        <v>27</v>
      </c>
      <c r="D60" s="213" t="s">
        <v>167</v>
      </c>
      <c r="E60" s="210" t="s">
        <v>99</v>
      </c>
      <c r="F60" s="211">
        <v>437.62</v>
      </c>
      <c r="G60" s="211">
        <v>10.91</v>
      </c>
      <c r="H60" s="212">
        <f>(TRUNC(G60*J8,2)+G60)</f>
        <v>13.3</v>
      </c>
      <c r="I60" s="231">
        <f t="shared" si="0"/>
        <v>5820.34</v>
      </c>
      <c r="J60" s="8"/>
      <c r="K60" s="237"/>
      <c r="L60" s="237"/>
      <c r="M60" s="237"/>
      <c r="N60" s="237"/>
      <c r="O60" s="237"/>
      <c r="P60" s="237"/>
      <c r="Q60" s="237"/>
      <c r="R60" s="237"/>
      <c r="S60" s="237"/>
      <c r="T60" s="237"/>
      <c r="U60" s="237"/>
      <c r="V60" s="237"/>
      <c r="W60" s="237"/>
      <c r="X60" s="237"/>
      <c r="Y60" s="237"/>
      <c r="Z60" s="237"/>
      <c r="AA60" s="237"/>
      <c r="AB60" s="237"/>
    </row>
    <row r="61" spans="1:28" ht="25.5">
      <c r="A61" s="206" t="s">
        <v>168</v>
      </c>
      <c r="B61" s="207" t="s">
        <v>169</v>
      </c>
      <c r="C61" s="208" t="s">
        <v>27</v>
      </c>
      <c r="D61" s="209" t="s">
        <v>170</v>
      </c>
      <c r="E61" s="210" t="s">
        <v>99</v>
      </c>
      <c r="F61" s="211">
        <v>722.27</v>
      </c>
      <c r="G61" s="211">
        <v>9.1</v>
      </c>
      <c r="H61" s="212">
        <f>(TRUNC(G61*J8,2)+G61)</f>
        <v>11.09</v>
      </c>
      <c r="I61" s="231">
        <f t="shared" si="0"/>
        <v>8009.97</v>
      </c>
      <c r="J61" s="8"/>
      <c r="K61" s="237"/>
      <c r="L61" s="237"/>
      <c r="M61" s="237"/>
      <c r="N61" s="237"/>
      <c r="O61" s="237"/>
      <c r="P61" s="237"/>
      <c r="Q61" s="237"/>
      <c r="R61" s="237"/>
      <c r="S61" s="237"/>
      <c r="T61" s="237"/>
      <c r="U61" s="237"/>
      <c r="V61" s="237"/>
      <c r="W61" s="237"/>
      <c r="X61" s="237"/>
      <c r="Y61" s="237"/>
      <c r="Z61" s="237"/>
      <c r="AA61" s="237"/>
      <c r="AB61" s="237"/>
    </row>
    <row r="62" spans="1:28" ht="25.5">
      <c r="A62" s="206" t="s">
        <v>171</v>
      </c>
      <c r="B62" s="207" t="s">
        <v>172</v>
      </c>
      <c r="C62" s="208" t="s">
        <v>27</v>
      </c>
      <c r="D62" s="209" t="s">
        <v>173</v>
      </c>
      <c r="E62" s="210" t="s">
        <v>99</v>
      </c>
      <c r="F62" s="211">
        <v>393.67</v>
      </c>
      <c r="G62" s="211">
        <v>8.77</v>
      </c>
      <c r="H62" s="212">
        <f>(TRUNC(G62*J8,2)+G62)</f>
        <v>10.69</v>
      </c>
      <c r="I62" s="231">
        <f t="shared" si="0"/>
        <v>4208.33</v>
      </c>
      <c r="J62" s="8"/>
      <c r="K62" s="237"/>
      <c r="L62" s="237"/>
      <c r="M62" s="237"/>
      <c r="N62" s="237"/>
      <c r="O62" s="237"/>
      <c r="P62" s="237"/>
      <c r="Q62" s="237"/>
      <c r="R62" s="237"/>
      <c r="S62" s="237"/>
      <c r="T62" s="237"/>
      <c r="U62" s="237"/>
      <c r="V62" s="237"/>
      <c r="W62" s="237"/>
      <c r="X62" s="237"/>
      <c r="Y62" s="237"/>
      <c r="Z62" s="237"/>
      <c r="AA62" s="237"/>
      <c r="AB62" s="237"/>
    </row>
    <row r="63" spans="1:28" ht="25.5">
      <c r="A63" s="206" t="s">
        <v>174</v>
      </c>
      <c r="B63" s="207" t="s">
        <v>175</v>
      </c>
      <c r="C63" s="208" t="s">
        <v>27</v>
      </c>
      <c r="D63" s="209" t="s">
        <v>176</v>
      </c>
      <c r="E63" s="210" t="s">
        <v>44</v>
      </c>
      <c r="F63" s="211">
        <v>298.52999999999997</v>
      </c>
      <c r="G63" s="211">
        <v>51.81</v>
      </c>
      <c r="H63" s="212">
        <f>(TRUNC(G63*J8,2)+G63)</f>
        <v>63.190000000000005</v>
      </c>
      <c r="I63" s="231">
        <f t="shared" si="0"/>
        <v>18864.11</v>
      </c>
      <c r="J63" s="8"/>
      <c r="K63" s="237"/>
      <c r="L63" s="237"/>
      <c r="M63" s="237"/>
      <c r="N63" s="237"/>
      <c r="O63" s="237"/>
      <c r="P63" s="237"/>
      <c r="Q63" s="237"/>
      <c r="R63" s="237"/>
      <c r="S63" s="237"/>
      <c r="T63" s="237"/>
      <c r="U63" s="237"/>
      <c r="V63" s="237"/>
      <c r="W63" s="237"/>
      <c r="X63" s="237"/>
      <c r="Y63" s="237"/>
      <c r="Z63" s="237"/>
      <c r="AA63" s="237"/>
      <c r="AB63" s="237"/>
    </row>
    <row r="64" spans="1:28" ht="25.5">
      <c r="A64" s="206" t="s">
        <v>177</v>
      </c>
      <c r="B64" s="207" t="s">
        <v>178</v>
      </c>
      <c r="C64" s="208" t="s">
        <v>20</v>
      </c>
      <c r="D64" s="209" t="s">
        <v>179</v>
      </c>
      <c r="E64" s="210" t="s">
        <v>80</v>
      </c>
      <c r="F64" s="211">
        <v>23.89</v>
      </c>
      <c r="G64" s="211">
        <v>778.23</v>
      </c>
      <c r="H64" s="212">
        <f>(TRUNC(G64*J8,2)+G64)</f>
        <v>949.2</v>
      </c>
      <c r="I64" s="231">
        <f t="shared" si="0"/>
        <v>22676.38</v>
      </c>
      <c r="J64" s="8"/>
      <c r="K64" s="237"/>
      <c r="L64" s="237"/>
      <c r="M64" s="237"/>
      <c r="N64" s="237"/>
      <c r="O64" s="237"/>
      <c r="P64" s="237"/>
      <c r="Q64" s="237"/>
      <c r="R64" s="237"/>
      <c r="S64" s="237"/>
      <c r="T64" s="237"/>
      <c r="U64" s="237"/>
      <c r="V64" s="237"/>
      <c r="W64" s="237"/>
      <c r="X64" s="237"/>
      <c r="Y64" s="237"/>
      <c r="Z64" s="237"/>
      <c r="AA64" s="237"/>
      <c r="AB64" s="237"/>
    </row>
    <row r="65" spans="1:28">
      <c r="A65" s="219" t="s">
        <v>180</v>
      </c>
      <c r="B65" s="220" t="s">
        <v>16</v>
      </c>
      <c r="C65" s="220"/>
      <c r="D65" s="221" t="s">
        <v>181</v>
      </c>
      <c r="E65" s="220"/>
      <c r="F65" s="222">
        <v>1</v>
      </c>
      <c r="G65" s="222" t="s">
        <v>16</v>
      </c>
      <c r="H65" s="223">
        <f>I66+I67+I68+I69+I70+I71+I72+I73+I74</f>
        <v>172966.66</v>
      </c>
      <c r="I65" s="233">
        <f t="shared" si="0"/>
        <v>172966.66</v>
      </c>
      <c r="J65" s="8"/>
      <c r="K65" s="237"/>
      <c r="L65" s="237"/>
      <c r="M65" s="237"/>
      <c r="N65" s="237"/>
      <c r="O65" s="237"/>
      <c r="P65" s="237"/>
      <c r="Q65" s="237"/>
      <c r="R65" s="237"/>
      <c r="S65" s="237"/>
      <c r="T65" s="237"/>
      <c r="U65" s="237"/>
      <c r="V65" s="237"/>
      <c r="W65" s="237"/>
      <c r="X65" s="237"/>
      <c r="Y65" s="237"/>
      <c r="Z65" s="237"/>
      <c r="AA65" s="237"/>
      <c r="AB65" s="237"/>
    </row>
    <row r="66" spans="1:28" ht="25.5">
      <c r="A66" s="206" t="s">
        <v>182</v>
      </c>
      <c r="B66" s="210" t="s">
        <v>163</v>
      </c>
      <c r="C66" s="208" t="s">
        <v>27</v>
      </c>
      <c r="D66" s="213" t="s">
        <v>183</v>
      </c>
      <c r="E66" s="210" t="s">
        <v>99</v>
      </c>
      <c r="F66" s="211">
        <v>620.16999999999996</v>
      </c>
      <c r="G66" s="211">
        <v>14.38</v>
      </c>
      <c r="H66" s="212">
        <f>(TRUNC(G66*J8,2)+G66)</f>
        <v>17.53</v>
      </c>
      <c r="I66" s="231">
        <f t="shared" si="0"/>
        <v>10871.58</v>
      </c>
      <c r="J66" s="8"/>
      <c r="K66" s="237"/>
      <c r="L66" s="237"/>
      <c r="M66" s="237"/>
      <c r="N66" s="237"/>
      <c r="O66" s="237"/>
      <c r="P66" s="237"/>
      <c r="Q66" s="237"/>
      <c r="R66" s="237"/>
      <c r="S66" s="237"/>
      <c r="T66" s="237"/>
      <c r="U66" s="237"/>
      <c r="V66" s="237"/>
      <c r="W66" s="237"/>
      <c r="X66" s="237"/>
      <c r="Y66" s="237"/>
      <c r="Z66" s="237"/>
      <c r="AA66" s="237"/>
      <c r="AB66" s="237"/>
    </row>
    <row r="67" spans="1:28" ht="25.5">
      <c r="A67" s="206" t="s">
        <v>184</v>
      </c>
      <c r="B67" s="207" t="s">
        <v>185</v>
      </c>
      <c r="C67" s="208" t="s">
        <v>27</v>
      </c>
      <c r="D67" s="209" t="s">
        <v>186</v>
      </c>
      <c r="E67" s="210" t="s">
        <v>99</v>
      </c>
      <c r="F67" s="211">
        <v>253.71</v>
      </c>
      <c r="G67" s="211">
        <v>13.32</v>
      </c>
      <c r="H67" s="212">
        <f>(TRUNC(G67*J8,2)+G67)</f>
        <v>16.240000000000002</v>
      </c>
      <c r="I67" s="231">
        <f t="shared" si="0"/>
        <v>4120.25</v>
      </c>
      <c r="J67" s="8"/>
      <c r="K67" s="237"/>
      <c r="L67" s="237"/>
      <c r="M67" s="237"/>
      <c r="N67" s="237"/>
      <c r="O67" s="237"/>
      <c r="P67" s="237"/>
      <c r="Q67" s="237"/>
      <c r="R67" s="237"/>
      <c r="S67" s="237"/>
      <c r="T67" s="237"/>
      <c r="U67" s="237"/>
      <c r="V67" s="237"/>
      <c r="W67" s="237"/>
      <c r="X67" s="237"/>
      <c r="Y67" s="237"/>
      <c r="Z67" s="237"/>
      <c r="AA67" s="237"/>
      <c r="AB67" s="237"/>
    </row>
    <row r="68" spans="1:28" ht="25.5">
      <c r="A68" s="206" t="s">
        <v>187</v>
      </c>
      <c r="B68" s="207" t="s">
        <v>188</v>
      </c>
      <c r="C68" s="208" t="s">
        <v>27</v>
      </c>
      <c r="D68" s="209" t="s">
        <v>189</v>
      </c>
      <c r="E68" s="210" t="s">
        <v>99</v>
      </c>
      <c r="F68" s="211">
        <v>955.59</v>
      </c>
      <c r="G68" s="211">
        <v>12.32</v>
      </c>
      <c r="H68" s="212">
        <f>(TRUNC(G68*J8,2)+G68)</f>
        <v>15.02</v>
      </c>
      <c r="I68" s="231">
        <f t="shared" si="0"/>
        <v>14352.96</v>
      </c>
      <c r="J68" s="8"/>
      <c r="K68" s="237"/>
      <c r="L68" s="237"/>
      <c r="M68" s="237"/>
      <c r="N68" s="237"/>
      <c r="O68" s="237"/>
      <c r="P68" s="237"/>
      <c r="Q68" s="237"/>
      <c r="R68" s="237"/>
      <c r="S68" s="237"/>
      <c r="T68" s="237"/>
      <c r="U68" s="237"/>
      <c r="V68" s="237"/>
      <c r="W68" s="237"/>
      <c r="X68" s="237"/>
      <c r="Y68" s="237"/>
      <c r="Z68" s="237"/>
      <c r="AA68" s="237"/>
      <c r="AB68" s="237"/>
    </row>
    <row r="69" spans="1:28" ht="25.5">
      <c r="A69" s="206" t="s">
        <v>190</v>
      </c>
      <c r="B69" s="207" t="s">
        <v>166</v>
      </c>
      <c r="C69" s="208" t="s">
        <v>27</v>
      </c>
      <c r="D69" s="209" t="s">
        <v>191</v>
      </c>
      <c r="E69" s="210" t="s">
        <v>99</v>
      </c>
      <c r="F69" s="211">
        <v>895.62</v>
      </c>
      <c r="G69" s="211">
        <v>10.91</v>
      </c>
      <c r="H69" s="212">
        <f>(TRUNC(G69*J8,2)+G69)</f>
        <v>13.3</v>
      </c>
      <c r="I69" s="231">
        <f t="shared" si="0"/>
        <v>11911.74</v>
      </c>
      <c r="J69" s="8"/>
      <c r="K69" s="237"/>
      <c r="L69" s="237"/>
      <c r="M69" s="237"/>
      <c r="N69" s="237"/>
      <c r="O69" s="237"/>
      <c r="P69" s="237"/>
      <c r="Q69" s="237"/>
      <c r="R69" s="237"/>
      <c r="S69" s="237"/>
      <c r="T69" s="237"/>
      <c r="U69" s="237"/>
      <c r="V69" s="237"/>
      <c r="W69" s="237"/>
      <c r="X69" s="237"/>
      <c r="Y69" s="237"/>
      <c r="Z69" s="237"/>
      <c r="AA69" s="237"/>
      <c r="AB69" s="237"/>
    </row>
    <row r="70" spans="1:28" ht="25.5">
      <c r="A70" s="206" t="s">
        <v>192</v>
      </c>
      <c r="B70" s="207" t="s">
        <v>169</v>
      </c>
      <c r="C70" s="208" t="s">
        <v>27</v>
      </c>
      <c r="D70" s="209" t="s">
        <v>193</v>
      </c>
      <c r="E70" s="210" t="s">
        <v>99</v>
      </c>
      <c r="F70" s="211">
        <v>712.35</v>
      </c>
      <c r="G70" s="211">
        <v>9.1</v>
      </c>
      <c r="H70" s="212">
        <f>(TRUNC(G70*J8,2)+G70)</f>
        <v>11.09</v>
      </c>
      <c r="I70" s="231">
        <f t="shared" si="0"/>
        <v>7899.96</v>
      </c>
      <c r="J70" s="8"/>
      <c r="K70" s="237"/>
      <c r="L70" s="237"/>
      <c r="M70" s="237"/>
      <c r="N70" s="237"/>
      <c r="O70" s="237"/>
      <c r="P70" s="237"/>
      <c r="Q70" s="237"/>
      <c r="R70" s="237"/>
      <c r="S70" s="237"/>
      <c r="T70" s="237"/>
      <c r="U70" s="237"/>
      <c r="V70" s="237"/>
      <c r="W70" s="237"/>
      <c r="X70" s="237"/>
      <c r="Y70" s="237"/>
      <c r="Z70" s="237"/>
      <c r="AA70" s="237"/>
      <c r="AB70" s="237"/>
    </row>
    <row r="71" spans="1:28" ht="25.5">
      <c r="A71" s="206" t="s">
        <v>194</v>
      </c>
      <c r="B71" s="207" t="s">
        <v>172</v>
      </c>
      <c r="C71" s="208" t="s">
        <v>27</v>
      </c>
      <c r="D71" s="209" t="s">
        <v>195</v>
      </c>
      <c r="E71" s="207" t="s">
        <v>99</v>
      </c>
      <c r="F71" s="211">
        <v>637.19000000000005</v>
      </c>
      <c r="G71" s="211">
        <v>8.77</v>
      </c>
      <c r="H71" s="212">
        <f>(TRUNC(G71*J8,2)+G71)</f>
        <v>10.69</v>
      </c>
      <c r="I71" s="231">
        <f t="shared" si="0"/>
        <v>6811.56</v>
      </c>
      <c r="J71" s="8"/>
      <c r="K71" s="237"/>
      <c r="L71" s="237"/>
      <c r="M71" s="237"/>
      <c r="N71" s="237"/>
      <c r="O71" s="237"/>
      <c r="P71" s="237"/>
      <c r="Q71" s="237"/>
      <c r="R71" s="237"/>
      <c r="S71" s="237"/>
      <c r="T71" s="237"/>
      <c r="U71" s="237"/>
      <c r="V71" s="237"/>
      <c r="W71" s="237"/>
      <c r="X71" s="237"/>
      <c r="Y71" s="237"/>
      <c r="Z71" s="237"/>
      <c r="AA71" s="237"/>
      <c r="AB71" s="237"/>
    </row>
    <row r="72" spans="1:28" ht="25.5">
      <c r="A72" s="206" t="s">
        <v>196</v>
      </c>
      <c r="B72" s="207" t="s">
        <v>132</v>
      </c>
      <c r="C72" s="208" t="s">
        <v>27</v>
      </c>
      <c r="D72" s="209" t="s">
        <v>197</v>
      </c>
      <c r="E72" s="207" t="s">
        <v>99</v>
      </c>
      <c r="F72" s="211">
        <v>254.25</v>
      </c>
      <c r="G72" s="211">
        <v>9.94</v>
      </c>
      <c r="H72" s="212">
        <f>(TRUNC(G72*J8,2)+G72)</f>
        <v>12.12</v>
      </c>
      <c r="I72" s="231">
        <f t="shared" si="0"/>
        <v>3081.51</v>
      </c>
      <c r="J72" s="8"/>
      <c r="K72" s="237"/>
      <c r="L72" s="237"/>
      <c r="M72" s="237"/>
      <c r="N72" s="237"/>
      <c r="O72" s="237"/>
      <c r="P72" s="237"/>
      <c r="Q72" s="237"/>
      <c r="R72" s="237"/>
      <c r="S72" s="237"/>
      <c r="T72" s="237"/>
      <c r="U72" s="237"/>
      <c r="V72" s="237"/>
      <c r="W72" s="237"/>
      <c r="X72" s="237"/>
      <c r="Y72" s="237"/>
      <c r="Z72" s="237"/>
      <c r="AA72" s="237"/>
      <c r="AB72" s="237"/>
    </row>
    <row r="73" spans="1:28" ht="25.5">
      <c r="A73" s="206" t="s">
        <v>198</v>
      </c>
      <c r="B73" s="207" t="s">
        <v>199</v>
      </c>
      <c r="C73" s="208" t="s">
        <v>27</v>
      </c>
      <c r="D73" s="209" t="s">
        <v>200</v>
      </c>
      <c r="E73" s="207" t="s">
        <v>44</v>
      </c>
      <c r="F73" s="211">
        <v>641.38</v>
      </c>
      <c r="G73" s="211">
        <v>74.12</v>
      </c>
      <c r="H73" s="212">
        <f>(TRUNC(G73*J8,2)+G73)</f>
        <v>90.4</v>
      </c>
      <c r="I73" s="231">
        <f t="shared" si="0"/>
        <v>57980.75</v>
      </c>
      <c r="J73" s="8"/>
      <c r="K73" s="237"/>
      <c r="L73" s="237"/>
      <c r="M73" s="237"/>
      <c r="N73" s="237"/>
      <c r="O73" s="237"/>
      <c r="P73" s="237"/>
      <c r="Q73" s="237"/>
      <c r="R73" s="237"/>
      <c r="S73" s="237"/>
      <c r="T73" s="237"/>
      <c r="U73" s="237"/>
      <c r="V73" s="237"/>
      <c r="W73" s="237"/>
      <c r="X73" s="237"/>
      <c r="Y73" s="237"/>
      <c r="Z73" s="237"/>
      <c r="AA73" s="237"/>
      <c r="AB73" s="237"/>
    </row>
    <row r="74" spans="1:28" ht="25.5">
      <c r="A74" s="206" t="s">
        <v>201</v>
      </c>
      <c r="B74" s="210" t="s">
        <v>178</v>
      </c>
      <c r="C74" s="208" t="s">
        <v>20</v>
      </c>
      <c r="D74" s="213" t="s">
        <v>179</v>
      </c>
      <c r="E74" s="210" t="s">
        <v>80</v>
      </c>
      <c r="F74" s="211">
        <v>58.93</v>
      </c>
      <c r="G74" s="211">
        <v>778.23</v>
      </c>
      <c r="H74" s="212">
        <f>(TRUNC(G74*J8,2)+G74)</f>
        <v>949.2</v>
      </c>
      <c r="I74" s="231">
        <f t="shared" si="0"/>
        <v>55936.35</v>
      </c>
      <c r="J74" s="8"/>
      <c r="K74" s="237"/>
      <c r="L74" s="237"/>
      <c r="M74" s="237"/>
      <c r="N74" s="237"/>
      <c r="O74" s="237"/>
      <c r="P74" s="237"/>
      <c r="Q74" s="237"/>
      <c r="R74" s="237"/>
      <c r="S74" s="237"/>
      <c r="T74" s="237"/>
      <c r="U74" s="237"/>
      <c r="V74" s="237"/>
      <c r="W74" s="237"/>
      <c r="X74" s="237"/>
      <c r="Y74" s="237"/>
      <c r="Z74" s="237"/>
      <c r="AA74" s="237"/>
      <c r="AB74" s="237"/>
    </row>
    <row r="75" spans="1:28">
      <c r="A75" s="219" t="s">
        <v>202</v>
      </c>
      <c r="B75" s="220" t="s">
        <v>16</v>
      </c>
      <c r="C75" s="220"/>
      <c r="D75" s="221" t="s">
        <v>203</v>
      </c>
      <c r="E75" s="220"/>
      <c r="F75" s="222">
        <v>1</v>
      </c>
      <c r="G75" s="222" t="s">
        <v>16</v>
      </c>
      <c r="H75" s="223">
        <f>I76+I77+I78+I79+I80+I81+I82</f>
        <v>149959.98000000001</v>
      </c>
      <c r="I75" s="233">
        <f t="shared" si="0"/>
        <v>149959.98000000001</v>
      </c>
      <c r="J75" s="8"/>
      <c r="K75" s="237"/>
      <c r="L75" s="237"/>
      <c r="M75" s="237"/>
      <c r="N75" s="237"/>
      <c r="O75" s="237"/>
      <c r="P75" s="237"/>
      <c r="Q75" s="237"/>
      <c r="R75" s="237"/>
      <c r="S75" s="237"/>
      <c r="T75" s="237"/>
      <c r="U75" s="237"/>
      <c r="V75" s="237"/>
      <c r="W75" s="237"/>
      <c r="X75" s="237"/>
      <c r="Y75" s="237"/>
      <c r="Z75" s="237"/>
      <c r="AA75" s="237"/>
      <c r="AB75" s="237"/>
    </row>
    <row r="76" spans="1:28" ht="25.5">
      <c r="A76" s="206" t="s">
        <v>204</v>
      </c>
      <c r="B76" s="207" t="s">
        <v>205</v>
      </c>
      <c r="C76" s="208" t="s">
        <v>27</v>
      </c>
      <c r="D76" s="209" t="s">
        <v>206</v>
      </c>
      <c r="E76" s="210" t="s">
        <v>99</v>
      </c>
      <c r="F76" s="211">
        <v>428.61</v>
      </c>
      <c r="G76" s="211">
        <v>13.76</v>
      </c>
      <c r="H76" s="212">
        <f>(TRUNC(G76*J8,2)+G76)</f>
        <v>16.78</v>
      </c>
      <c r="I76" s="231">
        <f t="shared" si="0"/>
        <v>7192.07</v>
      </c>
      <c r="J76" s="8"/>
      <c r="K76" s="237"/>
      <c r="L76" s="237"/>
      <c r="M76" s="237"/>
      <c r="N76" s="237"/>
      <c r="O76" s="237"/>
      <c r="P76" s="237"/>
      <c r="Q76" s="237"/>
      <c r="R76" s="237"/>
      <c r="S76" s="237"/>
      <c r="T76" s="237"/>
      <c r="U76" s="237"/>
      <c r="V76" s="237"/>
      <c r="W76" s="237"/>
      <c r="X76" s="237"/>
      <c r="Y76" s="237"/>
      <c r="Z76" s="237"/>
      <c r="AA76" s="237"/>
      <c r="AB76" s="237"/>
    </row>
    <row r="77" spans="1:28" ht="25.5">
      <c r="A77" s="206" t="s">
        <v>207</v>
      </c>
      <c r="B77" s="207" t="s">
        <v>208</v>
      </c>
      <c r="C77" s="208" t="s">
        <v>27</v>
      </c>
      <c r="D77" s="209" t="s">
        <v>209</v>
      </c>
      <c r="E77" s="210" t="s">
        <v>99</v>
      </c>
      <c r="F77" s="211">
        <v>238.33</v>
      </c>
      <c r="G77" s="211">
        <v>12.71</v>
      </c>
      <c r="H77" s="212">
        <f>(TRUNC(G77*J8,2)+G77)</f>
        <v>15.5</v>
      </c>
      <c r="I77" s="231">
        <f t="shared" si="0"/>
        <v>3694.11</v>
      </c>
      <c r="J77" s="8"/>
      <c r="K77" s="237"/>
      <c r="L77" s="237"/>
      <c r="M77" s="237"/>
      <c r="N77" s="237"/>
      <c r="O77" s="237"/>
      <c r="P77" s="237"/>
      <c r="Q77" s="237"/>
      <c r="R77" s="237"/>
      <c r="S77" s="237"/>
      <c r="T77" s="237"/>
      <c r="U77" s="237"/>
      <c r="V77" s="237"/>
      <c r="W77" s="237"/>
      <c r="X77" s="237"/>
      <c r="Y77" s="237"/>
      <c r="Z77" s="237"/>
      <c r="AA77" s="237"/>
      <c r="AB77" s="237"/>
    </row>
    <row r="78" spans="1:28" ht="25.5">
      <c r="A78" s="206" t="s">
        <v>210</v>
      </c>
      <c r="B78" s="207" t="s">
        <v>211</v>
      </c>
      <c r="C78" s="208" t="s">
        <v>27</v>
      </c>
      <c r="D78" s="209" t="s">
        <v>212</v>
      </c>
      <c r="E78" s="210" t="s">
        <v>99</v>
      </c>
      <c r="F78" s="211">
        <v>427.79</v>
      </c>
      <c r="G78" s="211">
        <v>11.76</v>
      </c>
      <c r="H78" s="212">
        <f>(TRUNC(G78*J8,2)+G78)</f>
        <v>14.34</v>
      </c>
      <c r="I78" s="231">
        <f t="shared" si="0"/>
        <v>6134.5</v>
      </c>
      <c r="J78" s="8"/>
      <c r="K78" s="237"/>
      <c r="L78" s="237"/>
      <c r="M78" s="237"/>
      <c r="N78" s="237"/>
      <c r="O78" s="237"/>
      <c r="P78" s="237"/>
      <c r="Q78" s="237"/>
      <c r="R78" s="237"/>
      <c r="S78" s="237"/>
      <c r="T78" s="237"/>
      <c r="U78" s="237"/>
      <c r="V78" s="237"/>
      <c r="W78" s="237"/>
      <c r="X78" s="237"/>
      <c r="Y78" s="237"/>
      <c r="Z78" s="237"/>
      <c r="AA78" s="237"/>
      <c r="AB78" s="237"/>
    </row>
    <row r="79" spans="1:28" ht="25.5">
      <c r="A79" s="206" t="s">
        <v>213</v>
      </c>
      <c r="B79" s="207" t="s">
        <v>214</v>
      </c>
      <c r="C79" s="208" t="s">
        <v>27</v>
      </c>
      <c r="D79" s="209" t="s">
        <v>215</v>
      </c>
      <c r="E79" s="207" t="s">
        <v>99</v>
      </c>
      <c r="F79" s="211">
        <v>307.49</v>
      </c>
      <c r="G79" s="211">
        <v>10.4</v>
      </c>
      <c r="H79" s="212">
        <f>(TRUNC(G79*J8,2)+G79)</f>
        <v>12.68</v>
      </c>
      <c r="I79" s="231">
        <f t="shared" si="0"/>
        <v>3898.97</v>
      </c>
      <c r="J79" s="8"/>
      <c r="K79" s="237"/>
      <c r="L79" s="237"/>
      <c r="M79" s="237"/>
      <c r="N79" s="237"/>
      <c r="O79" s="237"/>
      <c r="P79" s="237"/>
      <c r="Q79" s="237"/>
      <c r="R79" s="237"/>
      <c r="S79" s="237"/>
      <c r="T79" s="237"/>
      <c r="U79" s="237"/>
      <c r="V79" s="237"/>
      <c r="W79" s="237"/>
      <c r="X79" s="237"/>
      <c r="Y79" s="237"/>
      <c r="Z79" s="237"/>
      <c r="AA79" s="237"/>
      <c r="AB79" s="237"/>
    </row>
    <row r="80" spans="1:28" ht="25.5">
      <c r="A80" s="206" t="s">
        <v>216</v>
      </c>
      <c r="B80" s="207" t="s">
        <v>217</v>
      </c>
      <c r="C80" s="208" t="s">
        <v>27</v>
      </c>
      <c r="D80" s="209" t="s">
        <v>218</v>
      </c>
      <c r="E80" s="210" t="s">
        <v>99</v>
      </c>
      <c r="F80" s="211">
        <v>320.95999999999998</v>
      </c>
      <c r="G80" s="211">
        <v>8.66</v>
      </c>
      <c r="H80" s="212">
        <f>(TRUNC(G80*J8,2)+G80)</f>
        <v>10.56</v>
      </c>
      <c r="I80" s="231">
        <f t="shared" si="0"/>
        <v>3389.33</v>
      </c>
      <c r="J80" s="8"/>
      <c r="K80" s="228"/>
      <c r="L80" s="228"/>
      <c r="M80" s="228"/>
      <c r="N80" s="228"/>
      <c r="O80" s="228"/>
      <c r="P80" s="228"/>
      <c r="Q80" s="228"/>
      <c r="R80" s="228"/>
      <c r="S80" s="228"/>
      <c r="T80" s="228"/>
      <c r="U80" s="228"/>
      <c r="V80" s="228"/>
      <c r="W80" s="228"/>
      <c r="X80" s="228"/>
      <c r="Y80" s="228"/>
      <c r="Z80" s="228"/>
      <c r="AA80" s="228"/>
      <c r="AB80" s="228"/>
    </row>
    <row r="81" spans="1:28" ht="25.5">
      <c r="A81" s="206" t="s">
        <v>219</v>
      </c>
      <c r="B81" s="207" t="s">
        <v>220</v>
      </c>
      <c r="C81" s="208" t="s">
        <v>27</v>
      </c>
      <c r="D81" s="209" t="s">
        <v>221</v>
      </c>
      <c r="E81" s="210" t="s">
        <v>44</v>
      </c>
      <c r="F81" s="211">
        <v>540.59</v>
      </c>
      <c r="G81" s="211">
        <v>141.36000000000001</v>
      </c>
      <c r="H81" s="212">
        <f>(TRUNC(G81*J8,2)+G81)</f>
        <v>172.41000000000003</v>
      </c>
      <c r="I81" s="231">
        <f t="shared" si="0"/>
        <v>93203.12</v>
      </c>
      <c r="J81" s="8"/>
      <c r="K81" s="228"/>
      <c r="L81" s="228"/>
      <c r="M81" s="228"/>
      <c r="N81" s="228"/>
      <c r="O81" s="228"/>
      <c r="P81" s="228"/>
      <c r="Q81" s="228"/>
      <c r="R81" s="228"/>
      <c r="S81" s="228"/>
      <c r="T81" s="228"/>
      <c r="U81" s="228"/>
      <c r="V81" s="228"/>
      <c r="W81" s="228"/>
      <c r="X81" s="228"/>
      <c r="Y81" s="228"/>
      <c r="Z81" s="228"/>
      <c r="AA81" s="228"/>
      <c r="AB81" s="228"/>
    </row>
    <row r="82" spans="1:28" ht="25.5">
      <c r="A82" s="206" t="s">
        <v>222</v>
      </c>
      <c r="B82" s="210" t="s">
        <v>223</v>
      </c>
      <c r="C82" s="208" t="s">
        <v>27</v>
      </c>
      <c r="D82" s="213" t="s">
        <v>224</v>
      </c>
      <c r="E82" s="210" t="s">
        <v>44</v>
      </c>
      <c r="F82" s="211">
        <v>199.95</v>
      </c>
      <c r="G82" s="211">
        <v>133.05000000000001</v>
      </c>
      <c r="H82" s="212">
        <f>(TRUNC(G82*J8,2)+G82)</f>
        <v>162.28</v>
      </c>
      <c r="I82" s="231">
        <f t="shared" si="0"/>
        <v>32447.88</v>
      </c>
      <c r="J82" s="8"/>
      <c r="K82" s="228"/>
      <c r="L82" s="228"/>
      <c r="M82" s="228"/>
      <c r="N82" s="228"/>
      <c r="O82" s="228"/>
      <c r="P82" s="228"/>
      <c r="Q82" s="228"/>
      <c r="R82" s="228"/>
      <c r="S82" s="228"/>
      <c r="T82" s="228"/>
      <c r="U82" s="228"/>
      <c r="V82" s="228"/>
      <c r="W82" s="228"/>
      <c r="X82" s="228"/>
      <c r="Y82" s="228"/>
      <c r="Z82" s="228"/>
      <c r="AA82" s="228"/>
      <c r="AB82" s="228"/>
    </row>
    <row r="83" spans="1:28">
      <c r="A83" s="219" t="s">
        <v>225</v>
      </c>
      <c r="B83" s="220" t="s">
        <v>16</v>
      </c>
      <c r="C83" s="220"/>
      <c r="D83" s="221" t="s">
        <v>226</v>
      </c>
      <c r="E83" s="220"/>
      <c r="F83" s="222">
        <v>1</v>
      </c>
      <c r="G83" s="222" t="s">
        <v>16</v>
      </c>
      <c r="H83" s="223">
        <f>I84+I85+I86+I87+I88</f>
        <v>11279.14</v>
      </c>
      <c r="I83" s="233">
        <f t="shared" si="0"/>
        <v>11279.14</v>
      </c>
      <c r="J83" s="8"/>
      <c r="K83" s="228"/>
      <c r="L83" s="228"/>
      <c r="M83" s="228"/>
      <c r="N83" s="228"/>
      <c r="O83" s="228"/>
      <c r="P83" s="228"/>
      <c r="Q83" s="228"/>
      <c r="R83" s="228"/>
      <c r="S83" s="228"/>
      <c r="T83" s="228"/>
      <c r="U83" s="228"/>
      <c r="V83" s="228"/>
      <c r="W83" s="228"/>
      <c r="X83" s="228"/>
      <c r="Y83" s="228"/>
      <c r="Z83" s="228"/>
      <c r="AA83" s="228"/>
      <c r="AB83" s="228"/>
    </row>
    <row r="84" spans="1:28" ht="25.5">
      <c r="A84" s="206" t="s">
        <v>227</v>
      </c>
      <c r="B84" s="207" t="s">
        <v>228</v>
      </c>
      <c r="C84" s="208" t="s">
        <v>27</v>
      </c>
      <c r="D84" s="225" t="s">
        <v>229</v>
      </c>
      <c r="E84" s="224" t="s">
        <v>99</v>
      </c>
      <c r="F84" s="211">
        <v>19.2</v>
      </c>
      <c r="G84" s="211">
        <v>20.89</v>
      </c>
      <c r="H84" s="212">
        <f>(TRUNC(G84*J8,2)+G84)</f>
        <v>25.47</v>
      </c>
      <c r="I84" s="231">
        <f t="shared" si="0"/>
        <v>489.02</v>
      </c>
      <c r="J84" s="8"/>
      <c r="K84" s="228"/>
      <c r="L84" s="228"/>
      <c r="M84" s="228"/>
      <c r="N84" s="228"/>
      <c r="O84" s="228"/>
      <c r="P84" s="228"/>
      <c r="Q84" s="228"/>
      <c r="R84" s="228"/>
      <c r="S84" s="228"/>
      <c r="T84" s="228"/>
      <c r="U84" s="228"/>
      <c r="V84" s="228"/>
      <c r="W84" s="228"/>
      <c r="X84" s="228"/>
      <c r="Y84" s="228"/>
      <c r="Z84" s="228"/>
      <c r="AA84" s="228"/>
      <c r="AB84" s="228"/>
    </row>
    <row r="85" spans="1:28" ht="25.5">
      <c r="A85" s="206" t="s">
        <v>230</v>
      </c>
      <c r="B85" s="207" t="s">
        <v>231</v>
      </c>
      <c r="C85" s="208" t="s">
        <v>27</v>
      </c>
      <c r="D85" s="209" t="s">
        <v>232</v>
      </c>
      <c r="E85" s="207" t="s">
        <v>99</v>
      </c>
      <c r="F85" s="211">
        <v>144.13999999999999</v>
      </c>
      <c r="G85" s="211">
        <v>16.440000000000001</v>
      </c>
      <c r="H85" s="212">
        <f>(TRUNC(G85*J8,2)+G85)</f>
        <v>20.05</v>
      </c>
      <c r="I85" s="231">
        <f t="shared" si="0"/>
        <v>2890</v>
      </c>
      <c r="J85" s="8"/>
      <c r="K85" s="228"/>
      <c r="L85" s="228"/>
      <c r="M85" s="228"/>
      <c r="N85" s="228"/>
      <c r="O85" s="228"/>
      <c r="P85" s="228"/>
      <c r="Q85" s="228"/>
      <c r="R85" s="228"/>
      <c r="S85" s="228"/>
      <c r="T85" s="228"/>
      <c r="U85" s="228"/>
      <c r="V85" s="228"/>
      <c r="W85" s="228"/>
      <c r="X85" s="228"/>
      <c r="Y85" s="228"/>
      <c r="Z85" s="228"/>
      <c r="AA85" s="228"/>
      <c r="AB85" s="228"/>
    </row>
    <row r="86" spans="1:28" ht="25.5">
      <c r="A86" s="206" t="s">
        <v>233</v>
      </c>
      <c r="B86" s="207" t="s">
        <v>234</v>
      </c>
      <c r="C86" s="208" t="s">
        <v>27</v>
      </c>
      <c r="D86" s="209" t="s">
        <v>235</v>
      </c>
      <c r="E86" s="210" t="s">
        <v>44</v>
      </c>
      <c r="F86" s="211">
        <v>30.82</v>
      </c>
      <c r="G86" s="211">
        <v>93.97</v>
      </c>
      <c r="H86" s="212">
        <f>(TRUNC(G86*J8,2)+G86)</f>
        <v>114.61</v>
      </c>
      <c r="I86" s="231">
        <f t="shared" si="0"/>
        <v>3532.28</v>
      </c>
      <c r="J86" s="8"/>
      <c r="K86" s="237"/>
      <c r="L86" s="237"/>
      <c r="M86" s="237"/>
      <c r="N86" s="237"/>
      <c r="O86" s="237"/>
      <c r="P86" s="237"/>
      <c r="Q86" s="237"/>
      <c r="R86" s="237"/>
      <c r="S86" s="237"/>
      <c r="T86" s="237"/>
      <c r="U86" s="237"/>
      <c r="V86" s="237"/>
      <c r="W86" s="237"/>
      <c r="X86" s="237"/>
      <c r="Y86" s="237"/>
      <c r="Z86" s="237"/>
      <c r="AA86" s="237"/>
      <c r="AB86" s="237"/>
    </row>
    <row r="87" spans="1:28" ht="25.5">
      <c r="A87" s="206" t="s">
        <v>236</v>
      </c>
      <c r="B87" s="207" t="s">
        <v>237</v>
      </c>
      <c r="C87" s="208" t="s">
        <v>20</v>
      </c>
      <c r="D87" s="209" t="s">
        <v>238</v>
      </c>
      <c r="E87" s="210" t="s">
        <v>239</v>
      </c>
      <c r="F87" s="211">
        <v>30.82</v>
      </c>
      <c r="G87" s="211">
        <v>19.989999999999998</v>
      </c>
      <c r="H87" s="212">
        <f>(TRUNC(G87*J8,2)+G87)</f>
        <v>24.38</v>
      </c>
      <c r="I87" s="231">
        <f t="shared" si="0"/>
        <v>751.39</v>
      </c>
      <c r="J87" s="8"/>
      <c r="K87" s="237"/>
      <c r="L87" s="237"/>
      <c r="M87" s="237"/>
      <c r="N87" s="237"/>
      <c r="O87" s="237"/>
      <c r="P87" s="237"/>
      <c r="Q87" s="237"/>
      <c r="R87" s="237"/>
      <c r="S87" s="237"/>
      <c r="T87" s="237"/>
      <c r="U87" s="237"/>
      <c r="V87" s="237"/>
      <c r="W87" s="237"/>
      <c r="X87" s="237"/>
      <c r="Y87" s="237"/>
      <c r="Z87" s="237"/>
      <c r="AA87" s="237"/>
      <c r="AB87" s="237"/>
    </row>
    <row r="88" spans="1:28" ht="25.5">
      <c r="A88" s="206" t="s">
        <v>240</v>
      </c>
      <c r="B88" s="210" t="s">
        <v>178</v>
      </c>
      <c r="C88" s="208" t="s">
        <v>20</v>
      </c>
      <c r="D88" s="213" t="s">
        <v>179</v>
      </c>
      <c r="E88" s="210" t="s">
        <v>80</v>
      </c>
      <c r="F88" s="211">
        <v>3.81</v>
      </c>
      <c r="G88" s="211">
        <v>778.23</v>
      </c>
      <c r="H88" s="212">
        <f>(TRUNC(G88*J8,2)+G88)</f>
        <v>949.2</v>
      </c>
      <c r="I88" s="231">
        <f t="shared" si="0"/>
        <v>3616.45</v>
      </c>
      <c r="J88" s="8"/>
      <c r="K88" s="237"/>
      <c r="L88" s="237"/>
      <c r="M88" s="237"/>
      <c r="N88" s="237"/>
      <c r="O88" s="237"/>
      <c r="P88" s="237"/>
      <c r="Q88" s="237"/>
      <c r="R88" s="237"/>
      <c r="S88" s="237"/>
      <c r="T88" s="237"/>
      <c r="U88" s="237"/>
      <c r="V88" s="237"/>
      <c r="W88" s="237"/>
      <c r="X88" s="237"/>
      <c r="Y88" s="237"/>
      <c r="Z88" s="237"/>
      <c r="AA88" s="237"/>
      <c r="AB88" s="237"/>
    </row>
    <row r="89" spans="1:28">
      <c r="A89" s="219" t="s">
        <v>241</v>
      </c>
      <c r="B89" s="220" t="s">
        <v>16</v>
      </c>
      <c r="C89" s="220"/>
      <c r="D89" s="221" t="s">
        <v>242</v>
      </c>
      <c r="E89" s="220"/>
      <c r="F89" s="222">
        <v>1</v>
      </c>
      <c r="G89" s="222" t="s">
        <v>16</v>
      </c>
      <c r="H89" s="223">
        <f>I90+I91+I92+I93+I94+I95</f>
        <v>107132.07999999999</v>
      </c>
      <c r="I89" s="233">
        <f t="shared" si="0"/>
        <v>107132.08</v>
      </c>
      <c r="J89" s="8"/>
      <c r="K89" s="237"/>
      <c r="L89" s="237"/>
      <c r="M89" s="237"/>
      <c r="N89" s="237"/>
      <c r="O89" s="237"/>
      <c r="P89" s="237"/>
      <c r="Q89" s="237"/>
      <c r="R89" s="237"/>
      <c r="S89" s="237"/>
      <c r="T89" s="237"/>
      <c r="U89" s="237"/>
      <c r="V89" s="237"/>
      <c r="W89" s="237"/>
      <c r="X89" s="237"/>
      <c r="Y89" s="237"/>
      <c r="Z89" s="237"/>
      <c r="AA89" s="237"/>
      <c r="AB89" s="237"/>
    </row>
    <row r="90" spans="1:28" ht="25.5">
      <c r="A90" s="206" t="s">
        <v>243</v>
      </c>
      <c r="B90" s="207" t="s">
        <v>163</v>
      </c>
      <c r="C90" s="208" t="s">
        <v>27</v>
      </c>
      <c r="D90" s="225" t="s">
        <v>164</v>
      </c>
      <c r="E90" s="224" t="s">
        <v>99</v>
      </c>
      <c r="F90" s="211">
        <v>696.06</v>
      </c>
      <c r="G90" s="211">
        <v>14.38</v>
      </c>
      <c r="H90" s="212">
        <f>(TRUNC(G90*J8,2)+G90)</f>
        <v>17.53</v>
      </c>
      <c r="I90" s="231">
        <f t="shared" si="0"/>
        <v>12201.93</v>
      </c>
      <c r="J90" s="8"/>
      <c r="K90" s="237"/>
      <c r="L90" s="237"/>
      <c r="M90" s="237"/>
      <c r="N90" s="237"/>
      <c r="O90" s="237"/>
      <c r="P90" s="237"/>
      <c r="Q90" s="237"/>
      <c r="R90" s="237"/>
      <c r="S90" s="237"/>
      <c r="T90" s="237"/>
      <c r="U90" s="237"/>
      <c r="V90" s="237"/>
      <c r="W90" s="237"/>
      <c r="X90" s="237"/>
      <c r="Y90" s="237"/>
      <c r="Z90" s="237"/>
      <c r="AA90" s="237"/>
      <c r="AB90" s="237"/>
    </row>
    <row r="91" spans="1:28" ht="25.5">
      <c r="A91" s="206" t="s">
        <v>244</v>
      </c>
      <c r="B91" s="207" t="s">
        <v>166</v>
      </c>
      <c r="C91" s="208" t="s">
        <v>27</v>
      </c>
      <c r="D91" s="209" t="s">
        <v>167</v>
      </c>
      <c r="E91" s="207" t="s">
        <v>99</v>
      </c>
      <c r="F91" s="211">
        <v>591.32000000000005</v>
      </c>
      <c r="G91" s="211">
        <v>10.91</v>
      </c>
      <c r="H91" s="212">
        <f>(TRUNC(G91*J8,2)+G91)</f>
        <v>13.3</v>
      </c>
      <c r="I91" s="231">
        <f t="shared" si="0"/>
        <v>7864.55</v>
      </c>
      <c r="J91" s="8"/>
      <c r="K91" s="237"/>
      <c r="L91" s="237"/>
      <c r="M91" s="237"/>
      <c r="N91" s="237"/>
      <c r="O91" s="237"/>
      <c r="P91" s="237"/>
      <c r="Q91" s="237"/>
      <c r="R91" s="237"/>
      <c r="S91" s="237"/>
      <c r="T91" s="237"/>
      <c r="U91" s="237"/>
      <c r="V91" s="237"/>
      <c r="W91" s="237"/>
      <c r="X91" s="237"/>
      <c r="Y91" s="237"/>
      <c r="Z91" s="237"/>
      <c r="AA91" s="237"/>
      <c r="AB91" s="237"/>
    </row>
    <row r="92" spans="1:28" ht="25.5">
      <c r="A92" s="206" t="s">
        <v>245</v>
      </c>
      <c r="B92" s="210" t="s">
        <v>169</v>
      </c>
      <c r="C92" s="208" t="s">
        <v>27</v>
      </c>
      <c r="D92" s="213" t="s">
        <v>170</v>
      </c>
      <c r="E92" s="210" t="s">
        <v>99</v>
      </c>
      <c r="F92" s="211">
        <v>875.33</v>
      </c>
      <c r="G92" s="211">
        <v>9.1</v>
      </c>
      <c r="H92" s="212">
        <f>(TRUNC(G92*J8,2)+G92)</f>
        <v>11.09</v>
      </c>
      <c r="I92" s="231">
        <f t="shared" si="0"/>
        <v>9707.4</v>
      </c>
      <c r="J92" s="8"/>
      <c r="K92" s="237"/>
      <c r="L92" s="237"/>
      <c r="M92" s="237"/>
      <c r="N92" s="237"/>
      <c r="O92" s="237"/>
      <c r="P92" s="237"/>
      <c r="Q92" s="237"/>
      <c r="R92" s="237"/>
      <c r="S92" s="237"/>
      <c r="T92" s="237"/>
      <c r="U92" s="237"/>
      <c r="V92" s="237"/>
      <c r="W92" s="237"/>
      <c r="X92" s="237"/>
      <c r="Y92" s="237"/>
      <c r="Z92" s="237"/>
      <c r="AA92" s="237"/>
      <c r="AB92" s="237"/>
    </row>
    <row r="93" spans="1:28" ht="25.5">
      <c r="A93" s="206" t="s">
        <v>246</v>
      </c>
      <c r="B93" s="224" t="s">
        <v>172</v>
      </c>
      <c r="C93" s="208" t="s">
        <v>27</v>
      </c>
      <c r="D93" s="209" t="s">
        <v>173</v>
      </c>
      <c r="E93" s="207" t="s">
        <v>99</v>
      </c>
      <c r="F93" s="211">
        <v>503.59</v>
      </c>
      <c r="G93" s="211">
        <v>8.77</v>
      </c>
      <c r="H93" s="212">
        <f>(TRUNC(G93*J8,2)+G93)</f>
        <v>10.69</v>
      </c>
      <c r="I93" s="231">
        <f t="shared" si="0"/>
        <v>5383.37</v>
      </c>
      <c r="J93" s="8"/>
      <c r="K93" s="237"/>
      <c r="L93" s="237"/>
      <c r="M93" s="237"/>
      <c r="N93" s="237"/>
      <c r="O93" s="237"/>
      <c r="P93" s="237"/>
      <c r="Q93" s="237"/>
      <c r="R93" s="237"/>
      <c r="S93" s="237"/>
      <c r="T93" s="237"/>
      <c r="U93" s="237"/>
      <c r="V93" s="237"/>
      <c r="W93" s="237"/>
      <c r="X93" s="237"/>
      <c r="Y93" s="237"/>
      <c r="Z93" s="237"/>
      <c r="AA93" s="237"/>
      <c r="AB93" s="237"/>
    </row>
    <row r="94" spans="1:28" ht="25.5">
      <c r="A94" s="240" t="s">
        <v>247</v>
      </c>
      <c r="B94" s="210" t="s">
        <v>248</v>
      </c>
      <c r="C94" s="208" t="s">
        <v>27</v>
      </c>
      <c r="D94" s="213" t="s">
        <v>176</v>
      </c>
      <c r="E94" s="210" t="s">
        <v>44</v>
      </c>
      <c r="F94" s="211">
        <v>461.79</v>
      </c>
      <c r="G94" s="211">
        <v>65.5</v>
      </c>
      <c r="H94" s="212">
        <f>(TRUNC(G94*J8,2)+G94)</f>
        <v>79.89</v>
      </c>
      <c r="I94" s="231">
        <f t="shared" si="0"/>
        <v>36892.400000000001</v>
      </c>
      <c r="J94" s="8"/>
      <c r="K94" s="237"/>
      <c r="L94" s="237"/>
      <c r="M94" s="237"/>
      <c r="N94" s="237"/>
      <c r="O94" s="237"/>
      <c r="P94" s="237"/>
      <c r="Q94" s="237"/>
      <c r="R94" s="237"/>
      <c r="S94" s="237"/>
      <c r="T94" s="237"/>
      <c r="U94" s="237"/>
      <c r="V94" s="237"/>
      <c r="W94" s="237"/>
      <c r="X94" s="237"/>
      <c r="Y94" s="237"/>
      <c r="Z94" s="237"/>
      <c r="AA94" s="237"/>
      <c r="AB94" s="237"/>
    </row>
    <row r="95" spans="1:28" ht="25.5">
      <c r="A95" s="240" t="s">
        <v>249</v>
      </c>
      <c r="B95" s="210" t="s">
        <v>178</v>
      </c>
      <c r="C95" s="208" t="s">
        <v>20</v>
      </c>
      <c r="D95" s="213" t="s">
        <v>179</v>
      </c>
      <c r="E95" s="210" t="s">
        <v>80</v>
      </c>
      <c r="F95" s="211">
        <v>36.96</v>
      </c>
      <c r="G95" s="211">
        <v>778.23</v>
      </c>
      <c r="H95" s="212">
        <f>(TRUNC(G95*J8,2)+G95)</f>
        <v>949.2</v>
      </c>
      <c r="I95" s="231">
        <f t="shared" si="0"/>
        <v>35082.43</v>
      </c>
      <c r="J95" s="8"/>
      <c r="K95" s="237"/>
      <c r="L95" s="237"/>
      <c r="M95" s="237"/>
      <c r="N95" s="237"/>
      <c r="O95" s="237"/>
      <c r="P95" s="237"/>
      <c r="Q95" s="237"/>
      <c r="R95" s="237"/>
      <c r="S95" s="237"/>
      <c r="T95" s="237"/>
      <c r="U95" s="237"/>
      <c r="V95" s="237"/>
      <c r="W95" s="237"/>
      <c r="X95" s="237"/>
      <c r="Y95" s="237"/>
      <c r="Z95" s="237"/>
      <c r="AA95" s="237"/>
      <c r="AB95" s="237"/>
    </row>
    <row r="96" spans="1:28">
      <c r="A96" s="219" t="s">
        <v>250</v>
      </c>
      <c r="B96" s="220" t="s">
        <v>16</v>
      </c>
      <c r="C96" s="220"/>
      <c r="D96" s="221" t="s">
        <v>251</v>
      </c>
      <c r="E96" s="220"/>
      <c r="F96" s="222">
        <v>1</v>
      </c>
      <c r="G96" s="222" t="s">
        <v>16</v>
      </c>
      <c r="H96" s="223">
        <f>I97+I98+I99+I100+I101+I102+I103+I104+I105</f>
        <v>411157.19999999995</v>
      </c>
      <c r="I96" s="233">
        <f t="shared" si="0"/>
        <v>411157.2</v>
      </c>
      <c r="J96" s="8"/>
      <c r="K96" s="237"/>
      <c r="L96" s="237"/>
      <c r="M96" s="237"/>
      <c r="N96" s="237"/>
      <c r="O96" s="237"/>
      <c r="P96" s="237"/>
      <c r="Q96" s="237"/>
      <c r="R96" s="237"/>
      <c r="S96" s="237"/>
      <c r="T96" s="237"/>
      <c r="U96" s="237"/>
      <c r="V96" s="237"/>
      <c r="W96" s="237"/>
      <c r="X96" s="237"/>
      <c r="Y96" s="237"/>
      <c r="Z96" s="237"/>
      <c r="AA96" s="237"/>
      <c r="AB96" s="237"/>
    </row>
    <row r="97" spans="1:28" ht="25.5">
      <c r="A97" s="240" t="s">
        <v>252</v>
      </c>
      <c r="B97" s="210" t="s">
        <v>163</v>
      </c>
      <c r="C97" s="208" t="s">
        <v>27</v>
      </c>
      <c r="D97" s="213" t="s">
        <v>183</v>
      </c>
      <c r="E97" s="210" t="s">
        <v>99</v>
      </c>
      <c r="F97" s="211">
        <v>1310.67</v>
      </c>
      <c r="G97" s="211">
        <v>14.38</v>
      </c>
      <c r="H97" s="212">
        <f>(TRUNC(G97*J8,2)+G97)</f>
        <v>17.53</v>
      </c>
      <c r="I97" s="231">
        <f t="shared" si="0"/>
        <v>22976.04</v>
      </c>
      <c r="J97" s="8"/>
      <c r="K97" s="237"/>
      <c r="L97" s="237"/>
      <c r="M97" s="237"/>
      <c r="N97" s="237"/>
      <c r="O97" s="237"/>
      <c r="P97" s="237"/>
      <c r="Q97" s="237"/>
      <c r="R97" s="237"/>
      <c r="S97" s="237"/>
      <c r="T97" s="237"/>
      <c r="U97" s="237"/>
      <c r="V97" s="237"/>
      <c r="W97" s="237"/>
      <c r="X97" s="237"/>
      <c r="Y97" s="237"/>
      <c r="Z97" s="237"/>
      <c r="AA97" s="237"/>
      <c r="AB97" s="237"/>
    </row>
    <row r="98" spans="1:28" ht="25.5">
      <c r="A98" s="206" t="s">
        <v>253</v>
      </c>
      <c r="B98" s="210" t="s">
        <v>185</v>
      </c>
      <c r="C98" s="208" t="s">
        <v>27</v>
      </c>
      <c r="D98" s="213" t="s">
        <v>254</v>
      </c>
      <c r="E98" s="210" t="s">
        <v>99</v>
      </c>
      <c r="F98" s="211">
        <v>1267.08</v>
      </c>
      <c r="G98" s="211">
        <v>13.32</v>
      </c>
      <c r="H98" s="212">
        <f>(TRUNC(G98*J8,2)+G98)</f>
        <v>16.240000000000002</v>
      </c>
      <c r="I98" s="231">
        <f t="shared" si="0"/>
        <v>20577.37</v>
      </c>
      <c r="J98" s="8"/>
      <c r="K98" s="9"/>
      <c r="L98" s="9"/>
      <c r="M98" s="9"/>
      <c r="N98" s="9"/>
      <c r="O98" s="9"/>
      <c r="P98" s="9"/>
      <c r="Q98" s="9"/>
      <c r="R98" s="9"/>
      <c r="S98" s="237"/>
      <c r="T98" s="237"/>
      <c r="U98" s="237"/>
      <c r="V98" s="237"/>
      <c r="W98" s="237"/>
      <c r="X98" s="237"/>
      <c r="Y98" s="237"/>
      <c r="Z98" s="237"/>
      <c r="AA98" s="237"/>
      <c r="AB98" s="237"/>
    </row>
    <row r="99" spans="1:28" ht="25.5">
      <c r="A99" s="206" t="s">
        <v>255</v>
      </c>
      <c r="B99" s="207" t="s">
        <v>188</v>
      </c>
      <c r="C99" s="208" t="s">
        <v>27</v>
      </c>
      <c r="D99" s="209" t="s">
        <v>256</v>
      </c>
      <c r="E99" s="210" t="s">
        <v>99</v>
      </c>
      <c r="F99" s="211">
        <v>883.43</v>
      </c>
      <c r="G99" s="211">
        <v>12.32</v>
      </c>
      <c r="H99" s="212">
        <f>(TRUNC(G99*J8,2)+G99)</f>
        <v>15.02</v>
      </c>
      <c r="I99" s="231">
        <f t="shared" si="0"/>
        <v>13269.11</v>
      </c>
      <c r="J99" s="8"/>
      <c r="K99" s="236"/>
      <c r="L99" s="236"/>
      <c r="M99" s="236"/>
      <c r="N99" s="236"/>
      <c r="O99" s="236"/>
      <c r="P99" s="236"/>
      <c r="Q99" s="236"/>
      <c r="R99" s="236"/>
      <c r="S99" s="237"/>
      <c r="T99" s="237"/>
      <c r="U99" s="237"/>
      <c r="V99" s="237"/>
      <c r="W99" s="237"/>
      <c r="X99" s="237"/>
      <c r="Y99" s="237"/>
      <c r="Z99" s="237"/>
      <c r="AA99" s="237"/>
      <c r="AB99" s="237"/>
    </row>
    <row r="100" spans="1:28" ht="25.5">
      <c r="A100" s="206" t="s">
        <v>257</v>
      </c>
      <c r="B100" s="207" t="s">
        <v>166</v>
      </c>
      <c r="C100" s="208" t="s">
        <v>27</v>
      </c>
      <c r="D100" s="209" t="s">
        <v>191</v>
      </c>
      <c r="E100" s="210" t="s">
        <v>99</v>
      </c>
      <c r="F100" s="211">
        <v>803.44</v>
      </c>
      <c r="G100" s="211">
        <v>10.91</v>
      </c>
      <c r="H100" s="212">
        <f>(TRUNC(G100*J8,2)+G100)</f>
        <v>13.3</v>
      </c>
      <c r="I100" s="231">
        <f t="shared" si="0"/>
        <v>10685.75</v>
      </c>
      <c r="J100" s="8"/>
      <c r="K100" s="237"/>
      <c r="L100" s="237"/>
      <c r="M100" s="237"/>
      <c r="N100" s="237"/>
      <c r="O100" s="237"/>
      <c r="P100" s="237"/>
      <c r="Q100" s="237"/>
      <c r="R100" s="237"/>
      <c r="S100" s="237"/>
      <c r="T100" s="237"/>
      <c r="U100" s="237"/>
      <c r="V100" s="237"/>
      <c r="W100" s="237"/>
      <c r="X100" s="237"/>
      <c r="Y100" s="237"/>
      <c r="Z100" s="237"/>
      <c r="AA100" s="237"/>
      <c r="AB100" s="237"/>
    </row>
    <row r="101" spans="1:28" ht="25.5">
      <c r="A101" s="206" t="s">
        <v>258</v>
      </c>
      <c r="B101" s="207" t="s">
        <v>169</v>
      </c>
      <c r="C101" s="208" t="s">
        <v>27</v>
      </c>
      <c r="D101" s="209" t="s">
        <v>193</v>
      </c>
      <c r="E101" s="210" t="s">
        <v>99</v>
      </c>
      <c r="F101" s="211">
        <v>1758.58</v>
      </c>
      <c r="G101" s="211">
        <v>9.1</v>
      </c>
      <c r="H101" s="212">
        <f>(TRUNC(G101*J8,2)+G101)</f>
        <v>11.09</v>
      </c>
      <c r="I101" s="231">
        <f t="shared" si="0"/>
        <v>19502.650000000001</v>
      </c>
      <c r="J101" s="8"/>
      <c r="K101" s="237"/>
      <c r="L101" s="237"/>
      <c r="M101" s="237"/>
      <c r="N101" s="237"/>
      <c r="O101" s="237"/>
      <c r="P101" s="237"/>
      <c r="Q101" s="237"/>
      <c r="R101" s="237"/>
      <c r="S101" s="237"/>
      <c r="T101" s="237"/>
      <c r="U101" s="237"/>
      <c r="V101" s="237"/>
      <c r="W101" s="237"/>
      <c r="X101" s="237"/>
      <c r="Y101" s="237"/>
      <c r="Z101" s="237"/>
      <c r="AA101" s="237"/>
      <c r="AB101" s="237"/>
    </row>
    <row r="102" spans="1:28" ht="25.5">
      <c r="A102" s="206" t="s">
        <v>259</v>
      </c>
      <c r="B102" s="207" t="s">
        <v>172</v>
      </c>
      <c r="C102" s="208" t="s">
        <v>27</v>
      </c>
      <c r="D102" s="209" t="s">
        <v>260</v>
      </c>
      <c r="E102" s="210" t="s">
        <v>99</v>
      </c>
      <c r="F102" s="211">
        <v>494.68</v>
      </c>
      <c r="G102" s="211">
        <v>8.77</v>
      </c>
      <c r="H102" s="212">
        <f>(TRUNC(G102*J8,2)+G102)</f>
        <v>10.69</v>
      </c>
      <c r="I102" s="231">
        <f t="shared" si="0"/>
        <v>5288.12</v>
      </c>
      <c r="J102" s="8"/>
      <c r="K102" s="237"/>
      <c r="L102" s="237"/>
      <c r="M102" s="237"/>
      <c r="N102" s="237"/>
      <c r="O102" s="237"/>
      <c r="P102" s="237"/>
      <c r="Q102" s="237"/>
      <c r="R102" s="237"/>
      <c r="S102" s="237"/>
      <c r="T102" s="237"/>
      <c r="U102" s="237"/>
      <c r="V102" s="237"/>
      <c r="W102" s="237"/>
      <c r="X102" s="237"/>
      <c r="Y102" s="237"/>
      <c r="Z102" s="237"/>
      <c r="AA102" s="237"/>
      <c r="AB102" s="237"/>
    </row>
    <row r="103" spans="1:28" ht="25.5">
      <c r="A103" s="206" t="s">
        <v>261</v>
      </c>
      <c r="B103" s="207" t="s">
        <v>132</v>
      </c>
      <c r="C103" s="208" t="s">
        <v>27</v>
      </c>
      <c r="D103" s="209" t="s">
        <v>262</v>
      </c>
      <c r="E103" s="207" t="s">
        <v>99</v>
      </c>
      <c r="F103" s="211">
        <v>130.68</v>
      </c>
      <c r="G103" s="211">
        <v>9.94</v>
      </c>
      <c r="H103" s="212">
        <f>(TRUNC(G103*J8,2)+G103)</f>
        <v>12.12</v>
      </c>
      <c r="I103" s="231">
        <f t="shared" si="0"/>
        <v>1583.84</v>
      </c>
      <c r="J103" s="8"/>
      <c r="K103" s="237"/>
      <c r="L103" s="237"/>
      <c r="M103" s="237"/>
      <c r="N103" s="237"/>
      <c r="O103" s="237"/>
      <c r="P103" s="237"/>
      <c r="Q103" s="237"/>
      <c r="R103" s="237"/>
      <c r="S103" s="237"/>
      <c r="T103" s="237"/>
      <c r="U103" s="237"/>
      <c r="V103" s="237"/>
      <c r="W103" s="237"/>
      <c r="X103" s="237"/>
      <c r="Y103" s="237"/>
      <c r="Z103" s="237"/>
      <c r="AA103" s="237"/>
      <c r="AB103" s="237"/>
    </row>
    <row r="104" spans="1:28" ht="25.5">
      <c r="A104" s="206" t="s">
        <v>263</v>
      </c>
      <c r="B104" s="207" t="s">
        <v>264</v>
      </c>
      <c r="C104" s="208" t="s">
        <v>27</v>
      </c>
      <c r="D104" s="209" t="s">
        <v>200</v>
      </c>
      <c r="E104" s="207" t="s">
        <v>44</v>
      </c>
      <c r="F104" s="211">
        <v>1404.8</v>
      </c>
      <c r="G104" s="211">
        <v>114.1</v>
      </c>
      <c r="H104" s="212">
        <f>(TRUNC(G104*J8,2)+G104)</f>
        <v>139.16</v>
      </c>
      <c r="I104" s="231">
        <f t="shared" si="0"/>
        <v>195491.96</v>
      </c>
      <c r="J104" s="8"/>
      <c r="K104" s="237"/>
      <c r="L104" s="237"/>
      <c r="M104" s="237"/>
      <c r="N104" s="237"/>
      <c r="O104" s="237"/>
      <c r="P104" s="237"/>
      <c r="Q104" s="237"/>
      <c r="R104" s="237"/>
      <c r="S104" s="237"/>
      <c r="T104" s="237"/>
      <c r="U104" s="237"/>
      <c r="V104" s="237"/>
      <c r="W104" s="237"/>
      <c r="X104" s="237"/>
      <c r="Y104" s="237"/>
      <c r="Z104" s="237"/>
      <c r="AA104" s="237"/>
      <c r="AB104" s="237"/>
    </row>
    <row r="105" spans="1:28" ht="25.5">
      <c r="A105" s="206" t="s">
        <v>265</v>
      </c>
      <c r="B105" s="207" t="s">
        <v>178</v>
      </c>
      <c r="C105" s="208" t="s">
        <v>20</v>
      </c>
      <c r="D105" s="209" t="s">
        <v>179</v>
      </c>
      <c r="E105" s="207" t="s">
        <v>80</v>
      </c>
      <c r="F105" s="211">
        <v>128.30000000000001</v>
      </c>
      <c r="G105" s="211">
        <v>778.23</v>
      </c>
      <c r="H105" s="212">
        <f>(TRUNC(G105*J8,2)+G105)</f>
        <v>949.2</v>
      </c>
      <c r="I105" s="231">
        <f t="shared" si="0"/>
        <v>121782.36</v>
      </c>
      <c r="J105" s="8"/>
      <c r="K105" s="237"/>
      <c r="L105" s="237"/>
      <c r="M105" s="237"/>
      <c r="N105" s="237"/>
      <c r="O105" s="237"/>
      <c r="P105" s="237"/>
      <c r="Q105" s="237"/>
      <c r="R105" s="237"/>
      <c r="S105" s="237"/>
      <c r="T105" s="237"/>
      <c r="U105" s="237"/>
      <c r="V105" s="237"/>
      <c r="W105" s="237"/>
      <c r="X105" s="237"/>
      <c r="Y105" s="237"/>
      <c r="Z105" s="237"/>
      <c r="AA105" s="237"/>
      <c r="AB105" s="237"/>
    </row>
    <row r="106" spans="1:28">
      <c r="A106" s="219" t="s">
        <v>266</v>
      </c>
      <c r="B106" s="220" t="s">
        <v>16</v>
      </c>
      <c r="C106" s="220"/>
      <c r="D106" s="221" t="s">
        <v>267</v>
      </c>
      <c r="E106" s="220"/>
      <c r="F106" s="222">
        <v>1</v>
      </c>
      <c r="G106" s="222" t="s">
        <v>16</v>
      </c>
      <c r="H106" s="223">
        <f>I107+I108+I109+I110+I111+I112</f>
        <v>219788.15</v>
      </c>
      <c r="I106" s="233">
        <f t="shared" si="0"/>
        <v>219788.15</v>
      </c>
      <c r="J106" s="8"/>
      <c r="K106" s="237"/>
      <c r="L106" s="237"/>
      <c r="M106" s="237"/>
      <c r="N106" s="237"/>
      <c r="O106" s="237"/>
      <c r="P106" s="237"/>
      <c r="Q106" s="237"/>
      <c r="R106" s="237"/>
      <c r="S106" s="237"/>
      <c r="T106" s="237"/>
      <c r="U106" s="237"/>
      <c r="V106" s="237"/>
      <c r="W106" s="237"/>
      <c r="X106" s="237"/>
      <c r="Y106" s="237"/>
      <c r="Z106" s="237"/>
      <c r="AA106" s="237"/>
      <c r="AB106" s="237"/>
    </row>
    <row r="107" spans="1:28" ht="25.5">
      <c r="A107" s="206" t="s">
        <v>268</v>
      </c>
      <c r="B107" s="207" t="s">
        <v>269</v>
      </c>
      <c r="C107" s="208" t="s">
        <v>27</v>
      </c>
      <c r="D107" s="209" t="s">
        <v>270</v>
      </c>
      <c r="E107" s="210" t="s">
        <v>99</v>
      </c>
      <c r="F107" s="211">
        <v>14.74</v>
      </c>
      <c r="G107" s="211">
        <v>15.92</v>
      </c>
      <c r="H107" s="212">
        <f>(TRUNC(G107*J8,2)+G107)</f>
        <v>19.41</v>
      </c>
      <c r="I107" s="231">
        <f t="shared" si="0"/>
        <v>286.10000000000002</v>
      </c>
      <c r="J107" s="8"/>
      <c r="K107" s="237"/>
      <c r="L107" s="237"/>
      <c r="M107" s="237"/>
      <c r="N107" s="237"/>
      <c r="O107" s="237"/>
      <c r="P107" s="237"/>
      <c r="Q107" s="237"/>
      <c r="R107" s="237"/>
      <c r="S107" s="237"/>
      <c r="T107" s="237"/>
      <c r="U107" s="237"/>
      <c r="V107" s="237"/>
      <c r="W107" s="237"/>
      <c r="X107" s="237"/>
      <c r="Y107" s="237"/>
      <c r="Z107" s="237"/>
      <c r="AA107" s="237"/>
      <c r="AB107" s="237"/>
    </row>
    <row r="108" spans="1:28" ht="25.5">
      <c r="A108" s="206" t="s">
        <v>271</v>
      </c>
      <c r="B108" s="207" t="s">
        <v>205</v>
      </c>
      <c r="C108" s="208" t="s">
        <v>27</v>
      </c>
      <c r="D108" s="209" t="s">
        <v>206</v>
      </c>
      <c r="E108" s="210" t="s">
        <v>99</v>
      </c>
      <c r="F108" s="211">
        <v>1010.28</v>
      </c>
      <c r="G108" s="211">
        <v>13.76</v>
      </c>
      <c r="H108" s="212">
        <f>(TRUNC(G108*J8,2)+G108)</f>
        <v>16.78</v>
      </c>
      <c r="I108" s="231">
        <f t="shared" si="0"/>
        <v>16952.490000000002</v>
      </c>
      <c r="J108" s="8"/>
      <c r="K108" s="237"/>
      <c r="L108" s="237"/>
      <c r="M108" s="237"/>
      <c r="N108" s="237"/>
      <c r="O108" s="237"/>
      <c r="P108" s="237"/>
      <c r="Q108" s="237"/>
      <c r="R108" s="237"/>
      <c r="S108" s="237"/>
      <c r="T108" s="237"/>
      <c r="U108" s="237"/>
      <c r="V108" s="237"/>
      <c r="W108" s="237"/>
      <c r="X108" s="237"/>
      <c r="Y108" s="237"/>
      <c r="Z108" s="237"/>
      <c r="AA108" s="237"/>
      <c r="AB108" s="237"/>
    </row>
    <row r="109" spans="1:28" ht="25.5">
      <c r="A109" s="206" t="s">
        <v>272</v>
      </c>
      <c r="B109" s="207" t="s">
        <v>211</v>
      </c>
      <c r="C109" s="208" t="s">
        <v>27</v>
      </c>
      <c r="D109" s="209" t="s">
        <v>212</v>
      </c>
      <c r="E109" s="210" t="s">
        <v>99</v>
      </c>
      <c r="F109" s="211">
        <v>52.96</v>
      </c>
      <c r="G109" s="211">
        <v>11.76</v>
      </c>
      <c r="H109" s="212">
        <f>(TRUNC(G109*J8,2)+G109)</f>
        <v>14.34</v>
      </c>
      <c r="I109" s="231">
        <f t="shared" si="0"/>
        <v>759.44</v>
      </c>
      <c r="J109" s="8"/>
      <c r="K109" s="237"/>
      <c r="L109" s="237"/>
      <c r="M109" s="237"/>
      <c r="N109" s="237"/>
      <c r="O109" s="237"/>
      <c r="P109" s="237"/>
      <c r="Q109" s="237"/>
      <c r="R109" s="237"/>
      <c r="S109" s="237"/>
      <c r="T109" s="237"/>
      <c r="U109" s="237"/>
      <c r="V109" s="237"/>
      <c r="W109" s="237"/>
      <c r="X109" s="237"/>
      <c r="Y109" s="237"/>
      <c r="Z109" s="237"/>
      <c r="AA109" s="237"/>
      <c r="AB109" s="237"/>
    </row>
    <row r="110" spans="1:28" ht="25.5">
      <c r="A110" s="206" t="s">
        <v>273</v>
      </c>
      <c r="B110" s="207" t="s">
        <v>214</v>
      </c>
      <c r="C110" s="208" t="s">
        <v>27</v>
      </c>
      <c r="D110" s="209" t="s">
        <v>215</v>
      </c>
      <c r="E110" s="210" t="s">
        <v>99</v>
      </c>
      <c r="F110" s="211">
        <v>279.55</v>
      </c>
      <c r="G110" s="211">
        <v>10.4</v>
      </c>
      <c r="H110" s="212">
        <f>(TRUNC(G110*J8,2)+G110)</f>
        <v>12.68</v>
      </c>
      <c r="I110" s="231">
        <f t="shared" si="0"/>
        <v>3544.69</v>
      </c>
      <c r="J110" s="8"/>
      <c r="K110" s="237"/>
      <c r="L110" s="237"/>
      <c r="M110" s="237"/>
      <c r="N110" s="237"/>
      <c r="O110" s="237"/>
      <c r="P110" s="237"/>
      <c r="Q110" s="237"/>
      <c r="R110" s="237"/>
      <c r="S110" s="237"/>
      <c r="T110" s="237"/>
      <c r="U110" s="237"/>
      <c r="V110" s="237"/>
      <c r="W110" s="237"/>
      <c r="X110" s="237"/>
      <c r="Y110" s="237"/>
      <c r="Z110" s="237"/>
      <c r="AA110" s="237"/>
      <c r="AB110" s="237"/>
    </row>
    <row r="111" spans="1:28" ht="25.5">
      <c r="A111" s="206" t="s">
        <v>274</v>
      </c>
      <c r="B111" s="207" t="s">
        <v>220</v>
      </c>
      <c r="C111" s="208" t="s">
        <v>27</v>
      </c>
      <c r="D111" s="209" t="s">
        <v>221</v>
      </c>
      <c r="E111" s="207" t="s">
        <v>44</v>
      </c>
      <c r="F111" s="211">
        <v>670.84</v>
      </c>
      <c r="G111" s="211">
        <v>141.36000000000001</v>
      </c>
      <c r="H111" s="212">
        <f>(TRUNC(G111*J8,2)+G111)</f>
        <v>172.41000000000003</v>
      </c>
      <c r="I111" s="231">
        <f t="shared" si="0"/>
        <v>115659.52</v>
      </c>
      <c r="J111" s="8"/>
      <c r="K111" s="237"/>
      <c r="L111" s="237"/>
      <c r="M111" s="237"/>
      <c r="N111" s="237"/>
      <c r="O111" s="237"/>
      <c r="P111" s="237"/>
      <c r="Q111" s="237"/>
      <c r="R111" s="237"/>
      <c r="S111" s="237"/>
      <c r="T111" s="237"/>
      <c r="U111" s="237"/>
      <c r="V111" s="237"/>
      <c r="W111" s="237"/>
      <c r="X111" s="237"/>
      <c r="Y111" s="237"/>
      <c r="Z111" s="237"/>
      <c r="AA111" s="237"/>
      <c r="AB111" s="237"/>
    </row>
    <row r="112" spans="1:28" ht="25.5">
      <c r="A112" s="206" t="s">
        <v>275</v>
      </c>
      <c r="B112" s="210" t="s">
        <v>223</v>
      </c>
      <c r="C112" s="208" t="s">
        <v>27</v>
      </c>
      <c r="D112" s="213" t="s">
        <v>224</v>
      </c>
      <c r="E112" s="210" t="s">
        <v>44</v>
      </c>
      <c r="F112" s="211">
        <v>508.91</v>
      </c>
      <c r="G112" s="211">
        <v>133.05000000000001</v>
      </c>
      <c r="H112" s="212">
        <f>(TRUNC(G112*J8,2)+G112)</f>
        <v>162.28</v>
      </c>
      <c r="I112" s="231">
        <f t="shared" si="0"/>
        <v>82585.91</v>
      </c>
      <c r="J112" s="8"/>
      <c r="K112" s="237"/>
      <c r="L112" s="237"/>
      <c r="M112" s="237"/>
      <c r="N112" s="237"/>
      <c r="O112" s="237"/>
      <c r="P112" s="237"/>
      <c r="Q112" s="237"/>
      <c r="R112" s="237"/>
      <c r="S112" s="237"/>
      <c r="T112" s="237"/>
      <c r="U112" s="237"/>
      <c r="V112" s="237"/>
      <c r="W112" s="237"/>
      <c r="X112" s="237"/>
      <c r="Y112" s="237"/>
      <c r="Z112" s="237"/>
      <c r="AA112" s="237"/>
      <c r="AB112" s="237"/>
    </row>
    <row r="113" spans="1:28">
      <c r="A113" s="219" t="s">
        <v>276</v>
      </c>
      <c r="B113" s="220" t="s">
        <v>16</v>
      </c>
      <c r="C113" s="220"/>
      <c r="D113" s="221" t="s">
        <v>277</v>
      </c>
      <c r="E113" s="220"/>
      <c r="F113" s="222">
        <v>1</v>
      </c>
      <c r="G113" s="222" t="s">
        <v>16</v>
      </c>
      <c r="H113" s="223">
        <f>I114+I115+I116+I117+I118</f>
        <v>14365.42</v>
      </c>
      <c r="I113" s="233">
        <f t="shared" si="0"/>
        <v>14365.42</v>
      </c>
      <c r="J113" s="8"/>
      <c r="K113" s="237"/>
      <c r="L113" s="237"/>
      <c r="M113" s="237"/>
      <c r="N113" s="237"/>
      <c r="O113" s="237"/>
      <c r="P113" s="237"/>
      <c r="Q113" s="237"/>
      <c r="R113" s="237"/>
      <c r="S113" s="237"/>
      <c r="T113" s="237"/>
      <c r="U113" s="237"/>
      <c r="V113" s="237"/>
      <c r="W113" s="237"/>
      <c r="X113" s="237"/>
      <c r="Y113" s="237"/>
      <c r="Z113" s="237"/>
      <c r="AA113" s="237"/>
      <c r="AB113" s="237"/>
    </row>
    <row r="114" spans="1:28" ht="25.5">
      <c r="A114" s="206" t="s">
        <v>278</v>
      </c>
      <c r="B114" s="207" t="s">
        <v>163</v>
      </c>
      <c r="C114" s="208" t="s">
        <v>27</v>
      </c>
      <c r="D114" s="209" t="s">
        <v>164</v>
      </c>
      <c r="E114" s="210" t="s">
        <v>99</v>
      </c>
      <c r="F114" s="211">
        <v>84.99</v>
      </c>
      <c r="G114" s="211">
        <v>14.38</v>
      </c>
      <c r="H114" s="212">
        <f>(TRUNC(G114*J8,2)+G114)</f>
        <v>17.53</v>
      </c>
      <c r="I114" s="231">
        <f t="shared" si="0"/>
        <v>1489.87</v>
      </c>
      <c r="J114" s="8"/>
      <c r="K114" s="237"/>
      <c r="L114" s="237"/>
      <c r="M114" s="237"/>
      <c r="N114" s="237"/>
      <c r="O114" s="237"/>
      <c r="P114" s="237"/>
      <c r="Q114" s="237"/>
      <c r="R114" s="237"/>
      <c r="S114" s="237"/>
      <c r="T114" s="237"/>
      <c r="U114" s="237"/>
      <c r="V114" s="237"/>
      <c r="W114" s="237"/>
      <c r="X114" s="237"/>
      <c r="Y114" s="237"/>
      <c r="Z114" s="237"/>
      <c r="AA114" s="237"/>
      <c r="AB114" s="237"/>
    </row>
    <row r="115" spans="1:28" ht="25.5">
      <c r="A115" s="206" t="s">
        <v>279</v>
      </c>
      <c r="B115" s="207" t="s">
        <v>169</v>
      </c>
      <c r="C115" s="208" t="s">
        <v>27</v>
      </c>
      <c r="D115" s="209" t="s">
        <v>170</v>
      </c>
      <c r="E115" s="210" t="s">
        <v>99</v>
      </c>
      <c r="F115" s="211">
        <v>86.81</v>
      </c>
      <c r="G115" s="211">
        <v>9.1</v>
      </c>
      <c r="H115" s="212">
        <f>(TRUNC(G115*J8,2)+G115)</f>
        <v>11.09</v>
      </c>
      <c r="I115" s="231">
        <f t="shared" si="0"/>
        <v>962.72</v>
      </c>
      <c r="J115" s="8"/>
      <c r="K115" s="237"/>
      <c r="L115" s="237"/>
      <c r="M115" s="237"/>
      <c r="N115" s="237"/>
      <c r="O115" s="237"/>
      <c r="P115" s="237"/>
      <c r="Q115" s="237"/>
      <c r="R115" s="237"/>
      <c r="S115" s="237"/>
      <c r="T115" s="237"/>
      <c r="U115" s="237"/>
      <c r="V115" s="237"/>
      <c r="W115" s="237"/>
      <c r="X115" s="237"/>
      <c r="Y115" s="237"/>
      <c r="Z115" s="237"/>
      <c r="AA115" s="237"/>
      <c r="AB115" s="237"/>
    </row>
    <row r="116" spans="1:28" ht="25.5">
      <c r="A116" s="206" t="s">
        <v>280</v>
      </c>
      <c r="B116" s="207" t="s">
        <v>172</v>
      </c>
      <c r="C116" s="208" t="s">
        <v>27</v>
      </c>
      <c r="D116" s="209" t="s">
        <v>173</v>
      </c>
      <c r="E116" s="210" t="s">
        <v>99</v>
      </c>
      <c r="F116" s="211">
        <v>340.7</v>
      </c>
      <c r="G116" s="211">
        <v>8.77</v>
      </c>
      <c r="H116" s="212">
        <f>(TRUNC(G116*J8,2)+G116)</f>
        <v>10.69</v>
      </c>
      <c r="I116" s="231">
        <f t="shared" si="0"/>
        <v>3642.08</v>
      </c>
      <c r="J116" s="8"/>
      <c r="K116" s="237"/>
      <c r="L116" s="237"/>
      <c r="M116" s="237"/>
      <c r="N116" s="237"/>
      <c r="O116" s="237"/>
      <c r="P116" s="237"/>
      <c r="Q116" s="237"/>
      <c r="R116" s="237"/>
      <c r="S116" s="237"/>
      <c r="T116" s="237"/>
      <c r="U116" s="237"/>
      <c r="V116" s="237"/>
      <c r="W116" s="237"/>
      <c r="X116" s="237"/>
      <c r="Y116" s="237"/>
      <c r="Z116" s="237"/>
      <c r="AA116" s="237"/>
      <c r="AB116" s="237"/>
    </row>
    <row r="117" spans="1:28" ht="25.5">
      <c r="A117" s="206" t="s">
        <v>281</v>
      </c>
      <c r="B117" s="207" t="s">
        <v>248</v>
      </c>
      <c r="C117" s="208" t="s">
        <v>27</v>
      </c>
      <c r="D117" s="209" t="s">
        <v>176</v>
      </c>
      <c r="E117" s="207" t="s">
        <v>44</v>
      </c>
      <c r="F117" s="211">
        <v>53.15</v>
      </c>
      <c r="G117" s="211">
        <v>65.5</v>
      </c>
      <c r="H117" s="212">
        <f>(TRUNC(G117*J8,2)+G117)</f>
        <v>79.89</v>
      </c>
      <c r="I117" s="231">
        <f t="shared" si="0"/>
        <v>4246.1499999999996</v>
      </c>
      <c r="J117" s="8"/>
      <c r="K117" s="237"/>
      <c r="L117" s="237"/>
      <c r="M117" s="237"/>
      <c r="N117" s="237"/>
      <c r="O117" s="237"/>
      <c r="P117" s="237"/>
      <c r="Q117" s="237"/>
      <c r="R117" s="237"/>
      <c r="S117" s="237"/>
      <c r="T117" s="237"/>
      <c r="U117" s="237"/>
      <c r="V117" s="237"/>
      <c r="W117" s="237"/>
      <c r="X117" s="237"/>
      <c r="Y117" s="237"/>
      <c r="Z117" s="237"/>
      <c r="AA117" s="237"/>
      <c r="AB117" s="237"/>
    </row>
    <row r="118" spans="1:28" ht="25.5">
      <c r="A118" s="206" t="s">
        <v>282</v>
      </c>
      <c r="B118" s="207" t="s">
        <v>178</v>
      </c>
      <c r="C118" s="208" t="s">
        <v>20</v>
      </c>
      <c r="D118" s="209" t="s">
        <v>179</v>
      </c>
      <c r="E118" s="207" t="s">
        <v>80</v>
      </c>
      <c r="F118" s="211">
        <v>4.24</v>
      </c>
      <c r="G118" s="211">
        <v>778.23</v>
      </c>
      <c r="H118" s="212">
        <f>(TRUNC(G118*J8,2)+G118)</f>
        <v>949.2</v>
      </c>
      <c r="I118" s="231">
        <f t="shared" si="0"/>
        <v>4024.6</v>
      </c>
      <c r="J118" s="8"/>
      <c r="K118" s="237"/>
      <c r="L118" s="237"/>
      <c r="M118" s="237"/>
      <c r="N118" s="237"/>
      <c r="O118" s="237"/>
      <c r="P118" s="237"/>
      <c r="Q118" s="237"/>
      <c r="R118" s="237"/>
      <c r="S118" s="237"/>
      <c r="T118" s="237"/>
      <c r="U118" s="237"/>
      <c r="V118" s="237"/>
      <c r="W118" s="237"/>
      <c r="X118" s="237"/>
      <c r="Y118" s="237"/>
      <c r="Z118" s="237"/>
      <c r="AA118" s="237"/>
      <c r="AB118" s="237"/>
    </row>
    <row r="119" spans="1:28">
      <c r="A119" s="219" t="s">
        <v>283</v>
      </c>
      <c r="B119" s="220" t="s">
        <v>16</v>
      </c>
      <c r="C119" s="220"/>
      <c r="D119" s="221" t="s">
        <v>284</v>
      </c>
      <c r="E119" s="220"/>
      <c r="F119" s="222">
        <v>1</v>
      </c>
      <c r="G119" s="222" t="s">
        <v>16</v>
      </c>
      <c r="H119" s="223">
        <f>I120+I121+I122+I123+I124+I125+I126+I127</f>
        <v>31746.720000000001</v>
      </c>
      <c r="I119" s="233">
        <f t="shared" si="0"/>
        <v>31746.720000000001</v>
      </c>
      <c r="J119" s="8"/>
      <c r="K119" s="237"/>
      <c r="L119" s="237"/>
      <c r="M119" s="237"/>
      <c r="N119" s="237"/>
      <c r="O119" s="237"/>
      <c r="P119" s="237"/>
      <c r="Q119" s="237"/>
      <c r="R119" s="237"/>
      <c r="S119" s="237"/>
      <c r="T119" s="237"/>
      <c r="U119" s="237"/>
      <c r="V119" s="237"/>
      <c r="W119" s="237"/>
      <c r="X119" s="237"/>
      <c r="Y119" s="237"/>
      <c r="Z119" s="237"/>
      <c r="AA119" s="237"/>
      <c r="AB119" s="237"/>
    </row>
    <row r="120" spans="1:28" ht="25.5">
      <c r="A120" s="206" t="s">
        <v>285</v>
      </c>
      <c r="B120" s="210" t="s">
        <v>163</v>
      </c>
      <c r="C120" s="208" t="s">
        <v>27</v>
      </c>
      <c r="D120" s="213" t="s">
        <v>183</v>
      </c>
      <c r="E120" s="210" t="s">
        <v>99</v>
      </c>
      <c r="F120" s="211">
        <v>103.19</v>
      </c>
      <c r="G120" s="211">
        <v>14.38</v>
      </c>
      <c r="H120" s="212">
        <f>(TRUNC(G120*J8,2)+G120)</f>
        <v>17.53</v>
      </c>
      <c r="I120" s="231">
        <f t="shared" si="0"/>
        <v>1808.92</v>
      </c>
      <c r="J120" s="8"/>
      <c r="K120" s="237"/>
      <c r="L120" s="237"/>
      <c r="M120" s="237"/>
      <c r="N120" s="237"/>
      <c r="O120" s="237"/>
      <c r="P120" s="237"/>
      <c r="Q120" s="237"/>
      <c r="R120" s="237"/>
      <c r="S120" s="237"/>
      <c r="T120" s="237"/>
      <c r="U120" s="237"/>
      <c r="V120" s="237"/>
      <c r="W120" s="237"/>
      <c r="X120" s="237"/>
      <c r="Y120" s="237"/>
      <c r="Z120" s="237"/>
      <c r="AA120" s="237"/>
      <c r="AB120" s="237"/>
    </row>
    <row r="121" spans="1:28" ht="25.5">
      <c r="A121" s="206" t="s">
        <v>286</v>
      </c>
      <c r="B121" s="207" t="s">
        <v>185</v>
      </c>
      <c r="C121" s="208" t="s">
        <v>27</v>
      </c>
      <c r="D121" s="209" t="s">
        <v>254</v>
      </c>
      <c r="E121" s="210" t="s">
        <v>99</v>
      </c>
      <c r="F121" s="211">
        <v>99.92</v>
      </c>
      <c r="G121" s="211">
        <v>13.32</v>
      </c>
      <c r="H121" s="212">
        <f>(TRUNC(G121*J8,2)+G121)</f>
        <v>16.240000000000002</v>
      </c>
      <c r="I121" s="231">
        <f t="shared" si="0"/>
        <v>1622.7</v>
      </c>
      <c r="J121" s="8"/>
      <c r="K121" s="237"/>
      <c r="L121" s="237"/>
      <c r="M121" s="237"/>
      <c r="N121" s="237"/>
      <c r="O121" s="237"/>
      <c r="P121" s="237"/>
      <c r="Q121" s="237"/>
      <c r="R121" s="237"/>
      <c r="S121" s="237"/>
      <c r="T121" s="237"/>
      <c r="U121" s="237"/>
      <c r="V121" s="237"/>
      <c r="W121" s="237"/>
      <c r="X121" s="237"/>
      <c r="Y121" s="237"/>
      <c r="Z121" s="237"/>
      <c r="AA121" s="237"/>
      <c r="AB121" s="237"/>
    </row>
    <row r="122" spans="1:28" ht="25.5">
      <c r="A122" s="206" t="s">
        <v>287</v>
      </c>
      <c r="B122" s="207" t="s">
        <v>188</v>
      </c>
      <c r="C122" s="208" t="s">
        <v>27</v>
      </c>
      <c r="D122" s="209" t="s">
        <v>256</v>
      </c>
      <c r="E122" s="210" t="s">
        <v>99</v>
      </c>
      <c r="F122" s="211">
        <v>86.81</v>
      </c>
      <c r="G122" s="211">
        <v>12.32</v>
      </c>
      <c r="H122" s="212">
        <f>(TRUNC(G122*J8,2)+G122)</f>
        <v>15.02</v>
      </c>
      <c r="I122" s="231">
        <f t="shared" si="0"/>
        <v>1303.8800000000001</v>
      </c>
      <c r="J122" s="8"/>
      <c r="K122" s="237"/>
      <c r="L122" s="237"/>
      <c r="M122" s="237"/>
      <c r="N122" s="237"/>
      <c r="O122" s="237"/>
      <c r="P122" s="237"/>
      <c r="Q122" s="237"/>
      <c r="R122" s="237"/>
      <c r="S122" s="237"/>
      <c r="T122" s="237"/>
      <c r="U122" s="237"/>
      <c r="V122" s="237"/>
      <c r="W122" s="237"/>
      <c r="X122" s="237"/>
      <c r="Y122" s="237"/>
      <c r="Z122" s="237"/>
      <c r="AA122" s="237"/>
      <c r="AB122" s="237"/>
    </row>
    <row r="123" spans="1:28" ht="25.5">
      <c r="A123" s="206" t="s">
        <v>288</v>
      </c>
      <c r="B123" s="207" t="s">
        <v>166</v>
      </c>
      <c r="C123" s="208" t="s">
        <v>27</v>
      </c>
      <c r="D123" s="209" t="s">
        <v>191</v>
      </c>
      <c r="E123" s="210" t="s">
        <v>99</v>
      </c>
      <c r="F123" s="211">
        <v>145.15</v>
      </c>
      <c r="G123" s="211">
        <v>10.91</v>
      </c>
      <c r="H123" s="212">
        <f>(TRUNC(G123*J8,2)+G123)</f>
        <v>13.3</v>
      </c>
      <c r="I123" s="231">
        <f t="shared" si="0"/>
        <v>1930.49</v>
      </c>
      <c r="J123" s="8"/>
      <c r="K123" s="237"/>
      <c r="L123" s="237"/>
      <c r="M123" s="237"/>
      <c r="N123" s="237"/>
      <c r="O123" s="237"/>
      <c r="P123" s="237"/>
      <c r="Q123" s="237"/>
      <c r="R123" s="237"/>
      <c r="S123" s="237"/>
      <c r="T123" s="237"/>
      <c r="U123" s="237"/>
      <c r="V123" s="237"/>
      <c r="W123" s="237"/>
      <c r="X123" s="237"/>
      <c r="Y123" s="237"/>
      <c r="Z123" s="237"/>
      <c r="AA123" s="237"/>
      <c r="AB123" s="237"/>
    </row>
    <row r="124" spans="1:28" ht="25.5">
      <c r="A124" s="206" t="s">
        <v>289</v>
      </c>
      <c r="B124" s="207" t="s">
        <v>169</v>
      </c>
      <c r="C124" s="208" t="s">
        <v>27</v>
      </c>
      <c r="D124" s="209" t="s">
        <v>193</v>
      </c>
      <c r="E124" s="210" t="s">
        <v>99</v>
      </c>
      <c r="F124" s="211">
        <v>65.25</v>
      </c>
      <c r="G124" s="211">
        <v>9.1</v>
      </c>
      <c r="H124" s="212">
        <f>(TRUNC(G124*J8,2)+G124)</f>
        <v>11.09</v>
      </c>
      <c r="I124" s="231">
        <f t="shared" si="0"/>
        <v>723.62</v>
      </c>
      <c r="J124" s="8"/>
      <c r="K124" s="237"/>
      <c r="L124" s="237"/>
      <c r="M124" s="237"/>
      <c r="N124" s="237"/>
      <c r="O124" s="237"/>
      <c r="P124" s="237"/>
      <c r="Q124" s="237"/>
      <c r="R124" s="237"/>
      <c r="S124" s="237"/>
      <c r="T124" s="237"/>
      <c r="U124" s="237"/>
      <c r="V124" s="237"/>
      <c r="W124" s="237"/>
      <c r="X124" s="237"/>
      <c r="Y124" s="237"/>
      <c r="Z124" s="237"/>
      <c r="AA124" s="237"/>
      <c r="AB124" s="237"/>
    </row>
    <row r="125" spans="1:28" ht="25.5">
      <c r="A125" s="206" t="s">
        <v>290</v>
      </c>
      <c r="B125" s="207" t="s">
        <v>172</v>
      </c>
      <c r="C125" s="208" t="s">
        <v>27</v>
      </c>
      <c r="D125" s="209" t="s">
        <v>260</v>
      </c>
      <c r="E125" s="207" t="s">
        <v>99</v>
      </c>
      <c r="F125" s="211">
        <v>48.69</v>
      </c>
      <c r="G125" s="211">
        <v>8.77</v>
      </c>
      <c r="H125" s="212">
        <f>(TRUNC(G125*J8,2)+G125)</f>
        <v>10.69</v>
      </c>
      <c r="I125" s="231">
        <f t="shared" si="0"/>
        <v>520.49</v>
      </c>
      <c r="J125" s="8"/>
      <c r="K125" s="237"/>
      <c r="L125" s="237"/>
      <c r="M125" s="237"/>
      <c r="N125" s="237"/>
      <c r="O125" s="237"/>
      <c r="P125" s="237"/>
      <c r="Q125" s="237"/>
      <c r="R125" s="237"/>
      <c r="S125" s="237"/>
      <c r="T125" s="237"/>
      <c r="U125" s="237"/>
      <c r="V125" s="237"/>
      <c r="W125" s="237"/>
      <c r="X125" s="237"/>
      <c r="Y125" s="237"/>
      <c r="Z125" s="237"/>
      <c r="AA125" s="237"/>
      <c r="AB125" s="237"/>
    </row>
    <row r="126" spans="1:28" ht="25.5">
      <c r="A126" s="206" t="s">
        <v>291</v>
      </c>
      <c r="B126" s="207" t="s">
        <v>264</v>
      </c>
      <c r="C126" s="208" t="s">
        <v>27</v>
      </c>
      <c r="D126" s="209" t="s">
        <v>292</v>
      </c>
      <c r="E126" s="210" t="s">
        <v>44</v>
      </c>
      <c r="F126" s="211">
        <v>114.13</v>
      </c>
      <c r="G126" s="211">
        <v>114.1</v>
      </c>
      <c r="H126" s="212">
        <f>(TRUNC(G126*J8,2)+G126)</f>
        <v>139.16</v>
      </c>
      <c r="I126" s="231">
        <f t="shared" si="0"/>
        <v>15882.33</v>
      </c>
      <c r="J126" s="8"/>
      <c r="K126" s="237"/>
      <c r="L126" s="237"/>
      <c r="M126" s="237"/>
      <c r="N126" s="237"/>
      <c r="O126" s="237"/>
      <c r="P126" s="237"/>
      <c r="Q126" s="237"/>
      <c r="R126" s="237"/>
      <c r="S126" s="237"/>
      <c r="T126" s="237"/>
      <c r="U126" s="237"/>
      <c r="V126" s="237"/>
      <c r="W126" s="237"/>
      <c r="X126" s="237"/>
      <c r="Y126" s="237"/>
      <c r="Z126" s="237"/>
      <c r="AA126" s="237"/>
      <c r="AB126" s="237"/>
    </row>
    <row r="127" spans="1:28" ht="25.5">
      <c r="A127" s="206" t="s">
        <v>293</v>
      </c>
      <c r="B127" s="207" t="s">
        <v>178</v>
      </c>
      <c r="C127" s="208" t="s">
        <v>20</v>
      </c>
      <c r="D127" s="209" t="s">
        <v>179</v>
      </c>
      <c r="E127" s="210" t="s">
        <v>80</v>
      </c>
      <c r="F127" s="211">
        <v>8.3800000000000008</v>
      </c>
      <c r="G127" s="211">
        <v>778.23</v>
      </c>
      <c r="H127" s="212">
        <f>(TRUNC(G127*J8,2)+G127)</f>
        <v>949.2</v>
      </c>
      <c r="I127" s="231">
        <f t="shared" si="0"/>
        <v>7954.29</v>
      </c>
      <c r="J127" s="8"/>
      <c r="K127" s="237"/>
      <c r="L127" s="237"/>
      <c r="M127" s="237"/>
      <c r="N127" s="237"/>
      <c r="O127" s="237"/>
      <c r="P127" s="237"/>
      <c r="Q127" s="237"/>
      <c r="R127" s="237"/>
      <c r="S127" s="237"/>
      <c r="T127" s="237"/>
      <c r="U127" s="237"/>
      <c r="V127" s="237"/>
      <c r="W127" s="237"/>
      <c r="X127" s="237"/>
      <c r="Y127" s="237"/>
      <c r="Z127" s="237"/>
      <c r="AA127" s="237"/>
      <c r="AB127" s="237"/>
    </row>
    <row r="128" spans="1:28">
      <c r="A128" s="219" t="s">
        <v>294</v>
      </c>
      <c r="B128" s="220" t="s">
        <v>16</v>
      </c>
      <c r="C128" s="220"/>
      <c r="D128" s="221" t="s">
        <v>295</v>
      </c>
      <c r="E128" s="220"/>
      <c r="F128" s="222">
        <v>1</v>
      </c>
      <c r="G128" s="222" t="s">
        <v>16</v>
      </c>
      <c r="H128" s="223">
        <f>I129+I130+I131+I132+I133+I134+I135</f>
        <v>19536.599999999999</v>
      </c>
      <c r="I128" s="233">
        <f t="shared" si="0"/>
        <v>19536.599999999999</v>
      </c>
      <c r="J128" s="8"/>
      <c r="K128" s="237"/>
      <c r="L128" s="237"/>
      <c r="M128" s="237"/>
      <c r="N128" s="237"/>
      <c r="O128" s="237"/>
      <c r="P128" s="237"/>
      <c r="Q128" s="237"/>
      <c r="R128" s="237"/>
      <c r="S128" s="237"/>
      <c r="T128" s="237"/>
      <c r="U128" s="237"/>
      <c r="V128" s="237"/>
      <c r="W128" s="237"/>
      <c r="X128" s="237"/>
      <c r="Y128" s="237"/>
      <c r="Z128" s="237"/>
      <c r="AA128" s="237"/>
      <c r="AB128" s="237"/>
    </row>
    <row r="129" spans="1:28" ht="25.5">
      <c r="A129" s="206" t="s">
        <v>296</v>
      </c>
      <c r="B129" s="224" t="s">
        <v>205</v>
      </c>
      <c r="C129" s="208" t="s">
        <v>27</v>
      </c>
      <c r="D129" s="209" t="s">
        <v>206</v>
      </c>
      <c r="E129" s="207" t="s">
        <v>99</v>
      </c>
      <c r="F129" s="211">
        <v>21.75</v>
      </c>
      <c r="G129" s="211">
        <v>13.76</v>
      </c>
      <c r="H129" s="212">
        <f>(TRUNC(G129*J8,2)+G129)</f>
        <v>16.78</v>
      </c>
      <c r="I129" s="231">
        <f t="shared" si="0"/>
        <v>364.96</v>
      </c>
      <c r="J129" s="8"/>
      <c r="K129" s="237"/>
      <c r="L129" s="237"/>
      <c r="M129" s="237"/>
      <c r="N129" s="237"/>
      <c r="O129" s="237"/>
      <c r="P129" s="237"/>
      <c r="Q129" s="237"/>
      <c r="R129" s="237"/>
      <c r="S129" s="237"/>
      <c r="T129" s="237"/>
      <c r="U129" s="237"/>
      <c r="V129" s="237"/>
      <c r="W129" s="237"/>
      <c r="X129" s="237"/>
      <c r="Y129" s="237"/>
      <c r="Z129" s="237"/>
      <c r="AA129" s="237"/>
      <c r="AB129" s="237"/>
    </row>
    <row r="130" spans="1:28" ht="25.5">
      <c r="A130" s="206" t="s">
        <v>297</v>
      </c>
      <c r="B130" s="207" t="s">
        <v>211</v>
      </c>
      <c r="C130" s="208" t="s">
        <v>27</v>
      </c>
      <c r="D130" s="225" t="s">
        <v>212</v>
      </c>
      <c r="E130" s="224" t="s">
        <v>99</v>
      </c>
      <c r="F130" s="211">
        <v>24.02</v>
      </c>
      <c r="G130" s="211">
        <v>11.76</v>
      </c>
      <c r="H130" s="212">
        <f>(TRUNC(G130*J8,2)+G130)</f>
        <v>14.34</v>
      </c>
      <c r="I130" s="231">
        <f t="shared" si="0"/>
        <v>344.44</v>
      </c>
      <c r="J130" s="8"/>
      <c r="K130" s="237"/>
      <c r="L130" s="237"/>
      <c r="M130" s="237"/>
      <c r="N130" s="237"/>
      <c r="O130" s="237"/>
      <c r="P130" s="237"/>
      <c r="Q130" s="237"/>
      <c r="R130" s="237"/>
      <c r="S130" s="237"/>
      <c r="T130" s="237"/>
      <c r="U130" s="237"/>
      <c r="V130" s="237"/>
      <c r="W130" s="237"/>
      <c r="X130" s="237"/>
      <c r="Y130" s="237"/>
      <c r="Z130" s="237"/>
      <c r="AA130" s="237"/>
      <c r="AB130" s="237"/>
    </row>
    <row r="131" spans="1:28" ht="25.5">
      <c r="A131" s="206" t="s">
        <v>298</v>
      </c>
      <c r="B131" s="207" t="s">
        <v>214</v>
      </c>
      <c r="C131" s="208" t="s">
        <v>27</v>
      </c>
      <c r="D131" s="209" t="s">
        <v>215</v>
      </c>
      <c r="E131" s="207" t="s">
        <v>99</v>
      </c>
      <c r="F131" s="211">
        <v>143.87</v>
      </c>
      <c r="G131" s="211">
        <v>10.4</v>
      </c>
      <c r="H131" s="212">
        <f>(TRUNC(G131*J8,2)+G131)</f>
        <v>12.68</v>
      </c>
      <c r="I131" s="231">
        <f t="shared" si="0"/>
        <v>1824.27</v>
      </c>
      <c r="J131" s="8"/>
      <c r="K131" s="237"/>
      <c r="L131" s="237"/>
      <c r="M131" s="237"/>
      <c r="N131" s="237"/>
      <c r="O131" s="237"/>
      <c r="P131" s="237"/>
      <c r="Q131" s="237"/>
      <c r="R131" s="237"/>
      <c r="S131" s="237"/>
      <c r="T131" s="237"/>
      <c r="U131" s="237"/>
      <c r="V131" s="237"/>
      <c r="W131" s="237"/>
      <c r="X131" s="237"/>
      <c r="Y131" s="237"/>
      <c r="Z131" s="237"/>
      <c r="AA131" s="237"/>
      <c r="AB131" s="237"/>
    </row>
    <row r="132" spans="1:28" ht="25.5">
      <c r="A132" s="206" t="s">
        <v>299</v>
      </c>
      <c r="B132" s="207" t="s">
        <v>217</v>
      </c>
      <c r="C132" s="208" t="s">
        <v>27</v>
      </c>
      <c r="D132" s="209" t="s">
        <v>218</v>
      </c>
      <c r="E132" s="210" t="s">
        <v>99</v>
      </c>
      <c r="F132" s="211">
        <v>488.94</v>
      </c>
      <c r="G132" s="211">
        <v>8.66</v>
      </c>
      <c r="H132" s="212">
        <f>(TRUNC(G132*J8,2)+G132)</f>
        <v>10.56</v>
      </c>
      <c r="I132" s="231">
        <f t="shared" si="0"/>
        <v>5163.2</v>
      </c>
      <c r="J132" s="8"/>
      <c r="K132" s="237"/>
      <c r="L132" s="237"/>
      <c r="M132" s="237"/>
      <c r="N132" s="237"/>
      <c r="O132" s="237"/>
      <c r="P132" s="237"/>
      <c r="Q132" s="237"/>
      <c r="R132" s="237"/>
      <c r="S132" s="237"/>
      <c r="T132" s="237"/>
      <c r="U132" s="237"/>
      <c r="V132" s="237"/>
      <c r="W132" s="237"/>
      <c r="X132" s="237"/>
      <c r="Y132" s="237"/>
      <c r="Z132" s="237"/>
      <c r="AA132" s="237"/>
      <c r="AB132" s="237"/>
    </row>
    <row r="133" spans="1:28">
      <c r="A133" s="206" t="s">
        <v>300</v>
      </c>
      <c r="B133" s="207" t="s">
        <v>234</v>
      </c>
      <c r="C133" s="208" t="s">
        <v>27</v>
      </c>
      <c r="D133" s="209" t="s">
        <v>301</v>
      </c>
      <c r="E133" s="210" t="s">
        <v>44</v>
      </c>
      <c r="F133" s="211">
        <v>41.43</v>
      </c>
      <c r="G133" s="211">
        <v>93.97</v>
      </c>
      <c r="H133" s="212">
        <f>(TRUNC(G133*J8,2)+G133)</f>
        <v>114.61</v>
      </c>
      <c r="I133" s="231">
        <f t="shared" si="0"/>
        <v>4748.29</v>
      </c>
      <c r="J133" s="8"/>
      <c r="K133" s="237"/>
      <c r="L133" s="237"/>
      <c r="M133" s="237"/>
      <c r="N133" s="237"/>
      <c r="O133" s="237"/>
      <c r="P133" s="237"/>
      <c r="Q133" s="237"/>
      <c r="R133" s="237"/>
      <c r="S133" s="237"/>
      <c r="T133" s="237"/>
      <c r="U133" s="237"/>
      <c r="V133" s="237"/>
      <c r="W133" s="237"/>
      <c r="X133" s="237"/>
      <c r="Y133" s="237"/>
      <c r="Z133" s="237"/>
      <c r="AA133" s="237"/>
      <c r="AB133" s="237"/>
    </row>
    <row r="134" spans="1:28" ht="25.5">
      <c r="A134" s="206" t="s">
        <v>302</v>
      </c>
      <c r="B134" s="210" t="s">
        <v>303</v>
      </c>
      <c r="C134" s="208" t="s">
        <v>20</v>
      </c>
      <c r="D134" s="213" t="s">
        <v>304</v>
      </c>
      <c r="E134" s="210" t="s">
        <v>239</v>
      </c>
      <c r="F134" s="211">
        <v>41.43</v>
      </c>
      <c r="G134" s="211">
        <v>23.69</v>
      </c>
      <c r="H134" s="212">
        <f>(TRUNC(G134*J8,2)+G134)</f>
        <v>28.89</v>
      </c>
      <c r="I134" s="231">
        <f t="shared" si="0"/>
        <v>1196.9100000000001</v>
      </c>
      <c r="J134" s="8"/>
      <c r="K134" s="237"/>
      <c r="L134" s="237"/>
      <c r="M134" s="237"/>
      <c r="N134" s="237"/>
      <c r="O134" s="237"/>
      <c r="P134" s="237"/>
      <c r="Q134" s="237"/>
      <c r="R134" s="237"/>
      <c r="S134" s="237"/>
      <c r="T134" s="237"/>
      <c r="U134" s="237"/>
      <c r="V134" s="237"/>
      <c r="W134" s="237"/>
      <c r="X134" s="237"/>
      <c r="Y134" s="237"/>
      <c r="Z134" s="237"/>
      <c r="AA134" s="237"/>
      <c r="AB134" s="237"/>
    </row>
    <row r="135" spans="1:28" ht="25.5">
      <c r="A135" s="206" t="s">
        <v>305</v>
      </c>
      <c r="B135" s="224" t="s">
        <v>178</v>
      </c>
      <c r="C135" s="208" t="s">
        <v>20</v>
      </c>
      <c r="D135" s="209" t="s">
        <v>179</v>
      </c>
      <c r="E135" s="207" t="s">
        <v>80</v>
      </c>
      <c r="F135" s="211">
        <v>6.21</v>
      </c>
      <c r="G135" s="211">
        <v>778.23</v>
      </c>
      <c r="H135" s="212">
        <f>(TRUNC(G135*J8,2)+G135)</f>
        <v>949.2</v>
      </c>
      <c r="I135" s="231">
        <f t="shared" si="0"/>
        <v>5894.53</v>
      </c>
      <c r="J135" s="8"/>
      <c r="K135" s="237"/>
      <c r="L135" s="237"/>
      <c r="M135" s="237"/>
      <c r="N135" s="237"/>
      <c r="O135" s="237"/>
      <c r="P135" s="237"/>
      <c r="Q135" s="237"/>
      <c r="R135" s="237"/>
      <c r="S135" s="237"/>
      <c r="T135" s="237"/>
      <c r="U135" s="237"/>
      <c r="V135" s="237"/>
      <c r="W135" s="237"/>
      <c r="X135" s="237"/>
      <c r="Y135" s="237"/>
      <c r="Z135" s="237"/>
      <c r="AA135" s="237"/>
      <c r="AB135" s="237"/>
    </row>
    <row r="136" spans="1:28">
      <c r="A136" s="219" t="s">
        <v>306</v>
      </c>
      <c r="B136" s="220" t="s">
        <v>16</v>
      </c>
      <c r="C136" s="220"/>
      <c r="D136" s="221" t="s">
        <v>307</v>
      </c>
      <c r="E136" s="220"/>
      <c r="F136" s="222">
        <v>1</v>
      </c>
      <c r="G136" s="222" t="s">
        <v>16</v>
      </c>
      <c r="H136" s="223">
        <f>I137</f>
        <v>29577.24</v>
      </c>
      <c r="I136" s="233">
        <f t="shared" si="0"/>
        <v>29577.24</v>
      </c>
      <c r="J136" s="8"/>
      <c r="K136" s="237"/>
      <c r="L136" s="237"/>
      <c r="M136" s="237"/>
      <c r="N136" s="237"/>
      <c r="O136" s="237"/>
      <c r="P136" s="237"/>
      <c r="Q136" s="237"/>
      <c r="R136" s="237"/>
      <c r="S136" s="237"/>
      <c r="T136" s="237"/>
      <c r="U136" s="237"/>
      <c r="V136" s="237"/>
      <c r="W136" s="237"/>
      <c r="X136" s="237"/>
      <c r="Y136" s="237"/>
      <c r="Z136" s="237"/>
      <c r="AA136" s="237"/>
      <c r="AB136" s="237"/>
    </row>
    <row r="137" spans="1:28" ht="38.25">
      <c r="A137" s="206" t="s">
        <v>308</v>
      </c>
      <c r="B137" s="207" t="s">
        <v>309</v>
      </c>
      <c r="C137" s="208" t="s">
        <v>20</v>
      </c>
      <c r="D137" s="209" t="s">
        <v>310</v>
      </c>
      <c r="E137" s="207" t="s">
        <v>311</v>
      </c>
      <c r="F137" s="211">
        <v>242</v>
      </c>
      <c r="G137" s="211">
        <v>100.21</v>
      </c>
      <c r="H137" s="212">
        <f>(TRUNC(G137*J8,2)+G137)</f>
        <v>122.22</v>
      </c>
      <c r="I137" s="231">
        <f t="shared" si="0"/>
        <v>29577.24</v>
      </c>
      <c r="J137" s="8"/>
      <c r="K137" s="237"/>
      <c r="L137" s="237"/>
      <c r="M137" s="237"/>
      <c r="N137" s="237"/>
      <c r="O137" s="237"/>
      <c r="P137" s="237"/>
      <c r="Q137" s="237"/>
      <c r="R137" s="237"/>
      <c r="S137" s="237"/>
      <c r="T137" s="237"/>
      <c r="U137" s="237"/>
      <c r="V137" s="237"/>
      <c r="W137" s="237"/>
      <c r="X137" s="237"/>
      <c r="Y137" s="237"/>
      <c r="Z137" s="237"/>
      <c r="AA137" s="237"/>
      <c r="AB137" s="237"/>
    </row>
    <row r="138" spans="1:28">
      <c r="A138" s="201" t="s">
        <v>312</v>
      </c>
      <c r="B138" s="202" t="s">
        <v>16</v>
      </c>
      <c r="C138" s="202"/>
      <c r="D138" s="203" t="s">
        <v>313</v>
      </c>
      <c r="E138" s="202"/>
      <c r="F138" s="204">
        <v>1</v>
      </c>
      <c r="G138" s="204" t="s">
        <v>16</v>
      </c>
      <c r="H138" s="205">
        <f>I139+I145+I147+I155+I168+I185+I189+I207+I210+I220</f>
        <v>2292517.1799999997</v>
      </c>
      <c r="I138" s="229">
        <f t="shared" si="0"/>
        <v>2292517.1800000002</v>
      </c>
      <c r="J138" s="8"/>
      <c r="K138" s="237"/>
      <c r="L138" s="237"/>
      <c r="M138" s="237"/>
      <c r="N138" s="237"/>
      <c r="O138" s="237"/>
      <c r="P138" s="237"/>
      <c r="Q138" s="237"/>
      <c r="R138" s="237"/>
      <c r="S138" s="237"/>
      <c r="T138" s="237"/>
      <c r="U138" s="237"/>
      <c r="V138" s="237"/>
      <c r="W138" s="237"/>
      <c r="X138" s="237"/>
      <c r="Y138" s="237"/>
      <c r="Z138" s="237"/>
      <c r="AA138" s="237"/>
      <c r="AB138" s="237"/>
    </row>
    <row r="139" spans="1:28">
      <c r="A139" s="214" t="s">
        <v>314</v>
      </c>
      <c r="B139" s="215" t="s">
        <v>16</v>
      </c>
      <c r="C139" s="215"/>
      <c r="D139" s="216" t="s">
        <v>315</v>
      </c>
      <c r="E139" s="215"/>
      <c r="F139" s="217">
        <v>1</v>
      </c>
      <c r="G139" s="217" t="s">
        <v>16</v>
      </c>
      <c r="H139" s="218">
        <f>I140+I141+I142+I143+I144</f>
        <v>338378.47000000003</v>
      </c>
      <c r="I139" s="232">
        <f t="shared" si="0"/>
        <v>338378.47</v>
      </c>
      <c r="J139" s="8"/>
      <c r="K139" s="237"/>
      <c r="L139" s="237"/>
      <c r="M139" s="237"/>
      <c r="N139" s="237"/>
      <c r="O139" s="237"/>
      <c r="P139" s="237"/>
      <c r="Q139" s="237"/>
      <c r="R139" s="237"/>
      <c r="S139" s="237"/>
      <c r="T139" s="237"/>
      <c r="U139" s="237"/>
      <c r="V139" s="237"/>
      <c r="W139" s="237"/>
      <c r="X139" s="237"/>
      <c r="Y139" s="237"/>
      <c r="Z139" s="237"/>
      <c r="AA139" s="237"/>
      <c r="AB139" s="237"/>
    </row>
    <row r="140" spans="1:28" ht="38.25">
      <c r="A140" s="206" t="s">
        <v>316</v>
      </c>
      <c r="B140" s="210" t="s">
        <v>317</v>
      </c>
      <c r="C140" s="208" t="s">
        <v>27</v>
      </c>
      <c r="D140" s="213" t="s">
        <v>318</v>
      </c>
      <c r="E140" s="210" t="s">
        <v>44</v>
      </c>
      <c r="F140" s="211">
        <v>3068.53</v>
      </c>
      <c r="G140" s="211">
        <v>70.78</v>
      </c>
      <c r="H140" s="212">
        <f>(TRUNC(G140*J8,2)+G140)</f>
        <v>86.33</v>
      </c>
      <c r="I140" s="231">
        <f t="shared" si="0"/>
        <v>264906.19</v>
      </c>
      <c r="J140" s="8"/>
      <c r="K140" s="237"/>
      <c r="L140" s="237"/>
      <c r="M140" s="237"/>
      <c r="N140" s="237"/>
      <c r="O140" s="237"/>
      <c r="P140" s="237"/>
      <c r="Q140" s="237"/>
      <c r="R140" s="237"/>
      <c r="S140" s="237"/>
      <c r="T140" s="237"/>
      <c r="U140" s="237"/>
      <c r="V140" s="237"/>
      <c r="W140" s="237"/>
      <c r="X140" s="237"/>
      <c r="Y140" s="237"/>
      <c r="Z140" s="237"/>
      <c r="AA140" s="237"/>
      <c r="AB140" s="237"/>
    </row>
    <row r="141" spans="1:28" ht="25.5">
      <c r="A141" s="206" t="s">
        <v>319</v>
      </c>
      <c r="B141" s="207" t="s">
        <v>320</v>
      </c>
      <c r="C141" s="208" t="s">
        <v>27</v>
      </c>
      <c r="D141" s="209" t="s">
        <v>321</v>
      </c>
      <c r="E141" s="210" t="s">
        <v>322</v>
      </c>
      <c r="F141" s="211">
        <v>928.37</v>
      </c>
      <c r="G141" s="211">
        <v>13.48</v>
      </c>
      <c r="H141" s="212">
        <f>(TRUNC(G141*J8,2)+G141)</f>
        <v>16.440000000000001</v>
      </c>
      <c r="I141" s="231">
        <f t="shared" si="0"/>
        <v>15262.4</v>
      </c>
      <c r="J141" s="8"/>
      <c r="K141" s="237"/>
      <c r="L141" s="237"/>
      <c r="M141" s="237"/>
      <c r="N141" s="237"/>
      <c r="O141" s="237"/>
      <c r="P141" s="237"/>
      <c r="Q141" s="237"/>
      <c r="R141" s="237"/>
      <c r="S141" s="237"/>
      <c r="T141" s="237"/>
      <c r="U141" s="237"/>
      <c r="V141" s="237"/>
      <c r="W141" s="237"/>
      <c r="X141" s="237"/>
      <c r="Y141" s="237"/>
      <c r="Z141" s="237"/>
      <c r="AA141" s="237"/>
      <c r="AB141" s="237"/>
    </row>
    <row r="142" spans="1:28">
      <c r="A142" s="206" t="s">
        <v>323</v>
      </c>
      <c r="B142" s="207" t="s">
        <v>324</v>
      </c>
      <c r="C142" s="208" t="s">
        <v>27</v>
      </c>
      <c r="D142" s="209" t="s">
        <v>325</v>
      </c>
      <c r="E142" s="210" t="s">
        <v>322</v>
      </c>
      <c r="F142" s="211">
        <v>322.89999999999998</v>
      </c>
      <c r="G142" s="211">
        <v>83.81</v>
      </c>
      <c r="H142" s="212">
        <f>(TRUNC(G142*J8,2)+G142)</f>
        <v>102.22</v>
      </c>
      <c r="I142" s="231">
        <f t="shared" si="0"/>
        <v>33006.83</v>
      </c>
      <c r="J142" s="8"/>
      <c r="K142" s="237"/>
      <c r="L142" s="237"/>
      <c r="M142" s="237"/>
      <c r="N142" s="237"/>
      <c r="O142" s="237"/>
      <c r="P142" s="237"/>
      <c r="Q142" s="237"/>
      <c r="R142" s="237"/>
      <c r="S142" s="237"/>
      <c r="T142" s="237"/>
      <c r="U142" s="237"/>
      <c r="V142" s="237"/>
      <c r="W142" s="237"/>
      <c r="X142" s="237"/>
      <c r="Y142" s="237"/>
      <c r="Z142" s="237"/>
      <c r="AA142" s="237"/>
      <c r="AB142" s="237"/>
    </row>
    <row r="143" spans="1:28" ht="25.5">
      <c r="A143" s="206" t="s">
        <v>326</v>
      </c>
      <c r="B143" s="207" t="s">
        <v>327</v>
      </c>
      <c r="C143" s="208" t="s">
        <v>27</v>
      </c>
      <c r="D143" s="209" t="s">
        <v>328</v>
      </c>
      <c r="E143" s="210" t="s">
        <v>322</v>
      </c>
      <c r="F143" s="211">
        <v>262.2</v>
      </c>
      <c r="G143" s="211">
        <v>62.02</v>
      </c>
      <c r="H143" s="212">
        <f>(TRUNC(G143*J8,2)+G143)</f>
        <v>75.64</v>
      </c>
      <c r="I143" s="231">
        <f t="shared" si="0"/>
        <v>19832.8</v>
      </c>
      <c r="J143" s="8"/>
      <c r="K143" s="237"/>
      <c r="L143" s="237"/>
      <c r="M143" s="237"/>
      <c r="N143" s="237"/>
      <c r="O143" s="237"/>
      <c r="P143" s="237"/>
      <c r="Q143" s="237"/>
      <c r="R143" s="237"/>
      <c r="S143" s="237"/>
      <c r="T143" s="237"/>
      <c r="U143" s="237"/>
      <c r="V143" s="237"/>
      <c r="W143" s="237"/>
      <c r="X143" s="237"/>
      <c r="Y143" s="237"/>
      <c r="Z143" s="237"/>
      <c r="AA143" s="237"/>
      <c r="AB143" s="237"/>
    </row>
    <row r="144" spans="1:28" ht="38.25">
      <c r="A144" s="206" t="s">
        <v>329</v>
      </c>
      <c r="B144" s="207" t="s">
        <v>330</v>
      </c>
      <c r="C144" s="208" t="s">
        <v>20</v>
      </c>
      <c r="D144" s="209" t="s">
        <v>331</v>
      </c>
      <c r="E144" s="210" t="s">
        <v>44</v>
      </c>
      <c r="F144" s="211">
        <v>20.9</v>
      </c>
      <c r="G144" s="211">
        <v>210.67</v>
      </c>
      <c r="H144" s="212">
        <f>(TRUNC(G144*J8,2)+G144)</f>
        <v>256.95</v>
      </c>
      <c r="I144" s="231">
        <f t="shared" si="0"/>
        <v>5370.25</v>
      </c>
      <c r="J144" s="8"/>
      <c r="K144" s="237"/>
      <c r="L144" s="237"/>
      <c r="M144" s="237"/>
      <c r="N144" s="237"/>
      <c r="O144" s="237"/>
      <c r="P144" s="237"/>
      <c r="Q144" s="237"/>
      <c r="R144" s="237"/>
      <c r="S144" s="237"/>
      <c r="T144" s="237"/>
      <c r="U144" s="237"/>
      <c r="V144" s="237"/>
      <c r="W144" s="237"/>
      <c r="X144" s="237"/>
      <c r="Y144" s="237"/>
      <c r="Z144" s="237"/>
      <c r="AA144" s="237"/>
      <c r="AB144" s="237"/>
    </row>
    <row r="145" spans="1:28">
      <c r="A145" s="214" t="s">
        <v>332</v>
      </c>
      <c r="B145" s="215" t="s">
        <v>16</v>
      </c>
      <c r="C145" s="215"/>
      <c r="D145" s="216" t="s">
        <v>333</v>
      </c>
      <c r="E145" s="215"/>
      <c r="F145" s="217">
        <v>1</v>
      </c>
      <c r="G145" s="217" t="s">
        <v>16</v>
      </c>
      <c r="H145" s="218">
        <f>I146</f>
        <v>6096.75</v>
      </c>
      <c r="I145" s="232">
        <f t="shared" si="0"/>
        <v>6096.75</v>
      </c>
      <c r="J145" s="8"/>
      <c r="K145" s="237"/>
      <c r="L145" s="237"/>
      <c r="M145" s="237"/>
      <c r="N145" s="237"/>
      <c r="O145" s="237"/>
      <c r="P145" s="237"/>
      <c r="Q145" s="237"/>
      <c r="R145" s="237"/>
      <c r="S145" s="237"/>
      <c r="T145" s="237"/>
      <c r="U145" s="237"/>
      <c r="V145" s="237"/>
      <c r="W145" s="237"/>
      <c r="X145" s="237"/>
      <c r="Y145" s="237"/>
      <c r="Z145" s="237"/>
      <c r="AA145" s="237"/>
      <c r="AB145" s="237"/>
    </row>
    <row r="146" spans="1:28" ht="25.5">
      <c r="A146" s="206" t="s">
        <v>334</v>
      </c>
      <c r="B146" s="207" t="s">
        <v>335</v>
      </c>
      <c r="C146" s="208" t="s">
        <v>27</v>
      </c>
      <c r="D146" s="209" t="s">
        <v>336</v>
      </c>
      <c r="E146" s="207" t="s">
        <v>44</v>
      </c>
      <c r="F146" s="211">
        <v>68.959999999999994</v>
      </c>
      <c r="G146" s="211">
        <v>72.489999999999995</v>
      </c>
      <c r="H146" s="212">
        <f>(TRUNC(G146*J8,2)+G146)</f>
        <v>88.41</v>
      </c>
      <c r="I146" s="231">
        <f t="shared" si="0"/>
        <v>6096.75</v>
      </c>
      <c r="J146" s="8"/>
      <c r="K146" s="237"/>
      <c r="L146" s="237"/>
      <c r="M146" s="237"/>
      <c r="N146" s="237"/>
      <c r="O146" s="237"/>
      <c r="P146" s="237"/>
      <c r="Q146" s="237"/>
      <c r="R146" s="237"/>
      <c r="S146" s="237"/>
      <c r="T146" s="237"/>
      <c r="U146" s="237"/>
      <c r="V146" s="237"/>
      <c r="W146" s="237"/>
      <c r="X146" s="237"/>
      <c r="Y146" s="237"/>
      <c r="Z146" s="237"/>
      <c r="AA146" s="237"/>
      <c r="AB146" s="237"/>
    </row>
    <row r="147" spans="1:28">
      <c r="A147" s="214" t="s">
        <v>337</v>
      </c>
      <c r="B147" s="215" t="s">
        <v>16</v>
      </c>
      <c r="C147" s="215"/>
      <c r="D147" s="216" t="s">
        <v>338</v>
      </c>
      <c r="E147" s="215"/>
      <c r="F147" s="217">
        <v>1</v>
      </c>
      <c r="G147" s="217" t="s">
        <v>16</v>
      </c>
      <c r="H147" s="218">
        <f>I148+I149+I150+I151+I152+I153+I154</f>
        <v>327325.09999999998</v>
      </c>
      <c r="I147" s="232">
        <f t="shared" si="0"/>
        <v>327325.09999999998</v>
      </c>
      <c r="J147" s="8"/>
      <c r="K147" s="237"/>
      <c r="L147" s="237"/>
      <c r="M147" s="237"/>
      <c r="N147" s="237"/>
      <c r="O147" s="237"/>
      <c r="P147" s="237"/>
      <c r="Q147" s="237"/>
      <c r="R147" s="237"/>
      <c r="S147" s="237"/>
      <c r="T147" s="237"/>
      <c r="U147" s="237"/>
      <c r="V147" s="237"/>
      <c r="W147" s="237"/>
      <c r="X147" s="237"/>
      <c r="Y147" s="237"/>
      <c r="Z147" s="237"/>
      <c r="AA147" s="237"/>
      <c r="AB147" s="237"/>
    </row>
    <row r="148" spans="1:28" ht="25.5">
      <c r="A148" s="206" t="s">
        <v>339</v>
      </c>
      <c r="B148" s="210" t="s">
        <v>340</v>
      </c>
      <c r="C148" s="208" t="s">
        <v>27</v>
      </c>
      <c r="D148" s="213" t="s">
        <v>341</v>
      </c>
      <c r="E148" s="210" t="s">
        <v>44</v>
      </c>
      <c r="F148" s="211">
        <v>89.54</v>
      </c>
      <c r="G148" s="211">
        <v>32.65</v>
      </c>
      <c r="H148" s="212">
        <f>(TRUNC(G148*J8,2)+G148)</f>
        <v>39.82</v>
      </c>
      <c r="I148" s="231">
        <f t="shared" si="0"/>
        <v>3565.48</v>
      </c>
      <c r="J148" s="8"/>
      <c r="K148" s="237"/>
      <c r="L148" s="237"/>
      <c r="M148" s="237"/>
      <c r="N148" s="237"/>
      <c r="O148" s="237"/>
      <c r="P148" s="237"/>
      <c r="Q148" s="237"/>
      <c r="R148" s="237"/>
      <c r="S148" s="237"/>
      <c r="T148" s="237"/>
      <c r="U148" s="237"/>
      <c r="V148" s="237"/>
      <c r="W148" s="237"/>
      <c r="X148" s="237"/>
      <c r="Y148" s="237"/>
      <c r="Z148" s="237"/>
      <c r="AA148" s="237"/>
      <c r="AB148" s="237"/>
    </row>
    <row r="149" spans="1:28" ht="25.5">
      <c r="A149" s="206" t="s">
        <v>342</v>
      </c>
      <c r="B149" s="207" t="s">
        <v>343</v>
      </c>
      <c r="C149" s="208" t="s">
        <v>27</v>
      </c>
      <c r="D149" s="209" t="s">
        <v>344</v>
      </c>
      <c r="E149" s="210" t="s">
        <v>44</v>
      </c>
      <c r="F149" s="211">
        <v>1375.56</v>
      </c>
      <c r="G149" s="211">
        <v>33.090000000000003</v>
      </c>
      <c r="H149" s="212">
        <f>(TRUNC(G149*J8,2)+G149)</f>
        <v>40.35</v>
      </c>
      <c r="I149" s="231">
        <f t="shared" si="0"/>
        <v>55503.839999999997</v>
      </c>
      <c r="J149" s="8"/>
      <c r="K149" s="228"/>
      <c r="L149" s="228"/>
      <c r="M149" s="228"/>
      <c r="N149" s="228"/>
      <c r="O149" s="228"/>
      <c r="P149" s="228"/>
      <c r="Q149" s="228"/>
      <c r="R149" s="228"/>
      <c r="S149" s="228"/>
      <c r="T149" s="228"/>
      <c r="U149" s="228"/>
      <c r="V149" s="228"/>
      <c r="W149" s="228"/>
      <c r="X149" s="228"/>
      <c r="Y149" s="228"/>
      <c r="Z149" s="228"/>
      <c r="AA149" s="228"/>
      <c r="AB149" s="228"/>
    </row>
    <row r="150" spans="1:28" ht="51">
      <c r="A150" s="206" t="s">
        <v>345</v>
      </c>
      <c r="B150" s="207" t="s">
        <v>346</v>
      </c>
      <c r="C150" s="208" t="s">
        <v>27</v>
      </c>
      <c r="D150" s="209" t="s">
        <v>347</v>
      </c>
      <c r="E150" s="210" t="s">
        <v>44</v>
      </c>
      <c r="F150" s="211">
        <v>1375.56</v>
      </c>
      <c r="G150" s="211">
        <v>101.89</v>
      </c>
      <c r="H150" s="212">
        <f>(TRUNC(G150*J8,2)+G150)</f>
        <v>124.27</v>
      </c>
      <c r="I150" s="231">
        <f t="shared" si="0"/>
        <v>170940.84</v>
      </c>
      <c r="J150" s="8"/>
      <c r="K150" s="228"/>
      <c r="L150" s="228"/>
      <c r="M150" s="228"/>
      <c r="N150" s="228"/>
      <c r="O150" s="228"/>
      <c r="P150" s="228"/>
      <c r="Q150" s="228"/>
      <c r="R150" s="228"/>
      <c r="S150" s="228"/>
      <c r="T150" s="228"/>
      <c r="U150" s="228"/>
      <c r="V150" s="228"/>
      <c r="W150" s="228"/>
      <c r="X150" s="228"/>
      <c r="Y150" s="228"/>
      <c r="Z150" s="228"/>
      <c r="AA150" s="228"/>
      <c r="AB150" s="228"/>
    </row>
    <row r="151" spans="1:28">
      <c r="A151" s="206" t="s">
        <v>348</v>
      </c>
      <c r="B151" s="207" t="s">
        <v>349</v>
      </c>
      <c r="C151" s="208" t="s">
        <v>27</v>
      </c>
      <c r="D151" s="209" t="s">
        <v>350</v>
      </c>
      <c r="E151" s="210" t="s">
        <v>322</v>
      </c>
      <c r="F151" s="211">
        <v>1072.49</v>
      </c>
      <c r="G151" s="211">
        <v>26.02</v>
      </c>
      <c r="H151" s="212">
        <f>(TRUNC(G151*J8,2)+G151)</f>
        <v>31.73</v>
      </c>
      <c r="I151" s="231">
        <f t="shared" si="0"/>
        <v>34030.1</v>
      </c>
      <c r="J151" s="8"/>
      <c r="K151" s="237"/>
      <c r="L151" s="237"/>
      <c r="M151" s="237"/>
      <c r="N151" s="237"/>
      <c r="O151" s="237"/>
      <c r="P151" s="237"/>
      <c r="Q151" s="237"/>
      <c r="R151" s="237"/>
      <c r="S151" s="237"/>
      <c r="T151" s="237"/>
      <c r="U151" s="237"/>
      <c r="V151" s="237"/>
      <c r="W151" s="237"/>
      <c r="X151" s="237"/>
      <c r="Y151" s="237"/>
      <c r="Z151" s="237"/>
      <c r="AA151" s="237"/>
      <c r="AB151" s="237"/>
    </row>
    <row r="152" spans="1:28">
      <c r="A152" s="206" t="s">
        <v>351</v>
      </c>
      <c r="B152" s="207" t="s">
        <v>352</v>
      </c>
      <c r="C152" s="208" t="s">
        <v>27</v>
      </c>
      <c r="D152" s="209" t="s">
        <v>353</v>
      </c>
      <c r="E152" s="210" t="s">
        <v>322</v>
      </c>
      <c r="F152" s="211">
        <v>50.9</v>
      </c>
      <c r="G152" s="211">
        <v>90.34</v>
      </c>
      <c r="H152" s="212">
        <f>(TRUNC(G152*J8,2)+G152)</f>
        <v>110.18</v>
      </c>
      <c r="I152" s="231">
        <f t="shared" si="0"/>
        <v>5608.16</v>
      </c>
      <c r="J152" s="8"/>
      <c r="K152" s="237"/>
      <c r="L152" s="237"/>
      <c r="M152" s="237"/>
      <c r="N152" s="237"/>
      <c r="O152" s="237"/>
      <c r="P152" s="237"/>
      <c r="Q152" s="237"/>
      <c r="R152" s="237"/>
      <c r="S152" s="237"/>
      <c r="T152" s="237"/>
      <c r="U152" s="237"/>
      <c r="V152" s="237"/>
      <c r="W152" s="237"/>
      <c r="X152" s="237"/>
      <c r="Y152" s="237"/>
      <c r="Z152" s="237"/>
      <c r="AA152" s="237"/>
      <c r="AB152" s="237"/>
    </row>
    <row r="153" spans="1:28">
      <c r="A153" s="206" t="s">
        <v>354</v>
      </c>
      <c r="B153" s="207" t="s">
        <v>355</v>
      </c>
      <c r="C153" s="208" t="s">
        <v>20</v>
      </c>
      <c r="D153" s="209" t="s">
        <v>356</v>
      </c>
      <c r="E153" s="207" t="s">
        <v>61</v>
      </c>
      <c r="F153" s="211">
        <v>34</v>
      </c>
      <c r="G153" s="211">
        <v>7.68</v>
      </c>
      <c r="H153" s="212">
        <f>(TRUNC(G153*J8,2)+G153)</f>
        <v>9.36</v>
      </c>
      <c r="I153" s="231">
        <f t="shared" si="0"/>
        <v>318.24</v>
      </c>
      <c r="J153" s="8"/>
      <c r="K153" s="237"/>
      <c r="L153" s="237"/>
      <c r="M153" s="237"/>
      <c r="N153" s="237"/>
      <c r="O153" s="237"/>
      <c r="P153" s="237"/>
      <c r="Q153" s="237"/>
      <c r="R153" s="237"/>
      <c r="S153" s="237"/>
      <c r="T153" s="237"/>
      <c r="U153" s="237"/>
      <c r="V153" s="237"/>
      <c r="W153" s="237"/>
      <c r="X153" s="237"/>
      <c r="Y153" s="237"/>
      <c r="Z153" s="237"/>
      <c r="AA153" s="237"/>
      <c r="AB153" s="237"/>
    </row>
    <row r="154" spans="1:28" ht="25.5">
      <c r="A154" s="206" t="s">
        <v>357</v>
      </c>
      <c r="B154" s="210" t="s">
        <v>358</v>
      </c>
      <c r="C154" s="208" t="s">
        <v>27</v>
      </c>
      <c r="D154" s="213" t="s">
        <v>359</v>
      </c>
      <c r="E154" s="210" t="s">
        <v>322</v>
      </c>
      <c r="F154" s="211">
        <v>274.60000000000002</v>
      </c>
      <c r="G154" s="211">
        <v>171.26</v>
      </c>
      <c r="H154" s="212">
        <f>(TRUNC(G154*J8,2)+G154)</f>
        <v>208.88</v>
      </c>
      <c r="I154" s="231">
        <f t="shared" si="0"/>
        <v>57358.44</v>
      </c>
      <c r="J154" s="8"/>
      <c r="K154" s="237"/>
      <c r="L154" s="237"/>
      <c r="M154" s="237"/>
      <c r="N154" s="237"/>
      <c r="O154" s="237"/>
      <c r="P154" s="237"/>
      <c r="Q154" s="237"/>
      <c r="R154" s="237"/>
      <c r="S154" s="237"/>
      <c r="T154" s="237"/>
      <c r="U154" s="237"/>
      <c r="V154" s="237"/>
      <c r="W154" s="237"/>
      <c r="X154" s="237"/>
      <c r="Y154" s="237"/>
      <c r="Z154" s="237"/>
      <c r="AA154" s="237"/>
      <c r="AB154" s="237"/>
    </row>
    <row r="155" spans="1:28">
      <c r="A155" s="214" t="s">
        <v>360</v>
      </c>
      <c r="B155" s="215" t="s">
        <v>16</v>
      </c>
      <c r="C155" s="215"/>
      <c r="D155" s="216" t="s">
        <v>361</v>
      </c>
      <c r="E155" s="215"/>
      <c r="F155" s="217">
        <v>1</v>
      </c>
      <c r="G155" s="217" t="s">
        <v>16</v>
      </c>
      <c r="H155" s="218">
        <f>I156+I162+I165</f>
        <v>468827.39</v>
      </c>
      <c r="I155" s="232">
        <f t="shared" si="0"/>
        <v>468827.39</v>
      </c>
      <c r="J155" s="8"/>
      <c r="K155" s="228"/>
      <c r="L155" s="228"/>
      <c r="M155" s="228"/>
      <c r="N155" s="228"/>
      <c r="O155" s="228"/>
      <c r="P155" s="228"/>
      <c r="Q155" s="228"/>
      <c r="R155" s="228"/>
      <c r="S155" s="228"/>
      <c r="T155" s="228"/>
      <c r="U155" s="228"/>
      <c r="V155" s="228"/>
      <c r="W155" s="228"/>
      <c r="X155" s="228"/>
      <c r="Y155" s="228"/>
      <c r="Z155" s="228"/>
      <c r="AA155" s="228"/>
      <c r="AB155" s="228"/>
    </row>
    <row r="156" spans="1:28">
      <c r="A156" s="219" t="s">
        <v>362</v>
      </c>
      <c r="B156" s="220" t="s">
        <v>16</v>
      </c>
      <c r="C156" s="220"/>
      <c r="D156" s="221" t="s">
        <v>363</v>
      </c>
      <c r="E156" s="220"/>
      <c r="F156" s="222">
        <v>1</v>
      </c>
      <c r="G156" s="222" t="s">
        <v>16</v>
      </c>
      <c r="H156" s="223">
        <f>I157+I158+I159+I160+I161</f>
        <v>253499.18</v>
      </c>
      <c r="I156" s="233">
        <f t="shared" si="0"/>
        <v>253499.18</v>
      </c>
      <c r="J156" s="8"/>
      <c r="K156" s="237"/>
      <c r="L156" s="237"/>
      <c r="M156" s="237"/>
      <c r="N156" s="237"/>
      <c r="O156" s="237"/>
      <c r="P156" s="237"/>
      <c r="Q156" s="237"/>
      <c r="R156" s="237"/>
      <c r="S156" s="237"/>
      <c r="T156" s="237"/>
      <c r="U156" s="237"/>
      <c r="V156" s="237"/>
      <c r="W156" s="237"/>
      <c r="X156" s="237"/>
      <c r="Y156" s="237"/>
      <c r="Z156" s="237"/>
      <c r="AA156" s="237"/>
      <c r="AB156" s="237"/>
    </row>
    <row r="157" spans="1:28" ht="38.25">
      <c r="A157" s="206" t="s">
        <v>364</v>
      </c>
      <c r="B157" s="207" t="s">
        <v>365</v>
      </c>
      <c r="C157" s="208" t="s">
        <v>27</v>
      </c>
      <c r="D157" s="209" t="s">
        <v>366</v>
      </c>
      <c r="E157" s="210" t="s">
        <v>44</v>
      </c>
      <c r="F157" s="211">
        <v>4417.55</v>
      </c>
      <c r="G157" s="211">
        <v>4.7699999999999996</v>
      </c>
      <c r="H157" s="212">
        <f>(TRUNC(G157*J8,2)+G157)</f>
        <v>5.81</v>
      </c>
      <c r="I157" s="231">
        <f t="shared" si="0"/>
        <v>25665.96</v>
      </c>
      <c r="J157" s="8"/>
      <c r="K157" s="237"/>
      <c r="L157" s="237"/>
      <c r="M157" s="237"/>
      <c r="N157" s="237"/>
      <c r="O157" s="237"/>
      <c r="P157" s="237"/>
      <c r="Q157" s="237"/>
      <c r="R157" s="237"/>
      <c r="S157" s="237"/>
      <c r="T157" s="237"/>
      <c r="U157" s="237"/>
      <c r="V157" s="237"/>
      <c r="W157" s="237"/>
      <c r="X157" s="237"/>
      <c r="Y157" s="237"/>
      <c r="Z157" s="237"/>
      <c r="AA157" s="237"/>
      <c r="AB157" s="237"/>
    </row>
    <row r="158" spans="1:28" ht="38.25">
      <c r="A158" s="206" t="s">
        <v>367</v>
      </c>
      <c r="B158" s="207" t="s">
        <v>368</v>
      </c>
      <c r="C158" s="208" t="s">
        <v>27</v>
      </c>
      <c r="D158" s="209" t="s">
        <v>369</v>
      </c>
      <c r="E158" s="210" t="s">
        <v>44</v>
      </c>
      <c r="F158" s="211">
        <v>4417.55</v>
      </c>
      <c r="G158" s="211">
        <v>24.77</v>
      </c>
      <c r="H158" s="212">
        <f>(TRUNC(G158*J8,2)+G158)</f>
        <v>30.21</v>
      </c>
      <c r="I158" s="231">
        <f t="shared" si="0"/>
        <v>133454.18</v>
      </c>
      <c r="J158" s="8"/>
      <c r="K158" s="228"/>
      <c r="L158" s="228"/>
      <c r="M158" s="228"/>
      <c r="N158" s="228"/>
      <c r="O158" s="228"/>
      <c r="P158" s="228"/>
      <c r="Q158" s="228"/>
      <c r="R158" s="228"/>
      <c r="S158" s="228"/>
      <c r="T158" s="228"/>
      <c r="U158" s="228"/>
      <c r="V158" s="228"/>
      <c r="W158" s="228"/>
      <c r="X158" s="228"/>
      <c r="Y158" s="228"/>
      <c r="Z158" s="228"/>
      <c r="AA158" s="228"/>
      <c r="AB158" s="228"/>
    </row>
    <row r="159" spans="1:28" ht="25.5">
      <c r="A159" s="206" t="s">
        <v>370</v>
      </c>
      <c r="B159" s="207" t="s">
        <v>371</v>
      </c>
      <c r="C159" s="208" t="s">
        <v>27</v>
      </c>
      <c r="D159" s="209" t="s">
        <v>372</v>
      </c>
      <c r="E159" s="207" t="s">
        <v>44</v>
      </c>
      <c r="F159" s="211">
        <v>155.82</v>
      </c>
      <c r="G159" s="211">
        <v>73.44</v>
      </c>
      <c r="H159" s="212">
        <f>(TRUNC(G159*J8,2)+G159)</f>
        <v>89.57</v>
      </c>
      <c r="I159" s="231">
        <f t="shared" si="0"/>
        <v>13956.79</v>
      </c>
      <c r="J159" s="8"/>
      <c r="K159" s="228"/>
      <c r="L159" s="228"/>
      <c r="M159" s="228"/>
      <c r="N159" s="228"/>
      <c r="O159" s="228"/>
      <c r="P159" s="228"/>
      <c r="Q159" s="228"/>
      <c r="R159" s="228"/>
      <c r="S159" s="228"/>
      <c r="T159" s="228"/>
      <c r="U159" s="228"/>
      <c r="V159" s="228"/>
      <c r="W159" s="228"/>
      <c r="X159" s="228"/>
      <c r="Y159" s="228"/>
      <c r="Z159" s="228"/>
      <c r="AA159" s="228"/>
      <c r="AB159" s="228"/>
    </row>
    <row r="160" spans="1:28" ht="25.5">
      <c r="A160" s="206" t="s">
        <v>373</v>
      </c>
      <c r="B160" s="207" t="s">
        <v>374</v>
      </c>
      <c r="C160" s="208" t="s">
        <v>27</v>
      </c>
      <c r="D160" s="209" t="s">
        <v>375</v>
      </c>
      <c r="E160" s="207" t="s">
        <v>44</v>
      </c>
      <c r="F160" s="211">
        <v>860.64</v>
      </c>
      <c r="G160" s="211">
        <v>65.55</v>
      </c>
      <c r="H160" s="212">
        <f>(TRUNC(G160*J8,2)+G160)</f>
        <v>79.95</v>
      </c>
      <c r="I160" s="231">
        <f t="shared" si="0"/>
        <v>68808.160000000003</v>
      </c>
      <c r="J160" s="8"/>
      <c r="K160" s="228"/>
      <c r="L160" s="228"/>
      <c r="M160" s="228"/>
      <c r="N160" s="228"/>
      <c r="O160" s="228"/>
      <c r="P160" s="228"/>
      <c r="Q160" s="228"/>
      <c r="R160" s="228"/>
      <c r="S160" s="228"/>
      <c r="T160" s="228"/>
      <c r="U160" s="228"/>
      <c r="V160" s="228"/>
      <c r="W160" s="228"/>
      <c r="X160" s="228"/>
      <c r="Y160" s="228"/>
      <c r="Z160" s="228"/>
      <c r="AA160" s="228"/>
      <c r="AB160" s="228"/>
    </row>
    <row r="161" spans="1:28" ht="38.25">
      <c r="A161" s="206" t="s">
        <v>376</v>
      </c>
      <c r="B161" s="207" t="s">
        <v>377</v>
      </c>
      <c r="C161" s="208" t="s">
        <v>27</v>
      </c>
      <c r="D161" s="209" t="s">
        <v>378</v>
      </c>
      <c r="E161" s="207" t="s">
        <v>44</v>
      </c>
      <c r="F161" s="211">
        <v>26.96</v>
      </c>
      <c r="G161" s="211">
        <v>353.2</v>
      </c>
      <c r="H161" s="212">
        <f>(TRUNC(G161*J8,2)+G161)</f>
        <v>430.78999999999996</v>
      </c>
      <c r="I161" s="231">
        <f t="shared" si="0"/>
        <v>11614.09</v>
      </c>
      <c r="J161" s="8"/>
      <c r="K161" s="228"/>
      <c r="L161" s="228"/>
      <c r="M161" s="228"/>
      <c r="N161" s="228"/>
      <c r="O161" s="228"/>
      <c r="P161" s="228"/>
      <c r="Q161" s="228"/>
      <c r="R161" s="228"/>
      <c r="S161" s="228"/>
      <c r="T161" s="228"/>
      <c r="U161" s="228"/>
      <c r="V161" s="228"/>
      <c r="W161" s="228"/>
      <c r="X161" s="228"/>
      <c r="Y161" s="228"/>
      <c r="Z161" s="228"/>
      <c r="AA161" s="228"/>
      <c r="AB161" s="228"/>
    </row>
    <row r="162" spans="1:28">
      <c r="A162" s="219" t="s">
        <v>379</v>
      </c>
      <c r="B162" s="220" t="s">
        <v>16</v>
      </c>
      <c r="C162" s="220"/>
      <c r="D162" s="221" t="s">
        <v>380</v>
      </c>
      <c r="E162" s="220"/>
      <c r="F162" s="222">
        <v>1</v>
      </c>
      <c r="G162" s="222" t="s">
        <v>16</v>
      </c>
      <c r="H162" s="223">
        <f>I163+I164</f>
        <v>141997.12</v>
      </c>
      <c r="I162" s="233">
        <f t="shared" si="0"/>
        <v>141997.12</v>
      </c>
      <c r="J162" s="8"/>
      <c r="K162" s="228"/>
      <c r="L162" s="228"/>
      <c r="M162" s="228"/>
      <c r="N162" s="228"/>
      <c r="O162" s="228"/>
      <c r="P162" s="228"/>
      <c r="Q162" s="228"/>
      <c r="R162" s="228"/>
      <c r="S162" s="228"/>
      <c r="T162" s="228"/>
      <c r="U162" s="228"/>
      <c r="V162" s="228"/>
      <c r="W162" s="228"/>
      <c r="X162" s="228"/>
      <c r="Y162" s="228"/>
      <c r="Z162" s="228"/>
      <c r="AA162" s="228"/>
      <c r="AB162" s="228"/>
    </row>
    <row r="163" spans="1:28" ht="38.25">
      <c r="A163" s="206" t="s">
        <v>381</v>
      </c>
      <c r="B163" s="207" t="s">
        <v>382</v>
      </c>
      <c r="C163" s="208" t="s">
        <v>27</v>
      </c>
      <c r="D163" s="209" t="s">
        <v>383</v>
      </c>
      <c r="E163" s="210" t="s">
        <v>44</v>
      </c>
      <c r="F163" s="211">
        <v>1719.51</v>
      </c>
      <c r="G163" s="211">
        <v>8.76</v>
      </c>
      <c r="H163" s="212">
        <f>(TRUNC(G163*J8,2)+G163)</f>
        <v>10.68</v>
      </c>
      <c r="I163" s="231">
        <f t="shared" si="0"/>
        <v>18364.36</v>
      </c>
      <c r="J163" s="8"/>
      <c r="K163" s="228"/>
      <c r="L163" s="228"/>
      <c r="M163" s="228"/>
      <c r="N163" s="228"/>
      <c r="O163" s="228"/>
      <c r="P163" s="228"/>
      <c r="Q163" s="228"/>
      <c r="R163" s="228"/>
      <c r="S163" s="228"/>
      <c r="T163" s="228"/>
      <c r="U163" s="228"/>
      <c r="V163" s="228"/>
      <c r="W163" s="228"/>
      <c r="X163" s="228"/>
      <c r="Y163" s="228"/>
      <c r="Z163" s="228"/>
      <c r="AA163" s="228"/>
      <c r="AB163" s="228"/>
    </row>
    <row r="164" spans="1:28" ht="38.25">
      <c r="A164" s="206" t="s">
        <v>384</v>
      </c>
      <c r="B164" s="207" t="s">
        <v>385</v>
      </c>
      <c r="C164" s="208" t="s">
        <v>27</v>
      </c>
      <c r="D164" s="209" t="s">
        <v>386</v>
      </c>
      <c r="E164" s="210" t="s">
        <v>44</v>
      </c>
      <c r="F164" s="211">
        <v>1719.51</v>
      </c>
      <c r="G164" s="211">
        <v>58.95</v>
      </c>
      <c r="H164" s="212">
        <f>(TRUNC(G164*J8,2)+G164)</f>
        <v>71.900000000000006</v>
      </c>
      <c r="I164" s="231">
        <f t="shared" si="0"/>
        <v>123632.76</v>
      </c>
      <c r="J164" s="8"/>
      <c r="K164" s="237"/>
      <c r="L164" s="237"/>
      <c r="M164" s="237"/>
      <c r="N164" s="237"/>
      <c r="O164" s="237"/>
      <c r="P164" s="237"/>
      <c r="Q164" s="237"/>
      <c r="R164" s="237"/>
      <c r="S164" s="237"/>
      <c r="T164" s="237"/>
      <c r="U164" s="237"/>
      <c r="V164" s="237"/>
      <c r="W164" s="237"/>
      <c r="X164" s="237"/>
      <c r="Y164" s="237"/>
      <c r="Z164" s="237"/>
      <c r="AA164" s="237"/>
      <c r="AB164" s="237"/>
    </row>
    <row r="165" spans="1:28">
      <c r="A165" s="219" t="s">
        <v>387</v>
      </c>
      <c r="B165" s="220" t="s">
        <v>16</v>
      </c>
      <c r="C165" s="220"/>
      <c r="D165" s="221" t="s">
        <v>388</v>
      </c>
      <c r="E165" s="220"/>
      <c r="F165" s="222">
        <v>1</v>
      </c>
      <c r="G165" s="222" t="s">
        <v>16</v>
      </c>
      <c r="H165" s="223">
        <f>I166+I167</f>
        <v>73331.09</v>
      </c>
      <c r="I165" s="233">
        <f t="shared" si="0"/>
        <v>73331.09</v>
      </c>
      <c r="J165" s="8"/>
      <c r="K165" s="237"/>
      <c r="L165" s="237"/>
      <c r="M165" s="237"/>
      <c r="N165" s="237"/>
      <c r="O165" s="237"/>
      <c r="P165" s="237"/>
      <c r="Q165" s="237"/>
      <c r="R165" s="237"/>
      <c r="S165" s="237"/>
      <c r="T165" s="237"/>
      <c r="U165" s="237"/>
      <c r="V165" s="237"/>
      <c r="W165" s="237"/>
      <c r="X165" s="237"/>
      <c r="Y165" s="237"/>
      <c r="Z165" s="237"/>
      <c r="AA165" s="237"/>
      <c r="AB165" s="237"/>
    </row>
    <row r="166" spans="1:28" ht="38.25">
      <c r="A166" s="206" t="s">
        <v>389</v>
      </c>
      <c r="B166" s="207" t="s">
        <v>390</v>
      </c>
      <c r="C166" s="208" t="s">
        <v>27</v>
      </c>
      <c r="D166" s="209" t="s">
        <v>391</v>
      </c>
      <c r="E166" s="210" t="s">
        <v>44</v>
      </c>
      <c r="F166" s="211">
        <v>1375.56</v>
      </c>
      <c r="G166" s="211">
        <v>8.9499999999999993</v>
      </c>
      <c r="H166" s="212">
        <f>(TRUNC(G166*J8,2)+G166)</f>
        <v>10.91</v>
      </c>
      <c r="I166" s="231">
        <f t="shared" si="0"/>
        <v>15007.35</v>
      </c>
      <c r="J166" s="8"/>
      <c r="K166" s="237"/>
      <c r="L166" s="237"/>
      <c r="M166" s="237"/>
      <c r="N166" s="237"/>
      <c r="O166" s="237"/>
      <c r="P166" s="237"/>
      <c r="Q166" s="237"/>
      <c r="R166" s="237"/>
      <c r="S166" s="237"/>
      <c r="T166" s="237"/>
      <c r="U166" s="237"/>
      <c r="V166" s="237"/>
      <c r="W166" s="237"/>
      <c r="X166" s="237"/>
      <c r="Y166" s="237"/>
      <c r="Z166" s="237"/>
      <c r="AA166" s="237"/>
      <c r="AB166" s="237"/>
    </row>
    <row r="167" spans="1:28" ht="25.5">
      <c r="A167" s="206" t="s">
        <v>392</v>
      </c>
      <c r="B167" s="207" t="s">
        <v>393</v>
      </c>
      <c r="C167" s="208" t="s">
        <v>27</v>
      </c>
      <c r="D167" s="209" t="s">
        <v>394</v>
      </c>
      <c r="E167" s="207" t="s">
        <v>44</v>
      </c>
      <c r="F167" s="211">
        <v>1375.56</v>
      </c>
      <c r="G167" s="211">
        <v>34.770000000000003</v>
      </c>
      <c r="H167" s="212">
        <f>(TRUNC(G167*J8,2)+G167)</f>
        <v>42.400000000000006</v>
      </c>
      <c r="I167" s="231">
        <f t="shared" si="0"/>
        <v>58323.74</v>
      </c>
      <c r="J167" s="8"/>
      <c r="K167" s="237"/>
      <c r="L167" s="237"/>
      <c r="M167" s="237"/>
      <c r="N167" s="237"/>
      <c r="O167" s="237"/>
      <c r="P167" s="237"/>
      <c r="Q167" s="237"/>
      <c r="R167" s="237"/>
      <c r="S167" s="237"/>
      <c r="T167" s="237"/>
      <c r="U167" s="237"/>
      <c r="V167" s="237"/>
      <c r="W167" s="237"/>
      <c r="X167" s="237"/>
      <c r="Y167" s="237"/>
      <c r="Z167" s="237"/>
      <c r="AA167" s="237"/>
      <c r="AB167" s="237"/>
    </row>
    <row r="168" spans="1:28">
      <c r="A168" s="214" t="s">
        <v>395</v>
      </c>
      <c r="B168" s="215" t="s">
        <v>16</v>
      </c>
      <c r="C168" s="215"/>
      <c r="D168" s="216" t="s">
        <v>396</v>
      </c>
      <c r="E168" s="215"/>
      <c r="F168" s="217">
        <v>1</v>
      </c>
      <c r="G168" s="217" t="s">
        <v>16</v>
      </c>
      <c r="H168" s="218">
        <f>I169+I173+I176+I180</f>
        <v>295038.78000000003</v>
      </c>
      <c r="I168" s="232">
        <f t="shared" si="0"/>
        <v>295038.78000000003</v>
      </c>
      <c r="J168" s="8"/>
      <c r="K168" s="237"/>
      <c r="L168" s="237"/>
      <c r="M168" s="237"/>
      <c r="N168" s="237"/>
      <c r="O168" s="237"/>
      <c r="P168" s="237"/>
      <c r="Q168" s="237"/>
      <c r="R168" s="237"/>
      <c r="S168" s="237"/>
      <c r="T168" s="237"/>
      <c r="U168" s="237"/>
      <c r="V168" s="237"/>
      <c r="W168" s="237"/>
      <c r="X168" s="237"/>
      <c r="Y168" s="237"/>
      <c r="Z168" s="237"/>
      <c r="AA168" s="237"/>
      <c r="AB168" s="237"/>
    </row>
    <row r="169" spans="1:28">
      <c r="A169" s="219" t="s">
        <v>397</v>
      </c>
      <c r="B169" s="220" t="s">
        <v>16</v>
      </c>
      <c r="C169" s="220"/>
      <c r="D169" s="221" t="s">
        <v>398</v>
      </c>
      <c r="E169" s="220"/>
      <c r="F169" s="222">
        <v>1</v>
      </c>
      <c r="G169" s="222" t="s">
        <v>16</v>
      </c>
      <c r="H169" s="223">
        <f>I170+I171+I172</f>
        <v>128119.04000000001</v>
      </c>
      <c r="I169" s="233">
        <f t="shared" si="0"/>
        <v>128119.03999999999</v>
      </c>
      <c r="J169" s="8"/>
      <c r="K169" s="237"/>
      <c r="L169" s="237"/>
      <c r="M169" s="237"/>
      <c r="N169" s="237"/>
      <c r="O169" s="237"/>
      <c r="P169" s="237"/>
      <c r="Q169" s="237"/>
      <c r="R169" s="237"/>
      <c r="S169" s="237"/>
      <c r="T169" s="237"/>
      <c r="U169" s="237"/>
      <c r="V169" s="237"/>
      <c r="W169" s="237"/>
      <c r="X169" s="237"/>
      <c r="Y169" s="237"/>
      <c r="Z169" s="237"/>
      <c r="AA169" s="237"/>
      <c r="AB169" s="237"/>
    </row>
    <row r="170" spans="1:28" ht="25.5">
      <c r="A170" s="206" t="s">
        <v>399</v>
      </c>
      <c r="B170" s="210" t="s">
        <v>400</v>
      </c>
      <c r="C170" s="208" t="s">
        <v>27</v>
      </c>
      <c r="D170" s="213" t="s">
        <v>401</v>
      </c>
      <c r="E170" s="210" t="s">
        <v>44</v>
      </c>
      <c r="F170" s="211">
        <v>3401.09</v>
      </c>
      <c r="G170" s="211">
        <v>4.62</v>
      </c>
      <c r="H170" s="212">
        <f>(TRUNC(G170*J8,2)+G170)</f>
        <v>5.63</v>
      </c>
      <c r="I170" s="231">
        <f t="shared" si="0"/>
        <v>19148.13</v>
      </c>
      <c r="J170" s="8"/>
      <c r="K170" s="237"/>
      <c r="L170" s="237"/>
      <c r="M170" s="237"/>
      <c r="N170" s="237"/>
      <c r="O170" s="237"/>
      <c r="P170" s="237"/>
      <c r="Q170" s="237"/>
      <c r="R170" s="237"/>
      <c r="S170" s="237"/>
      <c r="T170" s="237"/>
      <c r="U170" s="237"/>
      <c r="V170" s="237"/>
      <c r="W170" s="237"/>
      <c r="X170" s="237"/>
      <c r="Y170" s="237"/>
      <c r="Z170" s="237"/>
      <c r="AA170" s="237"/>
      <c r="AB170" s="237"/>
    </row>
    <row r="171" spans="1:28" ht="25.5">
      <c r="A171" s="206" t="s">
        <v>402</v>
      </c>
      <c r="B171" s="224" t="s">
        <v>403</v>
      </c>
      <c r="C171" s="208" t="s">
        <v>27</v>
      </c>
      <c r="D171" s="209" t="s">
        <v>404</v>
      </c>
      <c r="E171" s="207" t="s">
        <v>44</v>
      </c>
      <c r="F171" s="211">
        <v>3401.09</v>
      </c>
      <c r="G171" s="211">
        <v>12.64</v>
      </c>
      <c r="H171" s="212">
        <f>(TRUNC(G171*J8,2)+G171)</f>
        <v>15.41</v>
      </c>
      <c r="I171" s="231">
        <f t="shared" si="0"/>
        <v>52410.79</v>
      </c>
      <c r="J171" s="8"/>
      <c r="K171" s="237"/>
      <c r="L171" s="237"/>
      <c r="M171" s="237"/>
      <c r="N171" s="237"/>
      <c r="O171" s="237"/>
      <c r="P171" s="237"/>
      <c r="Q171" s="237"/>
      <c r="R171" s="237"/>
      <c r="S171" s="237"/>
      <c r="T171" s="237"/>
      <c r="U171" s="237"/>
      <c r="V171" s="237"/>
      <c r="W171" s="237"/>
      <c r="X171" s="237"/>
      <c r="Y171" s="237"/>
      <c r="Z171" s="237"/>
      <c r="AA171" s="237"/>
      <c r="AB171" s="237"/>
    </row>
    <row r="172" spans="1:28" ht="25.5">
      <c r="A172" s="206" t="s">
        <v>405</v>
      </c>
      <c r="B172" s="207" t="s">
        <v>406</v>
      </c>
      <c r="C172" s="208" t="s">
        <v>27</v>
      </c>
      <c r="D172" s="225" t="s">
        <v>407</v>
      </c>
      <c r="E172" s="224" t="s">
        <v>44</v>
      </c>
      <c r="F172" s="211">
        <v>3401.09</v>
      </c>
      <c r="G172" s="211">
        <v>13.64</v>
      </c>
      <c r="H172" s="212">
        <f>(TRUNC(G172*J8,2)+G172)</f>
        <v>16.630000000000003</v>
      </c>
      <c r="I172" s="231">
        <f t="shared" si="0"/>
        <v>56560.12</v>
      </c>
      <c r="J172" s="8"/>
      <c r="K172" s="237"/>
      <c r="L172" s="237"/>
      <c r="M172" s="237"/>
      <c r="N172" s="237"/>
      <c r="O172" s="237"/>
      <c r="P172" s="237"/>
      <c r="Q172" s="237"/>
      <c r="R172" s="237"/>
      <c r="S172" s="237"/>
      <c r="T172" s="237"/>
      <c r="U172" s="237"/>
      <c r="V172" s="237"/>
      <c r="W172" s="237"/>
      <c r="X172" s="237"/>
      <c r="Y172" s="237"/>
      <c r="Z172" s="237"/>
      <c r="AA172" s="237"/>
      <c r="AB172" s="237"/>
    </row>
    <row r="173" spans="1:28">
      <c r="A173" s="219" t="s">
        <v>408</v>
      </c>
      <c r="B173" s="220" t="s">
        <v>16</v>
      </c>
      <c r="C173" s="220"/>
      <c r="D173" s="221" t="s">
        <v>409</v>
      </c>
      <c r="E173" s="220"/>
      <c r="F173" s="222">
        <v>1</v>
      </c>
      <c r="G173" s="222" t="s">
        <v>16</v>
      </c>
      <c r="H173" s="223">
        <f>I174+I175</f>
        <v>66080.760000000009</v>
      </c>
      <c r="I173" s="233">
        <f t="shared" si="0"/>
        <v>66080.759999999995</v>
      </c>
      <c r="J173" s="8"/>
      <c r="K173" s="237"/>
      <c r="L173" s="237"/>
      <c r="M173" s="237"/>
      <c r="N173" s="237"/>
      <c r="O173" s="237"/>
      <c r="P173" s="237"/>
      <c r="Q173" s="237"/>
      <c r="R173" s="237"/>
      <c r="S173" s="237"/>
      <c r="T173" s="237"/>
      <c r="U173" s="237"/>
      <c r="V173" s="237"/>
      <c r="W173" s="237"/>
      <c r="X173" s="237"/>
      <c r="Y173" s="237"/>
      <c r="Z173" s="237"/>
      <c r="AA173" s="237"/>
      <c r="AB173" s="237"/>
    </row>
    <row r="174" spans="1:28" ht="25.5">
      <c r="A174" s="206" t="s">
        <v>410</v>
      </c>
      <c r="B174" s="207" t="s">
        <v>411</v>
      </c>
      <c r="C174" s="208" t="s">
        <v>27</v>
      </c>
      <c r="D174" s="209" t="s">
        <v>412</v>
      </c>
      <c r="E174" s="210" t="s">
        <v>44</v>
      </c>
      <c r="F174" s="211">
        <v>1719.51</v>
      </c>
      <c r="G174" s="211">
        <v>5.42</v>
      </c>
      <c r="H174" s="212">
        <f>(TRUNC(G174*J8,2)+G174)</f>
        <v>6.6099999999999994</v>
      </c>
      <c r="I174" s="231">
        <f t="shared" si="0"/>
        <v>11365.96</v>
      </c>
      <c r="J174" s="8"/>
      <c r="K174" s="237"/>
      <c r="L174" s="237"/>
      <c r="M174" s="237"/>
      <c r="N174" s="237"/>
      <c r="O174" s="237"/>
      <c r="P174" s="237"/>
      <c r="Q174" s="237"/>
      <c r="R174" s="237"/>
      <c r="S174" s="237"/>
      <c r="T174" s="237"/>
      <c r="U174" s="237"/>
      <c r="V174" s="237"/>
      <c r="W174" s="237"/>
      <c r="X174" s="237"/>
      <c r="Y174" s="237"/>
      <c r="Z174" s="237"/>
      <c r="AA174" s="237"/>
      <c r="AB174" s="237"/>
    </row>
    <row r="175" spans="1:28" ht="38.25">
      <c r="A175" s="206" t="s">
        <v>413</v>
      </c>
      <c r="B175" s="207" t="s">
        <v>414</v>
      </c>
      <c r="C175" s="208" t="s">
        <v>27</v>
      </c>
      <c r="D175" s="209" t="s">
        <v>415</v>
      </c>
      <c r="E175" s="210" t="s">
        <v>44</v>
      </c>
      <c r="F175" s="211">
        <v>1719.51</v>
      </c>
      <c r="G175" s="211">
        <v>26.09</v>
      </c>
      <c r="H175" s="212">
        <f>(TRUNC(G175*J8,2)+G175)</f>
        <v>31.82</v>
      </c>
      <c r="I175" s="231">
        <f t="shared" si="0"/>
        <v>54714.8</v>
      </c>
      <c r="J175" s="8"/>
      <c r="K175" s="237"/>
      <c r="L175" s="237"/>
      <c r="M175" s="237"/>
      <c r="N175" s="237"/>
      <c r="O175" s="237"/>
      <c r="P175" s="237"/>
      <c r="Q175" s="237"/>
      <c r="R175" s="237"/>
      <c r="S175" s="237"/>
      <c r="T175" s="237"/>
      <c r="U175" s="237"/>
      <c r="V175" s="237"/>
      <c r="W175" s="237"/>
      <c r="X175" s="237"/>
      <c r="Y175" s="237"/>
      <c r="Z175" s="237"/>
      <c r="AA175" s="237"/>
      <c r="AB175" s="237"/>
    </row>
    <row r="176" spans="1:28">
      <c r="A176" s="219" t="s">
        <v>416</v>
      </c>
      <c r="B176" s="220" t="s">
        <v>16</v>
      </c>
      <c r="C176" s="220"/>
      <c r="D176" s="221" t="s">
        <v>388</v>
      </c>
      <c r="E176" s="220"/>
      <c r="F176" s="222">
        <v>1</v>
      </c>
      <c r="G176" s="222" t="s">
        <v>16</v>
      </c>
      <c r="H176" s="223">
        <f>I177+I178+I179</f>
        <v>75490.709999999992</v>
      </c>
      <c r="I176" s="233">
        <f t="shared" si="0"/>
        <v>75490.710000000006</v>
      </c>
      <c r="J176" s="8"/>
      <c r="K176" s="237"/>
      <c r="L176" s="237"/>
      <c r="M176" s="237"/>
      <c r="N176" s="237"/>
      <c r="O176" s="237"/>
      <c r="P176" s="237"/>
      <c r="Q176" s="237"/>
      <c r="R176" s="237"/>
      <c r="S176" s="237"/>
      <c r="T176" s="237"/>
      <c r="U176" s="237"/>
      <c r="V176" s="237"/>
      <c r="W176" s="237"/>
      <c r="X176" s="237"/>
      <c r="Y176" s="237"/>
      <c r="Z176" s="237"/>
      <c r="AA176" s="237"/>
      <c r="AB176" s="237"/>
    </row>
    <row r="177" spans="1:28">
      <c r="A177" s="206" t="s">
        <v>417</v>
      </c>
      <c r="B177" s="224" t="s">
        <v>418</v>
      </c>
      <c r="C177" s="208" t="s">
        <v>27</v>
      </c>
      <c r="D177" s="209" t="s">
        <v>419</v>
      </c>
      <c r="E177" s="207" t="s">
        <v>44</v>
      </c>
      <c r="F177" s="211">
        <v>1375.56</v>
      </c>
      <c r="G177" s="211">
        <v>5.67</v>
      </c>
      <c r="H177" s="212">
        <f>(TRUNC(G177*J8,2)+G177)</f>
        <v>6.91</v>
      </c>
      <c r="I177" s="231">
        <f t="shared" si="0"/>
        <v>9505.11</v>
      </c>
      <c r="J177" s="8"/>
      <c r="K177" s="237"/>
      <c r="L177" s="237"/>
      <c r="M177" s="237"/>
      <c r="N177" s="237"/>
      <c r="O177" s="237"/>
      <c r="P177" s="237"/>
      <c r="Q177" s="237"/>
      <c r="R177" s="237"/>
      <c r="S177" s="237"/>
      <c r="T177" s="237"/>
      <c r="U177" s="237"/>
      <c r="V177" s="237"/>
      <c r="W177" s="237"/>
      <c r="X177" s="237"/>
      <c r="Y177" s="237"/>
      <c r="Z177" s="237"/>
      <c r="AA177" s="237"/>
      <c r="AB177" s="237"/>
    </row>
    <row r="178" spans="1:28" ht="25.5">
      <c r="A178" s="206" t="s">
        <v>420</v>
      </c>
      <c r="B178" s="207" t="s">
        <v>421</v>
      </c>
      <c r="C178" s="208" t="s">
        <v>27</v>
      </c>
      <c r="D178" s="225" t="s">
        <v>422</v>
      </c>
      <c r="E178" s="224" t="s">
        <v>44</v>
      </c>
      <c r="F178" s="211">
        <v>1375.56</v>
      </c>
      <c r="G178" s="211">
        <v>23.12</v>
      </c>
      <c r="H178" s="212">
        <f>(TRUNC(G178*J8,2)+G178)</f>
        <v>28.19</v>
      </c>
      <c r="I178" s="231">
        <f t="shared" si="0"/>
        <v>38777.03</v>
      </c>
      <c r="J178" s="8"/>
      <c r="K178" s="237"/>
      <c r="L178" s="237"/>
      <c r="M178" s="237"/>
      <c r="N178" s="237"/>
      <c r="O178" s="237"/>
      <c r="P178" s="237"/>
      <c r="Q178" s="237"/>
      <c r="R178" s="237"/>
      <c r="S178" s="237"/>
      <c r="T178" s="237"/>
      <c r="U178" s="237"/>
      <c r="V178" s="237"/>
      <c r="W178" s="237"/>
      <c r="X178" s="237"/>
      <c r="Y178" s="237"/>
      <c r="Z178" s="237"/>
      <c r="AA178" s="237"/>
      <c r="AB178" s="237"/>
    </row>
    <row r="179" spans="1:28" ht="25.5">
      <c r="A179" s="206" t="s">
        <v>423</v>
      </c>
      <c r="B179" s="207" t="s">
        <v>424</v>
      </c>
      <c r="C179" s="208" t="s">
        <v>27</v>
      </c>
      <c r="D179" s="209" t="s">
        <v>425</v>
      </c>
      <c r="E179" s="207" t="s">
        <v>44</v>
      </c>
      <c r="F179" s="211">
        <v>1375.56</v>
      </c>
      <c r="G179" s="211">
        <v>16.22</v>
      </c>
      <c r="H179" s="212">
        <f>(TRUNC(G179*J8,2)+G179)</f>
        <v>19.779999999999998</v>
      </c>
      <c r="I179" s="231">
        <f t="shared" si="0"/>
        <v>27208.57</v>
      </c>
      <c r="J179" s="8"/>
      <c r="K179" s="237"/>
      <c r="L179" s="237"/>
      <c r="M179" s="237"/>
      <c r="N179" s="237"/>
      <c r="O179" s="237"/>
      <c r="P179" s="237"/>
      <c r="Q179" s="237"/>
      <c r="R179" s="237"/>
      <c r="S179" s="237"/>
      <c r="T179" s="237"/>
      <c r="U179" s="237"/>
      <c r="V179" s="237"/>
      <c r="W179" s="237"/>
      <c r="X179" s="237"/>
      <c r="Y179" s="237"/>
      <c r="Z179" s="237"/>
      <c r="AA179" s="237"/>
      <c r="AB179" s="237"/>
    </row>
    <row r="180" spans="1:28">
      <c r="A180" s="219" t="s">
        <v>426</v>
      </c>
      <c r="B180" s="220" t="s">
        <v>16</v>
      </c>
      <c r="C180" s="220"/>
      <c r="D180" s="221" t="s">
        <v>427</v>
      </c>
      <c r="E180" s="220"/>
      <c r="F180" s="222">
        <v>1</v>
      </c>
      <c r="G180" s="222" t="s">
        <v>16</v>
      </c>
      <c r="H180" s="223">
        <f>I181+I182+I183+I184</f>
        <v>25348.27</v>
      </c>
      <c r="I180" s="233">
        <f t="shared" si="0"/>
        <v>25348.27</v>
      </c>
      <c r="J180" s="8"/>
      <c r="K180" s="237"/>
      <c r="L180" s="237"/>
      <c r="M180" s="237"/>
      <c r="N180" s="237"/>
      <c r="O180" s="237"/>
      <c r="P180" s="237"/>
      <c r="Q180" s="237"/>
      <c r="R180" s="237"/>
      <c r="S180" s="237"/>
      <c r="T180" s="237"/>
      <c r="U180" s="237"/>
      <c r="V180" s="237"/>
      <c r="W180" s="237"/>
      <c r="X180" s="237"/>
      <c r="Y180" s="237"/>
      <c r="Z180" s="237"/>
      <c r="AA180" s="237"/>
      <c r="AB180" s="237"/>
    </row>
    <row r="181" spans="1:28" ht="38.25">
      <c r="A181" s="206" t="s">
        <v>428</v>
      </c>
      <c r="B181" s="224" t="s">
        <v>429</v>
      </c>
      <c r="C181" s="208" t="s">
        <v>20</v>
      </c>
      <c r="D181" s="209" t="s">
        <v>430</v>
      </c>
      <c r="E181" s="207" t="s">
        <v>44</v>
      </c>
      <c r="F181" s="211">
        <v>33.119999999999997</v>
      </c>
      <c r="G181" s="211">
        <v>34.99</v>
      </c>
      <c r="H181" s="212">
        <f>(TRUNC(G181*J8,2)+G181)</f>
        <v>42.67</v>
      </c>
      <c r="I181" s="231">
        <f t="shared" si="0"/>
        <v>1413.23</v>
      </c>
      <c r="J181" s="8"/>
      <c r="K181" s="237"/>
      <c r="L181" s="237"/>
      <c r="M181" s="237"/>
      <c r="N181" s="237"/>
      <c r="O181" s="237"/>
      <c r="P181" s="237"/>
      <c r="Q181" s="237"/>
      <c r="R181" s="237"/>
      <c r="S181" s="237"/>
      <c r="T181" s="237"/>
      <c r="U181" s="237"/>
      <c r="V181" s="237"/>
      <c r="W181" s="237"/>
      <c r="X181" s="237"/>
      <c r="Y181" s="237"/>
      <c r="Z181" s="237"/>
      <c r="AA181" s="237"/>
      <c r="AB181" s="237"/>
    </row>
    <row r="182" spans="1:28" ht="25.5">
      <c r="A182" s="240" t="s">
        <v>431</v>
      </c>
      <c r="B182" s="210" t="s">
        <v>432</v>
      </c>
      <c r="C182" s="208" t="s">
        <v>27</v>
      </c>
      <c r="D182" s="213" t="s">
        <v>433</v>
      </c>
      <c r="E182" s="210" t="s">
        <v>44</v>
      </c>
      <c r="F182" s="211">
        <v>230.87</v>
      </c>
      <c r="G182" s="211">
        <v>19.11</v>
      </c>
      <c r="H182" s="212">
        <f>(TRUNC(G182*J8,2)+G182)</f>
        <v>23.3</v>
      </c>
      <c r="I182" s="231">
        <f t="shared" si="0"/>
        <v>5379.27</v>
      </c>
      <c r="J182" s="8"/>
      <c r="K182" s="237"/>
      <c r="L182" s="237"/>
      <c r="M182" s="237"/>
      <c r="N182" s="237"/>
      <c r="O182" s="237"/>
      <c r="P182" s="237"/>
      <c r="Q182" s="237"/>
      <c r="R182" s="237"/>
      <c r="S182" s="237"/>
      <c r="T182" s="237"/>
      <c r="U182" s="237"/>
      <c r="V182" s="237"/>
      <c r="W182" s="237"/>
      <c r="X182" s="237"/>
      <c r="Y182" s="237"/>
      <c r="Z182" s="237"/>
      <c r="AA182" s="237"/>
      <c r="AB182" s="237"/>
    </row>
    <row r="183" spans="1:28" ht="25.5">
      <c r="A183" s="240" t="s">
        <v>434</v>
      </c>
      <c r="B183" s="210" t="s">
        <v>435</v>
      </c>
      <c r="C183" s="208" t="s">
        <v>20</v>
      </c>
      <c r="D183" s="213" t="s">
        <v>436</v>
      </c>
      <c r="E183" s="210" t="s">
        <v>61</v>
      </c>
      <c r="F183" s="211">
        <v>117.48</v>
      </c>
      <c r="G183" s="211">
        <v>8.15</v>
      </c>
      <c r="H183" s="212">
        <f>(TRUNC(G183*J8,2)+G183)</f>
        <v>9.9400000000000013</v>
      </c>
      <c r="I183" s="231">
        <f t="shared" si="0"/>
        <v>1167.75</v>
      </c>
      <c r="J183" s="8"/>
      <c r="K183" s="237"/>
      <c r="L183" s="237"/>
      <c r="M183" s="237"/>
      <c r="N183" s="237"/>
      <c r="O183" s="237"/>
      <c r="P183" s="237"/>
      <c r="Q183" s="237"/>
      <c r="R183" s="237"/>
      <c r="S183" s="237"/>
      <c r="T183" s="237"/>
      <c r="U183" s="237"/>
      <c r="V183" s="237"/>
      <c r="W183" s="237"/>
      <c r="X183" s="237"/>
      <c r="Y183" s="237"/>
      <c r="Z183" s="237"/>
      <c r="AA183" s="237"/>
      <c r="AB183" s="237"/>
    </row>
    <row r="184" spans="1:28" ht="38.25">
      <c r="A184" s="240" t="s">
        <v>437</v>
      </c>
      <c r="B184" s="210" t="s">
        <v>429</v>
      </c>
      <c r="C184" s="208" t="s">
        <v>20</v>
      </c>
      <c r="D184" s="213" t="s">
        <v>438</v>
      </c>
      <c r="E184" s="210" t="s">
        <v>44</v>
      </c>
      <c r="F184" s="211">
        <v>407.5</v>
      </c>
      <c r="G184" s="211">
        <v>34.99</v>
      </c>
      <c r="H184" s="212">
        <f>(TRUNC(G184*J8,2)+G184)</f>
        <v>42.67</v>
      </c>
      <c r="I184" s="231">
        <f t="shared" si="0"/>
        <v>17388.02</v>
      </c>
      <c r="J184" s="8"/>
      <c r="K184" s="237"/>
      <c r="L184" s="237"/>
      <c r="M184" s="237"/>
      <c r="N184" s="237"/>
      <c r="O184" s="237"/>
      <c r="P184" s="237"/>
      <c r="Q184" s="237"/>
      <c r="R184" s="237"/>
      <c r="S184" s="237"/>
      <c r="T184" s="237"/>
      <c r="U184" s="237"/>
      <c r="V184" s="237"/>
      <c r="W184" s="237"/>
      <c r="X184" s="237"/>
      <c r="Y184" s="237"/>
      <c r="Z184" s="237"/>
      <c r="AA184" s="237"/>
      <c r="AB184" s="237"/>
    </row>
    <row r="185" spans="1:28">
      <c r="A185" s="214" t="s">
        <v>439</v>
      </c>
      <c r="B185" s="215" t="s">
        <v>16</v>
      </c>
      <c r="C185" s="215"/>
      <c r="D185" s="216" t="s">
        <v>440</v>
      </c>
      <c r="E185" s="215"/>
      <c r="F185" s="217">
        <v>1</v>
      </c>
      <c r="G185" s="217" t="s">
        <v>16</v>
      </c>
      <c r="H185" s="218">
        <f>I186+I187+I188</f>
        <v>62204.210000000006</v>
      </c>
      <c r="I185" s="232">
        <f t="shared" si="0"/>
        <v>62204.21</v>
      </c>
      <c r="J185" s="8"/>
      <c r="K185" s="237"/>
      <c r="L185" s="237"/>
      <c r="M185" s="237"/>
      <c r="N185" s="237"/>
      <c r="O185" s="237"/>
      <c r="P185" s="237"/>
      <c r="Q185" s="237"/>
      <c r="R185" s="237"/>
      <c r="S185" s="237"/>
      <c r="T185" s="237"/>
      <c r="U185" s="237"/>
      <c r="V185" s="237"/>
      <c r="W185" s="237"/>
      <c r="X185" s="237"/>
      <c r="Y185" s="237"/>
      <c r="Z185" s="237"/>
      <c r="AA185" s="237"/>
      <c r="AB185" s="237"/>
    </row>
    <row r="186" spans="1:28" ht="25.5">
      <c r="A186" s="206" t="s">
        <v>441</v>
      </c>
      <c r="B186" s="210" t="s">
        <v>442</v>
      </c>
      <c r="C186" s="208" t="s">
        <v>20</v>
      </c>
      <c r="D186" s="213" t="s">
        <v>443</v>
      </c>
      <c r="E186" s="210" t="s">
        <v>44</v>
      </c>
      <c r="F186" s="211">
        <v>83.08</v>
      </c>
      <c r="G186" s="211">
        <v>401.64</v>
      </c>
      <c r="H186" s="212">
        <f>(TRUNC(G186*J8,2)+G186)</f>
        <v>489.88</v>
      </c>
      <c r="I186" s="231">
        <f t="shared" si="0"/>
        <v>40699.230000000003</v>
      </c>
      <c r="J186" s="8"/>
      <c r="K186" s="237"/>
      <c r="L186" s="237"/>
      <c r="M186" s="237"/>
      <c r="N186" s="237"/>
      <c r="O186" s="237"/>
      <c r="P186" s="237"/>
      <c r="Q186" s="237"/>
      <c r="R186" s="237"/>
      <c r="S186" s="237"/>
      <c r="T186" s="237"/>
      <c r="U186" s="237"/>
      <c r="V186" s="237"/>
      <c r="W186" s="237"/>
      <c r="X186" s="237"/>
      <c r="Y186" s="237"/>
      <c r="Z186" s="237"/>
      <c r="AA186" s="237"/>
      <c r="AB186" s="237"/>
    </row>
    <row r="187" spans="1:28">
      <c r="A187" s="206" t="s">
        <v>444</v>
      </c>
      <c r="B187" s="207" t="s">
        <v>445</v>
      </c>
      <c r="C187" s="208" t="s">
        <v>20</v>
      </c>
      <c r="D187" s="209" t="s">
        <v>446</v>
      </c>
      <c r="E187" s="210" t="s">
        <v>61</v>
      </c>
      <c r="F187" s="211">
        <v>153.24</v>
      </c>
      <c r="G187" s="211">
        <v>15.46</v>
      </c>
      <c r="H187" s="212">
        <f>(TRUNC(G187*J8,2)+G187)</f>
        <v>18.850000000000001</v>
      </c>
      <c r="I187" s="231">
        <f t="shared" si="0"/>
        <v>2888.57</v>
      </c>
      <c r="J187" s="8"/>
      <c r="K187" s="237"/>
      <c r="L187" s="237"/>
      <c r="M187" s="237"/>
      <c r="N187" s="237"/>
      <c r="O187" s="237"/>
      <c r="P187" s="237"/>
      <c r="Q187" s="237"/>
      <c r="R187" s="237"/>
      <c r="S187" s="237"/>
      <c r="T187" s="237"/>
      <c r="U187" s="237"/>
      <c r="V187" s="237"/>
      <c r="W187" s="237"/>
      <c r="X187" s="237"/>
      <c r="Y187" s="237"/>
      <c r="Z187" s="237"/>
      <c r="AA187" s="237"/>
      <c r="AB187" s="237"/>
    </row>
    <row r="188" spans="1:28" ht="25.5">
      <c r="A188" s="206" t="s">
        <v>447</v>
      </c>
      <c r="B188" s="207" t="s">
        <v>448</v>
      </c>
      <c r="C188" s="208" t="s">
        <v>27</v>
      </c>
      <c r="D188" s="209" t="s">
        <v>449</v>
      </c>
      <c r="E188" s="210" t="s">
        <v>44</v>
      </c>
      <c r="F188" s="211">
        <v>44.25</v>
      </c>
      <c r="G188" s="211">
        <v>344.93</v>
      </c>
      <c r="H188" s="212">
        <f>(TRUNC(G188*J8,2)+G188)</f>
        <v>420.71000000000004</v>
      </c>
      <c r="I188" s="231">
        <f t="shared" si="0"/>
        <v>18616.41</v>
      </c>
      <c r="J188" s="8"/>
      <c r="K188" s="237"/>
      <c r="L188" s="237"/>
      <c r="M188" s="237"/>
      <c r="N188" s="237"/>
      <c r="O188" s="237"/>
      <c r="P188" s="237"/>
      <c r="Q188" s="237"/>
      <c r="R188" s="237"/>
      <c r="S188" s="237"/>
      <c r="T188" s="237"/>
      <c r="U188" s="237"/>
      <c r="V188" s="237"/>
      <c r="W188" s="237"/>
      <c r="X188" s="237"/>
      <c r="Y188" s="237"/>
      <c r="Z188" s="237"/>
      <c r="AA188" s="237"/>
      <c r="AB188" s="237"/>
    </row>
    <row r="189" spans="1:28">
      <c r="A189" s="214" t="s">
        <v>450</v>
      </c>
      <c r="B189" s="215" t="s">
        <v>16</v>
      </c>
      <c r="C189" s="215"/>
      <c r="D189" s="216" t="s">
        <v>451</v>
      </c>
      <c r="E189" s="215"/>
      <c r="F189" s="217">
        <v>1</v>
      </c>
      <c r="G189" s="217" t="s">
        <v>16</v>
      </c>
      <c r="H189" s="218">
        <f>I190+I196+I205</f>
        <v>642203.07999999996</v>
      </c>
      <c r="I189" s="232">
        <f t="shared" si="0"/>
        <v>642203.07999999996</v>
      </c>
      <c r="J189" s="8"/>
      <c r="K189" s="237"/>
      <c r="L189" s="237"/>
      <c r="M189" s="237"/>
      <c r="N189" s="237"/>
      <c r="O189" s="237"/>
      <c r="P189" s="237"/>
      <c r="Q189" s="237"/>
      <c r="R189" s="237"/>
      <c r="S189" s="237"/>
      <c r="T189" s="237"/>
      <c r="U189" s="237"/>
      <c r="V189" s="237"/>
      <c r="W189" s="237"/>
      <c r="X189" s="237"/>
      <c r="Y189" s="237"/>
      <c r="Z189" s="237"/>
      <c r="AA189" s="237"/>
      <c r="AB189" s="237"/>
    </row>
    <row r="190" spans="1:28">
      <c r="A190" s="219" t="s">
        <v>452</v>
      </c>
      <c r="B190" s="220" t="s">
        <v>16</v>
      </c>
      <c r="C190" s="220"/>
      <c r="D190" s="221" t="s">
        <v>453</v>
      </c>
      <c r="E190" s="220"/>
      <c r="F190" s="222">
        <v>1</v>
      </c>
      <c r="G190" s="222" t="s">
        <v>16</v>
      </c>
      <c r="H190" s="223">
        <f>I191+I192+I193+I194+I195</f>
        <v>400271.00999999995</v>
      </c>
      <c r="I190" s="233">
        <f t="shared" si="0"/>
        <v>400271.01</v>
      </c>
      <c r="J190" s="8"/>
      <c r="K190" s="237"/>
      <c r="L190" s="237"/>
      <c r="M190" s="237"/>
      <c r="N190" s="237"/>
      <c r="O190" s="237"/>
      <c r="P190" s="237"/>
      <c r="Q190" s="237"/>
      <c r="R190" s="237"/>
      <c r="S190" s="237"/>
      <c r="T190" s="237"/>
      <c r="U190" s="237"/>
      <c r="V190" s="237"/>
      <c r="W190" s="237"/>
      <c r="X190" s="237"/>
      <c r="Y190" s="237"/>
      <c r="Z190" s="237"/>
      <c r="AA190" s="237"/>
      <c r="AB190" s="237"/>
    </row>
    <row r="191" spans="1:28" ht="38.25">
      <c r="A191" s="206" t="s">
        <v>454</v>
      </c>
      <c r="B191" s="207" t="s">
        <v>455</v>
      </c>
      <c r="C191" s="208" t="s">
        <v>20</v>
      </c>
      <c r="D191" s="209" t="s">
        <v>456</v>
      </c>
      <c r="E191" s="207" t="s">
        <v>44</v>
      </c>
      <c r="F191" s="211">
        <v>122.9</v>
      </c>
      <c r="G191" s="211">
        <v>321.08</v>
      </c>
      <c r="H191" s="212">
        <f>(TRUNC(G191*J8,2)+G191)</f>
        <v>391.62</v>
      </c>
      <c r="I191" s="231">
        <f t="shared" si="0"/>
        <v>48130.09</v>
      </c>
      <c r="J191" s="8"/>
      <c r="K191" s="237"/>
      <c r="L191" s="237"/>
      <c r="M191" s="237"/>
      <c r="N191" s="237"/>
      <c r="O191" s="237"/>
      <c r="P191" s="237"/>
      <c r="Q191" s="237"/>
      <c r="R191" s="237"/>
      <c r="S191" s="237"/>
      <c r="T191" s="237"/>
      <c r="U191" s="237"/>
      <c r="V191" s="237"/>
      <c r="W191" s="237"/>
      <c r="X191" s="237"/>
      <c r="Y191" s="237"/>
      <c r="Z191" s="237"/>
      <c r="AA191" s="237"/>
      <c r="AB191" s="237"/>
    </row>
    <row r="192" spans="1:28" ht="38.25">
      <c r="A192" s="206" t="s">
        <v>457</v>
      </c>
      <c r="B192" s="207" t="s">
        <v>458</v>
      </c>
      <c r="C192" s="208" t="s">
        <v>147</v>
      </c>
      <c r="D192" s="209" t="s">
        <v>459</v>
      </c>
      <c r="E192" s="207" t="s">
        <v>460</v>
      </c>
      <c r="F192" s="211">
        <v>177.17</v>
      </c>
      <c r="G192" s="211">
        <v>504.73</v>
      </c>
      <c r="H192" s="212">
        <f>(TRUNC(G192*J8,2)+G192)</f>
        <v>615.61</v>
      </c>
      <c r="I192" s="231">
        <f t="shared" si="0"/>
        <v>109067.62</v>
      </c>
      <c r="J192" s="8"/>
      <c r="K192" s="237"/>
      <c r="L192" s="237"/>
      <c r="M192" s="237"/>
      <c r="N192" s="237"/>
      <c r="O192" s="237"/>
      <c r="P192" s="237"/>
      <c r="Q192" s="237"/>
      <c r="R192" s="237"/>
      <c r="S192" s="237"/>
      <c r="T192" s="237"/>
      <c r="U192" s="237"/>
      <c r="V192" s="237"/>
      <c r="W192" s="237"/>
      <c r="X192" s="237"/>
      <c r="Y192" s="237"/>
      <c r="Z192" s="237"/>
      <c r="AA192" s="237"/>
      <c r="AB192" s="237"/>
    </row>
    <row r="193" spans="1:28" ht="25.5">
      <c r="A193" s="206" t="s">
        <v>461</v>
      </c>
      <c r="B193" s="207" t="s">
        <v>458</v>
      </c>
      <c r="C193" s="208" t="s">
        <v>147</v>
      </c>
      <c r="D193" s="209" t="s">
        <v>462</v>
      </c>
      <c r="E193" s="207" t="s">
        <v>460</v>
      </c>
      <c r="F193" s="211">
        <v>88.87</v>
      </c>
      <c r="G193" s="211">
        <v>504.73</v>
      </c>
      <c r="H193" s="212">
        <f>(TRUNC(G193*J8,2)+G193)</f>
        <v>615.61</v>
      </c>
      <c r="I193" s="231">
        <f t="shared" si="0"/>
        <v>54709.26</v>
      </c>
      <c r="J193" s="8"/>
      <c r="K193" s="237"/>
      <c r="L193" s="237"/>
      <c r="M193" s="237"/>
      <c r="N193" s="237"/>
      <c r="O193" s="237"/>
      <c r="P193" s="237"/>
      <c r="Q193" s="237"/>
      <c r="R193" s="237"/>
      <c r="S193" s="237"/>
      <c r="T193" s="237"/>
      <c r="U193" s="237"/>
      <c r="V193" s="237"/>
      <c r="W193" s="237"/>
      <c r="X193" s="237"/>
      <c r="Y193" s="237"/>
      <c r="Z193" s="237"/>
      <c r="AA193" s="237"/>
      <c r="AB193" s="237"/>
    </row>
    <row r="194" spans="1:28" ht="51">
      <c r="A194" s="206" t="s">
        <v>463</v>
      </c>
      <c r="B194" s="210" t="s">
        <v>464</v>
      </c>
      <c r="C194" s="208" t="s">
        <v>20</v>
      </c>
      <c r="D194" s="213" t="s">
        <v>465</v>
      </c>
      <c r="E194" s="210" t="s">
        <v>44</v>
      </c>
      <c r="F194" s="211">
        <v>140.97999999999999</v>
      </c>
      <c r="G194" s="211">
        <v>953.05</v>
      </c>
      <c r="H194" s="212">
        <f>(TRUNC(G194*J8,2)+G194)</f>
        <v>1162.4299999999998</v>
      </c>
      <c r="I194" s="231">
        <f t="shared" si="0"/>
        <v>163879.38</v>
      </c>
      <c r="J194" s="8"/>
      <c r="K194" s="237"/>
      <c r="L194" s="237"/>
      <c r="M194" s="237"/>
      <c r="N194" s="237"/>
      <c r="O194" s="237"/>
      <c r="P194" s="237"/>
      <c r="Q194" s="237"/>
      <c r="R194" s="237"/>
      <c r="S194" s="237"/>
      <c r="T194" s="237"/>
      <c r="U194" s="237"/>
      <c r="V194" s="237"/>
      <c r="W194" s="237"/>
      <c r="X194" s="237"/>
      <c r="Y194" s="237"/>
      <c r="Z194" s="237"/>
      <c r="AA194" s="237"/>
      <c r="AB194" s="237"/>
    </row>
    <row r="195" spans="1:28" ht="25.5">
      <c r="A195" s="206" t="s">
        <v>466</v>
      </c>
      <c r="B195" s="207" t="s">
        <v>467</v>
      </c>
      <c r="C195" s="208" t="s">
        <v>27</v>
      </c>
      <c r="D195" s="209" t="s">
        <v>468</v>
      </c>
      <c r="E195" s="210" t="s">
        <v>322</v>
      </c>
      <c r="F195" s="211">
        <v>1029.2</v>
      </c>
      <c r="G195" s="211">
        <v>19.510000000000002</v>
      </c>
      <c r="H195" s="212">
        <f>(TRUNC(G195*J8,2)+G195)</f>
        <v>23.790000000000003</v>
      </c>
      <c r="I195" s="231">
        <f t="shared" si="0"/>
        <v>24484.66</v>
      </c>
      <c r="J195" s="8"/>
      <c r="K195" s="237"/>
      <c r="L195" s="237"/>
      <c r="M195" s="237"/>
      <c r="N195" s="237"/>
      <c r="O195" s="237"/>
      <c r="P195" s="237"/>
      <c r="Q195" s="237"/>
      <c r="R195" s="237"/>
      <c r="S195" s="237"/>
      <c r="T195" s="237"/>
      <c r="U195" s="237"/>
      <c r="V195" s="237"/>
      <c r="W195" s="237"/>
      <c r="X195" s="237"/>
      <c r="Y195" s="237"/>
      <c r="Z195" s="237"/>
      <c r="AA195" s="237"/>
      <c r="AB195" s="237"/>
    </row>
    <row r="196" spans="1:28">
      <c r="A196" s="219" t="s">
        <v>469</v>
      </c>
      <c r="B196" s="220" t="s">
        <v>16</v>
      </c>
      <c r="C196" s="220"/>
      <c r="D196" s="221" t="s">
        <v>470</v>
      </c>
      <c r="E196" s="220"/>
      <c r="F196" s="222">
        <v>1</v>
      </c>
      <c r="G196" s="222" t="s">
        <v>16</v>
      </c>
      <c r="H196" s="223">
        <f>I197+I198+I199+I200+I201+I202+I203+I204</f>
        <v>66363.97</v>
      </c>
      <c r="I196" s="233">
        <f t="shared" si="0"/>
        <v>66363.97</v>
      </c>
      <c r="J196" s="8"/>
      <c r="K196" s="237"/>
      <c r="L196" s="237"/>
      <c r="M196" s="237"/>
      <c r="N196" s="237"/>
      <c r="O196" s="237"/>
      <c r="P196" s="237"/>
      <c r="Q196" s="237"/>
      <c r="R196" s="237"/>
      <c r="S196" s="237"/>
      <c r="T196" s="237"/>
      <c r="U196" s="237"/>
      <c r="V196" s="237"/>
      <c r="W196" s="237"/>
      <c r="X196" s="237"/>
      <c r="Y196" s="237"/>
      <c r="Z196" s="237"/>
      <c r="AA196" s="237"/>
      <c r="AB196" s="237"/>
    </row>
    <row r="197" spans="1:28" ht="38.25">
      <c r="A197" s="206" t="s">
        <v>471</v>
      </c>
      <c r="B197" s="207" t="s">
        <v>472</v>
      </c>
      <c r="C197" s="208" t="s">
        <v>27</v>
      </c>
      <c r="D197" s="209" t="s">
        <v>473</v>
      </c>
      <c r="E197" s="210" t="s">
        <v>76</v>
      </c>
      <c r="F197" s="211">
        <v>15</v>
      </c>
      <c r="G197" s="211">
        <v>422.32</v>
      </c>
      <c r="H197" s="212">
        <f>(TRUNC(G197*J8,2)+G197)</f>
        <v>515.1</v>
      </c>
      <c r="I197" s="231">
        <f t="shared" si="0"/>
        <v>7726.5</v>
      </c>
      <c r="J197" s="8"/>
      <c r="K197" s="237"/>
      <c r="L197" s="237"/>
      <c r="M197" s="237"/>
      <c r="N197" s="237"/>
      <c r="O197" s="237"/>
      <c r="P197" s="237"/>
      <c r="Q197" s="237"/>
      <c r="R197" s="237"/>
      <c r="S197" s="237"/>
      <c r="T197" s="237"/>
      <c r="U197" s="237"/>
      <c r="V197" s="237"/>
      <c r="W197" s="237"/>
      <c r="X197" s="237"/>
      <c r="Y197" s="237"/>
      <c r="Z197" s="237"/>
      <c r="AA197" s="237"/>
      <c r="AB197" s="237"/>
    </row>
    <row r="198" spans="1:28" ht="25.5">
      <c r="A198" s="206" t="s">
        <v>474</v>
      </c>
      <c r="B198" s="207" t="s">
        <v>475</v>
      </c>
      <c r="C198" s="208" t="s">
        <v>27</v>
      </c>
      <c r="D198" s="209" t="s">
        <v>476</v>
      </c>
      <c r="E198" s="210" t="s">
        <v>44</v>
      </c>
      <c r="F198" s="211">
        <v>23.01</v>
      </c>
      <c r="G198" s="211">
        <v>621.97</v>
      </c>
      <c r="H198" s="212">
        <f>(TRUNC(G198*J8,2)+G198)</f>
        <v>758.61</v>
      </c>
      <c r="I198" s="231">
        <f t="shared" si="0"/>
        <v>17455.61</v>
      </c>
      <c r="J198" s="8"/>
      <c r="K198" s="237"/>
      <c r="L198" s="237"/>
      <c r="M198" s="237"/>
      <c r="N198" s="237"/>
      <c r="O198" s="237"/>
      <c r="P198" s="237"/>
      <c r="Q198" s="237"/>
      <c r="R198" s="237"/>
      <c r="S198" s="237"/>
      <c r="T198" s="237"/>
      <c r="U198" s="237"/>
      <c r="V198" s="237"/>
      <c r="W198" s="237"/>
      <c r="X198" s="237"/>
      <c r="Y198" s="237"/>
      <c r="Z198" s="237"/>
      <c r="AA198" s="237"/>
      <c r="AB198" s="237"/>
    </row>
    <row r="199" spans="1:28" ht="51">
      <c r="A199" s="206" t="s">
        <v>477</v>
      </c>
      <c r="B199" s="207" t="s">
        <v>478</v>
      </c>
      <c r="C199" s="208" t="s">
        <v>20</v>
      </c>
      <c r="D199" s="209" t="s">
        <v>479</v>
      </c>
      <c r="E199" s="207" t="s">
        <v>48</v>
      </c>
      <c r="F199" s="211">
        <v>12</v>
      </c>
      <c r="G199" s="211">
        <v>440.75</v>
      </c>
      <c r="H199" s="212">
        <f>(TRUNC(G199*J8,2)+G199)</f>
        <v>537.58000000000004</v>
      </c>
      <c r="I199" s="231">
        <f t="shared" si="0"/>
        <v>6450.96</v>
      </c>
      <c r="J199" s="8"/>
      <c r="K199" s="237"/>
      <c r="L199" s="237"/>
      <c r="M199" s="237"/>
      <c r="N199" s="237"/>
      <c r="O199" s="237"/>
      <c r="P199" s="237"/>
      <c r="Q199" s="237"/>
      <c r="R199" s="237"/>
      <c r="S199" s="237"/>
      <c r="T199" s="237"/>
      <c r="U199" s="237"/>
      <c r="V199" s="237"/>
      <c r="W199" s="237"/>
      <c r="X199" s="237"/>
      <c r="Y199" s="237"/>
      <c r="Z199" s="237"/>
      <c r="AA199" s="237"/>
      <c r="AB199" s="237"/>
    </row>
    <row r="200" spans="1:28" ht="25.5">
      <c r="A200" s="206" t="s">
        <v>480</v>
      </c>
      <c r="B200" s="210" t="s">
        <v>481</v>
      </c>
      <c r="C200" s="208" t="s">
        <v>27</v>
      </c>
      <c r="D200" s="213" t="s">
        <v>482</v>
      </c>
      <c r="E200" s="210" t="s">
        <v>76</v>
      </c>
      <c r="F200" s="211">
        <v>51</v>
      </c>
      <c r="G200" s="211">
        <v>149.07</v>
      </c>
      <c r="H200" s="212">
        <f>(TRUNC(G200*J8,2)+G200)</f>
        <v>181.82</v>
      </c>
      <c r="I200" s="231">
        <f t="shared" si="0"/>
        <v>9272.82</v>
      </c>
      <c r="J200" s="8"/>
      <c r="K200" s="237"/>
      <c r="L200" s="237"/>
      <c r="M200" s="237"/>
      <c r="N200" s="237"/>
      <c r="O200" s="237"/>
      <c r="P200" s="237"/>
      <c r="Q200" s="237"/>
      <c r="R200" s="237"/>
      <c r="S200" s="237"/>
      <c r="T200" s="237"/>
      <c r="U200" s="237"/>
      <c r="V200" s="237"/>
      <c r="W200" s="237"/>
      <c r="X200" s="237"/>
      <c r="Y200" s="237"/>
      <c r="Z200" s="237"/>
      <c r="AA200" s="237"/>
      <c r="AB200" s="237"/>
    </row>
    <row r="201" spans="1:28" ht="38.25">
      <c r="A201" s="206" t="s">
        <v>483</v>
      </c>
      <c r="B201" s="207" t="s">
        <v>484</v>
      </c>
      <c r="C201" s="208" t="s">
        <v>147</v>
      </c>
      <c r="D201" s="209" t="s">
        <v>485</v>
      </c>
      <c r="E201" s="210" t="s">
        <v>486</v>
      </c>
      <c r="F201" s="211">
        <v>23</v>
      </c>
      <c r="G201" s="211">
        <v>464.95</v>
      </c>
      <c r="H201" s="212">
        <f>(TRUNC(G201*J8,2)+G201)</f>
        <v>567.09</v>
      </c>
      <c r="I201" s="231">
        <f t="shared" si="0"/>
        <v>13043.07</v>
      </c>
      <c r="J201" s="8"/>
      <c r="K201" s="237"/>
      <c r="L201" s="237"/>
      <c r="M201" s="237"/>
      <c r="N201" s="237"/>
      <c r="O201" s="237"/>
      <c r="P201" s="237"/>
      <c r="Q201" s="237"/>
      <c r="R201" s="237"/>
      <c r="S201" s="237"/>
      <c r="T201" s="237"/>
      <c r="U201" s="237"/>
      <c r="V201" s="237"/>
      <c r="W201" s="237"/>
      <c r="X201" s="237"/>
      <c r="Y201" s="237"/>
      <c r="Z201" s="237"/>
      <c r="AA201" s="237"/>
      <c r="AB201" s="237"/>
    </row>
    <row r="202" spans="1:28" ht="38.25">
      <c r="A202" s="206" t="s">
        <v>487</v>
      </c>
      <c r="B202" s="207" t="s">
        <v>488</v>
      </c>
      <c r="C202" s="208" t="s">
        <v>147</v>
      </c>
      <c r="D202" s="209" t="s">
        <v>489</v>
      </c>
      <c r="E202" s="210" t="s">
        <v>486</v>
      </c>
      <c r="F202" s="211">
        <v>8</v>
      </c>
      <c r="G202" s="211">
        <v>1048.31</v>
      </c>
      <c r="H202" s="212">
        <f>(TRUNC(G202*J8,2)+G202)</f>
        <v>1278.6199999999999</v>
      </c>
      <c r="I202" s="231">
        <f t="shared" si="0"/>
        <v>10228.959999999999</v>
      </c>
      <c r="J202" s="8"/>
      <c r="K202" s="237"/>
      <c r="L202" s="237"/>
      <c r="M202" s="237"/>
      <c r="N202" s="237"/>
      <c r="O202" s="237"/>
      <c r="P202" s="237"/>
      <c r="Q202" s="237"/>
      <c r="R202" s="237"/>
      <c r="S202" s="237"/>
      <c r="T202" s="237"/>
      <c r="U202" s="237"/>
      <c r="V202" s="237"/>
      <c r="W202" s="237"/>
      <c r="X202" s="237"/>
      <c r="Y202" s="237"/>
      <c r="Z202" s="237"/>
      <c r="AA202" s="237"/>
      <c r="AB202" s="237"/>
    </row>
    <row r="203" spans="1:28" ht="25.5">
      <c r="A203" s="206" t="s">
        <v>490</v>
      </c>
      <c r="B203" s="207" t="s">
        <v>491</v>
      </c>
      <c r="C203" s="208" t="s">
        <v>27</v>
      </c>
      <c r="D203" s="209" t="s">
        <v>492</v>
      </c>
      <c r="E203" s="210" t="s">
        <v>76</v>
      </c>
      <c r="F203" s="211">
        <v>4</v>
      </c>
      <c r="G203" s="211">
        <v>346.31</v>
      </c>
      <c r="H203" s="212">
        <f>(TRUNC(G203*J8,2)+G203)</f>
        <v>422.39</v>
      </c>
      <c r="I203" s="231">
        <f t="shared" si="0"/>
        <v>1689.56</v>
      </c>
      <c r="J203" s="8"/>
      <c r="K203" s="237"/>
      <c r="L203" s="237"/>
      <c r="M203" s="237"/>
      <c r="N203" s="237"/>
      <c r="O203" s="237"/>
      <c r="P203" s="237"/>
      <c r="Q203" s="237"/>
      <c r="R203" s="237"/>
      <c r="S203" s="237"/>
      <c r="T203" s="237"/>
      <c r="U203" s="237"/>
      <c r="V203" s="237"/>
      <c r="W203" s="237"/>
      <c r="X203" s="237"/>
      <c r="Y203" s="237"/>
      <c r="Z203" s="237"/>
      <c r="AA203" s="237"/>
      <c r="AB203" s="237"/>
    </row>
    <row r="204" spans="1:28" ht="38.25">
      <c r="A204" s="206" t="s">
        <v>493</v>
      </c>
      <c r="B204" s="207" t="s">
        <v>494</v>
      </c>
      <c r="C204" s="208" t="s">
        <v>20</v>
      </c>
      <c r="D204" s="209" t="s">
        <v>495</v>
      </c>
      <c r="E204" s="210" t="s">
        <v>44</v>
      </c>
      <c r="F204" s="211">
        <v>1.44</v>
      </c>
      <c r="G204" s="211">
        <v>282.69</v>
      </c>
      <c r="H204" s="212">
        <f>(TRUNC(G204*J8,2)+G204)</f>
        <v>344.79</v>
      </c>
      <c r="I204" s="231">
        <f t="shared" si="0"/>
        <v>496.49</v>
      </c>
      <c r="J204" s="8"/>
      <c r="K204" s="237"/>
      <c r="L204" s="237"/>
      <c r="M204" s="237"/>
      <c r="N204" s="237"/>
      <c r="O204" s="237"/>
      <c r="P204" s="237"/>
      <c r="Q204" s="237"/>
      <c r="R204" s="237"/>
      <c r="S204" s="237"/>
      <c r="T204" s="237"/>
      <c r="U204" s="237"/>
      <c r="V204" s="237"/>
      <c r="W204" s="237"/>
      <c r="X204" s="237"/>
      <c r="Y204" s="237"/>
      <c r="Z204" s="237"/>
      <c r="AA204" s="237"/>
      <c r="AB204" s="237"/>
    </row>
    <row r="205" spans="1:28">
      <c r="A205" s="219" t="s">
        <v>496</v>
      </c>
      <c r="B205" s="220" t="s">
        <v>16</v>
      </c>
      <c r="C205" s="220"/>
      <c r="D205" s="221" t="s">
        <v>497</v>
      </c>
      <c r="E205" s="220"/>
      <c r="F205" s="222">
        <v>1</v>
      </c>
      <c r="G205" s="222" t="s">
        <v>16</v>
      </c>
      <c r="H205" s="223">
        <f>I206</f>
        <v>175568.1</v>
      </c>
      <c r="I205" s="233">
        <f t="shared" si="0"/>
        <v>175568.1</v>
      </c>
      <c r="J205" s="8"/>
      <c r="K205" s="237"/>
      <c r="L205" s="237"/>
      <c r="M205" s="237"/>
      <c r="N205" s="237"/>
      <c r="O205" s="237"/>
      <c r="P205" s="237"/>
      <c r="Q205" s="237"/>
      <c r="R205" s="237"/>
      <c r="S205" s="237"/>
      <c r="T205" s="237"/>
      <c r="U205" s="237"/>
      <c r="V205" s="237"/>
      <c r="W205" s="237"/>
      <c r="X205" s="237"/>
      <c r="Y205" s="237"/>
      <c r="Z205" s="237"/>
      <c r="AA205" s="237"/>
      <c r="AB205" s="237"/>
    </row>
    <row r="206" spans="1:28" ht="25.5">
      <c r="A206" s="206" t="s">
        <v>498</v>
      </c>
      <c r="B206" s="207" t="s">
        <v>499</v>
      </c>
      <c r="C206" s="208" t="s">
        <v>20</v>
      </c>
      <c r="D206" s="209" t="s">
        <v>500</v>
      </c>
      <c r="E206" s="207" t="s">
        <v>44</v>
      </c>
      <c r="F206" s="211">
        <v>420.14</v>
      </c>
      <c r="G206" s="211">
        <v>342.61</v>
      </c>
      <c r="H206" s="212">
        <f>(TRUNC(G206*J8,2)+G206)</f>
        <v>417.88</v>
      </c>
      <c r="I206" s="231">
        <f t="shared" si="0"/>
        <v>175568.1</v>
      </c>
      <c r="J206" s="8"/>
      <c r="K206" s="237"/>
      <c r="L206" s="237"/>
      <c r="M206" s="237"/>
      <c r="N206" s="237"/>
      <c r="O206" s="237"/>
      <c r="P206" s="237"/>
      <c r="Q206" s="237"/>
      <c r="R206" s="237"/>
      <c r="S206" s="237"/>
      <c r="T206" s="237"/>
      <c r="U206" s="237"/>
      <c r="V206" s="237"/>
      <c r="W206" s="237"/>
      <c r="X206" s="237"/>
      <c r="Y206" s="237"/>
      <c r="Z206" s="237"/>
      <c r="AA206" s="237"/>
      <c r="AB206" s="237"/>
    </row>
    <row r="207" spans="1:28">
      <c r="A207" s="214" t="s">
        <v>501</v>
      </c>
      <c r="B207" s="215" t="s">
        <v>16</v>
      </c>
      <c r="C207" s="215"/>
      <c r="D207" s="216" t="s">
        <v>502</v>
      </c>
      <c r="E207" s="215"/>
      <c r="F207" s="217">
        <v>1</v>
      </c>
      <c r="G207" s="217" t="s">
        <v>16</v>
      </c>
      <c r="H207" s="218">
        <f>I208+I209</f>
        <v>57783.12</v>
      </c>
      <c r="I207" s="232">
        <f t="shared" si="0"/>
        <v>57783.12</v>
      </c>
      <c r="J207" s="8"/>
      <c r="K207" s="237"/>
      <c r="L207" s="237"/>
      <c r="M207" s="237"/>
      <c r="N207" s="237"/>
      <c r="O207" s="237"/>
      <c r="P207" s="237"/>
      <c r="Q207" s="237"/>
      <c r="R207" s="237"/>
      <c r="S207" s="237"/>
      <c r="T207" s="237"/>
      <c r="U207" s="237"/>
      <c r="V207" s="237"/>
      <c r="W207" s="237"/>
      <c r="X207" s="237"/>
      <c r="Y207" s="237"/>
      <c r="Z207" s="237"/>
      <c r="AA207" s="237"/>
      <c r="AB207" s="237"/>
    </row>
    <row r="208" spans="1:28" ht="38.25">
      <c r="A208" s="206" t="s">
        <v>503</v>
      </c>
      <c r="B208" s="210" t="s">
        <v>504</v>
      </c>
      <c r="C208" s="208" t="s">
        <v>20</v>
      </c>
      <c r="D208" s="213" t="s">
        <v>505</v>
      </c>
      <c r="E208" s="210" t="s">
        <v>61</v>
      </c>
      <c r="F208" s="211">
        <v>20.399999999999999</v>
      </c>
      <c r="G208" s="211">
        <v>208.87</v>
      </c>
      <c r="H208" s="212">
        <f>(TRUNC(G208*J8,2)+G208)</f>
        <v>254.75</v>
      </c>
      <c r="I208" s="231">
        <f t="shared" si="0"/>
        <v>5196.8999999999996</v>
      </c>
      <c r="J208" s="8"/>
      <c r="K208" s="237"/>
      <c r="L208" s="237"/>
      <c r="M208" s="237"/>
      <c r="N208" s="237"/>
      <c r="O208" s="237"/>
      <c r="P208" s="237"/>
      <c r="Q208" s="237"/>
      <c r="R208" s="237"/>
      <c r="S208" s="237"/>
      <c r="T208" s="237"/>
      <c r="U208" s="237"/>
      <c r="V208" s="237"/>
      <c r="W208" s="237"/>
      <c r="X208" s="237"/>
      <c r="Y208" s="237"/>
      <c r="Z208" s="237"/>
      <c r="AA208" s="237"/>
      <c r="AB208" s="237"/>
    </row>
    <row r="209" spans="1:28" ht="51">
      <c r="A209" s="206" t="s">
        <v>506</v>
      </c>
      <c r="B209" s="207" t="s">
        <v>507</v>
      </c>
      <c r="C209" s="208" t="s">
        <v>20</v>
      </c>
      <c r="D209" s="209" t="s">
        <v>508</v>
      </c>
      <c r="E209" s="210" t="s">
        <v>61</v>
      </c>
      <c r="F209" s="211">
        <v>72.03</v>
      </c>
      <c r="G209" s="211">
        <v>598.55999999999995</v>
      </c>
      <c r="H209" s="212">
        <f>(TRUNC(G209*J8,2)+G209)</f>
        <v>730.06</v>
      </c>
      <c r="I209" s="231">
        <f t="shared" si="0"/>
        <v>52586.22</v>
      </c>
      <c r="J209" s="8"/>
      <c r="K209" s="237"/>
      <c r="L209" s="237"/>
      <c r="M209" s="237"/>
      <c r="N209" s="237"/>
      <c r="O209" s="237"/>
      <c r="P209" s="237"/>
      <c r="Q209" s="237"/>
      <c r="R209" s="237"/>
      <c r="S209" s="237"/>
      <c r="T209" s="237"/>
      <c r="U209" s="237"/>
      <c r="V209" s="237"/>
      <c r="W209" s="237"/>
      <c r="X209" s="237"/>
      <c r="Y209" s="237"/>
      <c r="Z209" s="237"/>
      <c r="AA209" s="237"/>
      <c r="AB209" s="237"/>
    </row>
    <row r="210" spans="1:28">
      <c r="A210" s="214" t="s">
        <v>509</v>
      </c>
      <c r="B210" s="215" t="s">
        <v>16</v>
      </c>
      <c r="C210" s="215"/>
      <c r="D210" s="216" t="s">
        <v>510</v>
      </c>
      <c r="E210" s="215"/>
      <c r="F210" s="217">
        <v>1</v>
      </c>
      <c r="G210" s="217" t="s">
        <v>16</v>
      </c>
      <c r="H210" s="218">
        <f>I211+I212+I213+I214+I215+I216+I217+I218+I219</f>
        <v>69953.42</v>
      </c>
      <c r="I210" s="232">
        <f t="shared" si="0"/>
        <v>69953.42</v>
      </c>
      <c r="J210" s="8"/>
      <c r="K210" s="237"/>
      <c r="L210" s="237"/>
      <c r="M210" s="237"/>
      <c r="N210" s="237"/>
      <c r="O210" s="237"/>
      <c r="P210" s="237"/>
      <c r="Q210" s="237"/>
      <c r="R210" s="237"/>
      <c r="S210" s="237"/>
      <c r="T210" s="237"/>
      <c r="U210" s="237"/>
      <c r="V210" s="237"/>
      <c r="W210" s="237"/>
      <c r="X210" s="237"/>
      <c r="Y210" s="237"/>
      <c r="Z210" s="237"/>
      <c r="AA210" s="237"/>
      <c r="AB210" s="237"/>
    </row>
    <row r="211" spans="1:28" ht="25.5">
      <c r="A211" s="206" t="s">
        <v>511</v>
      </c>
      <c r="B211" s="207" t="s">
        <v>512</v>
      </c>
      <c r="C211" s="208" t="s">
        <v>20</v>
      </c>
      <c r="D211" s="209" t="s">
        <v>513</v>
      </c>
      <c r="E211" s="210" t="s">
        <v>514</v>
      </c>
      <c r="F211" s="211">
        <v>2</v>
      </c>
      <c r="G211" s="211">
        <v>914.78</v>
      </c>
      <c r="H211" s="212">
        <f>(TRUNC(G211*J8,2)+G211)</f>
        <v>1115.75</v>
      </c>
      <c r="I211" s="231">
        <f t="shared" si="0"/>
        <v>2231.5</v>
      </c>
      <c r="J211" s="8"/>
      <c r="K211" s="228"/>
      <c r="L211" s="228"/>
      <c r="M211" s="228"/>
      <c r="N211" s="228"/>
      <c r="O211" s="228"/>
      <c r="P211" s="228"/>
      <c r="Q211" s="228"/>
      <c r="R211" s="228"/>
      <c r="S211" s="228"/>
      <c r="T211" s="228"/>
      <c r="U211" s="228"/>
      <c r="V211" s="228"/>
      <c r="W211" s="228"/>
      <c r="X211" s="228"/>
      <c r="Y211" s="228"/>
      <c r="Z211" s="228"/>
      <c r="AA211" s="228"/>
      <c r="AB211" s="228"/>
    </row>
    <row r="212" spans="1:28" ht="38.25">
      <c r="A212" s="206" t="s">
        <v>515</v>
      </c>
      <c r="B212" s="207" t="s">
        <v>516</v>
      </c>
      <c r="C212" s="208" t="s">
        <v>27</v>
      </c>
      <c r="D212" s="209" t="s">
        <v>517</v>
      </c>
      <c r="E212" s="210" t="s">
        <v>44</v>
      </c>
      <c r="F212" s="211">
        <v>266.7</v>
      </c>
      <c r="G212" s="211">
        <v>102.92</v>
      </c>
      <c r="H212" s="212">
        <f>(TRUNC(G212*J8,2)+G212)</f>
        <v>125.53</v>
      </c>
      <c r="I212" s="231">
        <f t="shared" si="0"/>
        <v>33478.85</v>
      </c>
      <c r="J212" s="8"/>
      <c r="K212" s="237"/>
      <c r="L212" s="237"/>
      <c r="M212" s="237"/>
      <c r="N212" s="237"/>
      <c r="O212" s="237"/>
      <c r="P212" s="237"/>
      <c r="Q212" s="237"/>
      <c r="R212" s="237"/>
      <c r="S212" s="237"/>
      <c r="T212" s="237"/>
      <c r="U212" s="237"/>
      <c r="V212" s="237"/>
      <c r="W212" s="237"/>
      <c r="X212" s="237"/>
      <c r="Y212" s="237"/>
      <c r="Z212" s="237"/>
      <c r="AA212" s="237"/>
      <c r="AB212" s="237"/>
    </row>
    <row r="213" spans="1:28" ht="38.25">
      <c r="A213" s="206" t="s">
        <v>518</v>
      </c>
      <c r="B213" s="207" t="s">
        <v>519</v>
      </c>
      <c r="C213" s="208" t="s">
        <v>27</v>
      </c>
      <c r="D213" s="209" t="s">
        <v>520</v>
      </c>
      <c r="E213" s="207" t="s">
        <v>44</v>
      </c>
      <c r="F213" s="211">
        <v>58.83</v>
      </c>
      <c r="G213" s="211">
        <v>106.51</v>
      </c>
      <c r="H213" s="212">
        <f>(TRUNC(G213*J8,2)+G213)</f>
        <v>129.91</v>
      </c>
      <c r="I213" s="231">
        <f t="shared" si="0"/>
        <v>7642.6</v>
      </c>
      <c r="J213" s="8"/>
      <c r="K213" s="237"/>
      <c r="L213" s="237"/>
      <c r="M213" s="237"/>
      <c r="N213" s="237"/>
      <c r="O213" s="237"/>
      <c r="P213" s="237"/>
      <c r="Q213" s="237"/>
      <c r="R213" s="237"/>
      <c r="S213" s="237"/>
      <c r="T213" s="237"/>
      <c r="U213" s="237"/>
      <c r="V213" s="237"/>
      <c r="W213" s="237"/>
      <c r="X213" s="237"/>
      <c r="Y213" s="237"/>
      <c r="Z213" s="237"/>
      <c r="AA213" s="237"/>
      <c r="AB213" s="237"/>
    </row>
    <row r="214" spans="1:28" ht="25.5">
      <c r="A214" s="206" t="s">
        <v>521</v>
      </c>
      <c r="B214" s="207" t="s">
        <v>522</v>
      </c>
      <c r="C214" s="208" t="s">
        <v>27</v>
      </c>
      <c r="D214" s="209" t="s">
        <v>523</v>
      </c>
      <c r="E214" s="210" t="s">
        <v>80</v>
      </c>
      <c r="F214" s="211">
        <v>12.59</v>
      </c>
      <c r="G214" s="211">
        <v>23.56</v>
      </c>
      <c r="H214" s="212">
        <f>(TRUNC(G214*J8,2)+G214)</f>
        <v>28.729999999999997</v>
      </c>
      <c r="I214" s="231">
        <f t="shared" si="0"/>
        <v>361.71</v>
      </c>
      <c r="J214" s="8"/>
      <c r="K214" s="237"/>
      <c r="L214" s="237"/>
      <c r="M214" s="237"/>
      <c r="N214" s="237"/>
      <c r="O214" s="237"/>
      <c r="P214" s="237"/>
      <c r="Q214" s="237"/>
      <c r="R214" s="237"/>
      <c r="S214" s="237"/>
      <c r="T214" s="237"/>
      <c r="U214" s="237"/>
      <c r="V214" s="237"/>
      <c r="W214" s="237"/>
      <c r="X214" s="237"/>
      <c r="Y214" s="237"/>
      <c r="Z214" s="237"/>
      <c r="AA214" s="237"/>
      <c r="AB214" s="237"/>
    </row>
    <row r="215" spans="1:28" ht="38.25">
      <c r="A215" s="206" t="s">
        <v>524</v>
      </c>
      <c r="B215" s="207" t="s">
        <v>365</v>
      </c>
      <c r="C215" s="208" t="s">
        <v>27</v>
      </c>
      <c r="D215" s="209" t="s">
        <v>366</v>
      </c>
      <c r="E215" s="210" t="s">
        <v>44</v>
      </c>
      <c r="F215" s="211">
        <v>44.75</v>
      </c>
      <c r="G215" s="211">
        <v>4.7699999999999996</v>
      </c>
      <c r="H215" s="212">
        <f>(TRUNC(G215*J8,2)+G215)</f>
        <v>5.81</v>
      </c>
      <c r="I215" s="231">
        <f t="shared" si="0"/>
        <v>259.99</v>
      </c>
      <c r="J215" s="8"/>
      <c r="K215" s="237"/>
      <c r="L215" s="237"/>
      <c r="M215" s="237"/>
      <c r="N215" s="237"/>
      <c r="O215" s="237"/>
      <c r="P215" s="237"/>
      <c r="Q215" s="237"/>
      <c r="R215" s="237"/>
      <c r="S215" s="237"/>
      <c r="T215" s="237"/>
      <c r="U215" s="237"/>
      <c r="V215" s="237"/>
      <c r="W215" s="237"/>
      <c r="X215" s="237"/>
      <c r="Y215" s="237"/>
      <c r="Z215" s="237"/>
      <c r="AA215" s="237"/>
      <c r="AB215" s="237"/>
    </row>
    <row r="216" spans="1:28" ht="38.25">
      <c r="A216" s="206" t="s">
        <v>525</v>
      </c>
      <c r="B216" s="210" t="s">
        <v>526</v>
      </c>
      <c r="C216" s="208" t="s">
        <v>27</v>
      </c>
      <c r="D216" s="213" t="s">
        <v>527</v>
      </c>
      <c r="E216" s="210" t="s">
        <v>44</v>
      </c>
      <c r="F216" s="211">
        <v>44.75</v>
      </c>
      <c r="G216" s="211">
        <v>30.49</v>
      </c>
      <c r="H216" s="212">
        <f>(TRUNC(G216*J8,2)+G216)</f>
        <v>37.18</v>
      </c>
      <c r="I216" s="231">
        <f t="shared" si="0"/>
        <v>1663.8</v>
      </c>
      <c r="J216" s="8"/>
      <c r="K216" s="237"/>
      <c r="L216" s="237"/>
      <c r="M216" s="237"/>
      <c r="N216" s="237"/>
      <c r="O216" s="237"/>
      <c r="P216" s="237"/>
      <c r="Q216" s="237"/>
      <c r="R216" s="237"/>
      <c r="S216" s="237"/>
      <c r="T216" s="237"/>
      <c r="U216" s="237"/>
      <c r="V216" s="237"/>
      <c r="W216" s="237"/>
      <c r="X216" s="237"/>
      <c r="Y216" s="237"/>
      <c r="Z216" s="237"/>
      <c r="AA216" s="237"/>
      <c r="AB216" s="237"/>
    </row>
    <row r="217" spans="1:28" ht="25.5">
      <c r="A217" s="206" t="s">
        <v>528</v>
      </c>
      <c r="B217" s="224" t="s">
        <v>529</v>
      </c>
      <c r="C217" s="208" t="s">
        <v>27</v>
      </c>
      <c r="D217" s="209" t="s">
        <v>530</v>
      </c>
      <c r="E217" s="207" t="s">
        <v>44</v>
      </c>
      <c r="F217" s="211">
        <v>34.9</v>
      </c>
      <c r="G217" s="211">
        <v>262.18</v>
      </c>
      <c r="H217" s="212">
        <f>(TRUNC(G217*J8,2)+G217)</f>
        <v>319.78000000000003</v>
      </c>
      <c r="I217" s="231">
        <f t="shared" si="0"/>
        <v>11160.32</v>
      </c>
      <c r="J217" s="8"/>
      <c r="K217" s="237"/>
      <c r="L217" s="237"/>
      <c r="M217" s="237"/>
      <c r="N217" s="237"/>
      <c r="O217" s="237"/>
      <c r="P217" s="237"/>
      <c r="Q217" s="237"/>
      <c r="R217" s="237"/>
      <c r="S217" s="237"/>
      <c r="T217" s="237"/>
      <c r="U217" s="237"/>
      <c r="V217" s="237"/>
      <c r="W217" s="237"/>
      <c r="X217" s="237"/>
      <c r="Y217" s="237"/>
      <c r="Z217" s="237"/>
      <c r="AA217" s="237"/>
      <c r="AB217" s="237"/>
    </row>
    <row r="218" spans="1:28">
      <c r="A218" s="206" t="s">
        <v>531</v>
      </c>
      <c r="B218" s="207" t="s">
        <v>532</v>
      </c>
      <c r="C218" s="208" t="s">
        <v>27</v>
      </c>
      <c r="D218" s="225" t="s">
        <v>533</v>
      </c>
      <c r="E218" s="224" t="s">
        <v>44</v>
      </c>
      <c r="F218" s="211">
        <v>27.15</v>
      </c>
      <c r="G218" s="211">
        <v>348.11</v>
      </c>
      <c r="H218" s="212">
        <f>(TRUNC(G218*J8,2)+G218)</f>
        <v>424.58000000000004</v>
      </c>
      <c r="I218" s="231">
        <f t="shared" si="0"/>
        <v>11527.34</v>
      </c>
      <c r="J218" s="8"/>
      <c r="K218" s="237"/>
      <c r="L218" s="237"/>
      <c r="M218" s="237"/>
      <c r="N218" s="237"/>
      <c r="O218" s="237"/>
      <c r="P218" s="237"/>
      <c r="Q218" s="237"/>
      <c r="R218" s="237"/>
      <c r="S218" s="237"/>
      <c r="T218" s="237"/>
      <c r="U218" s="237"/>
      <c r="V218" s="237"/>
      <c r="W218" s="237"/>
      <c r="X218" s="237"/>
      <c r="Y218" s="237"/>
      <c r="Z218" s="237"/>
      <c r="AA218" s="237"/>
      <c r="AB218" s="237"/>
    </row>
    <row r="219" spans="1:28" ht="25.5">
      <c r="A219" s="206" t="s">
        <v>534</v>
      </c>
      <c r="B219" s="207" t="s">
        <v>343</v>
      </c>
      <c r="C219" s="208" t="s">
        <v>27</v>
      </c>
      <c r="D219" s="209" t="s">
        <v>344</v>
      </c>
      <c r="E219" s="207" t="s">
        <v>44</v>
      </c>
      <c r="F219" s="211">
        <v>40.33</v>
      </c>
      <c r="G219" s="211">
        <v>33.090000000000003</v>
      </c>
      <c r="H219" s="212">
        <f>(TRUNC(G219*J8,2)+G219)</f>
        <v>40.35</v>
      </c>
      <c r="I219" s="231">
        <f t="shared" si="0"/>
        <v>1627.31</v>
      </c>
      <c r="J219" s="8"/>
      <c r="K219" s="228"/>
      <c r="L219" s="228"/>
      <c r="M219" s="228"/>
      <c r="N219" s="228"/>
      <c r="O219" s="228"/>
      <c r="P219" s="228"/>
      <c r="Q219" s="228"/>
      <c r="R219" s="228"/>
      <c r="S219" s="228"/>
      <c r="T219" s="228"/>
      <c r="U219" s="228"/>
      <c r="V219" s="228"/>
      <c r="W219" s="228"/>
      <c r="X219" s="228"/>
      <c r="Y219" s="228"/>
      <c r="Z219" s="228"/>
      <c r="AA219" s="228"/>
      <c r="AB219" s="228"/>
    </row>
    <row r="220" spans="1:28">
      <c r="A220" s="214" t="s">
        <v>535</v>
      </c>
      <c r="B220" s="215" t="s">
        <v>16</v>
      </c>
      <c r="C220" s="215"/>
      <c r="D220" s="216" t="s">
        <v>536</v>
      </c>
      <c r="E220" s="215"/>
      <c r="F220" s="217">
        <v>1</v>
      </c>
      <c r="G220" s="217" t="s">
        <v>16</v>
      </c>
      <c r="H220" s="218">
        <f>I221+I222+I223+I224+I225+I226+I227+I228+I229+I230+I231+I232+I233</f>
        <v>24706.86</v>
      </c>
      <c r="I220" s="232">
        <f t="shared" si="0"/>
        <v>24706.86</v>
      </c>
      <c r="J220" s="8"/>
      <c r="K220" s="228"/>
      <c r="L220" s="228"/>
      <c r="M220" s="228"/>
      <c r="N220" s="228"/>
      <c r="O220" s="228"/>
      <c r="P220" s="228"/>
      <c r="Q220" s="228"/>
      <c r="R220" s="228"/>
      <c r="S220" s="228"/>
      <c r="T220" s="228"/>
      <c r="U220" s="228"/>
      <c r="V220" s="228"/>
      <c r="W220" s="228"/>
      <c r="X220" s="228"/>
      <c r="Y220" s="228"/>
      <c r="Z220" s="228"/>
      <c r="AA220" s="228"/>
      <c r="AB220" s="228"/>
    </row>
    <row r="221" spans="1:28" ht="25.5">
      <c r="A221" s="206" t="s">
        <v>537</v>
      </c>
      <c r="B221" s="207" t="s">
        <v>538</v>
      </c>
      <c r="C221" s="208" t="s">
        <v>20</v>
      </c>
      <c r="D221" s="209" t="s">
        <v>539</v>
      </c>
      <c r="E221" s="210" t="s">
        <v>48</v>
      </c>
      <c r="F221" s="211">
        <v>5</v>
      </c>
      <c r="G221" s="211">
        <v>159.9</v>
      </c>
      <c r="H221" s="212">
        <f>(TRUNC(G221*J8,2)+G221)</f>
        <v>195.03</v>
      </c>
      <c r="I221" s="231">
        <f t="shared" si="0"/>
        <v>975.15</v>
      </c>
      <c r="J221" s="8"/>
      <c r="K221" s="237"/>
      <c r="L221" s="237"/>
      <c r="M221" s="237"/>
      <c r="N221" s="237"/>
      <c r="O221" s="237"/>
      <c r="P221" s="237"/>
      <c r="Q221" s="237"/>
      <c r="R221" s="237"/>
      <c r="S221" s="237"/>
      <c r="T221" s="237"/>
      <c r="U221" s="237"/>
      <c r="V221" s="237"/>
      <c r="W221" s="237"/>
      <c r="X221" s="237"/>
      <c r="Y221" s="237"/>
      <c r="Z221" s="237"/>
      <c r="AA221" s="237"/>
      <c r="AB221" s="237"/>
    </row>
    <row r="222" spans="1:28" ht="25.5">
      <c r="A222" s="206" t="s">
        <v>540</v>
      </c>
      <c r="B222" s="210" t="s">
        <v>538</v>
      </c>
      <c r="C222" s="208" t="s">
        <v>20</v>
      </c>
      <c r="D222" s="213" t="s">
        <v>539</v>
      </c>
      <c r="E222" s="210" t="s">
        <v>48</v>
      </c>
      <c r="F222" s="211">
        <v>5</v>
      </c>
      <c r="G222" s="211">
        <v>159.9</v>
      </c>
      <c r="H222" s="212">
        <f>(TRUNC(G222*J8,2)+G222)</f>
        <v>195.03</v>
      </c>
      <c r="I222" s="231">
        <f t="shared" si="0"/>
        <v>975.15</v>
      </c>
      <c r="J222" s="8"/>
      <c r="K222" s="237"/>
      <c r="L222" s="237"/>
      <c r="M222" s="237"/>
      <c r="N222" s="237"/>
      <c r="O222" s="237"/>
      <c r="P222" s="237"/>
      <c r="Q222" s="237"/>
      <c r="R222" s="237"/>
      <c r="S222" s="237"/>
      <c r="T222" s="237"/>
      <c r="U222" s="237"/>
      <c r="V222" s="237"/>
      <c r="W222" s="237"/>
      <c r="X222" s="237"/>
      <c r="Y222" s="237"/>
      <c r="Z222" s="237"/>
      <c r="AA222" s="237"/>
      <c r="AB222" s="237"/>
    </row>
    <row r="223" spans="1:28" ht="25.5">
      <c r="A223" s="206" t="s">
        <v>541</v>
      </c>
      <c r="B223" s="224" t="s">
        <v>542</v>
      </c>
      <c r="C223" s="208" t="s">
        <v>27</v>
      </c>
      <c r="D223" s="209" t="s">
        <v>543</v>
      </c>
      <c r="E223" s="207" t="s">
        <v>76</v>
      </c>
      <c r="F223" s="211">
        <v>2</v>
      </c>
      <c r="G223" s="211">
        <v>164.83</v>
      </c>
      <c r="H223" s="212">
        <f>(TRUNC(G223*J8,2)+G223)</f>
        <v>201.04000000000002</v>
      </c>
      <c r="I223" s="231">
        <f t="shared" si="0"/>
        <v>402.08</v>
      </c>
      <c r="J223" s="8"/>
      <c r="K223" s="237"/>
      <c r="L223" s="237"/>
      <c r="M223" s="237"/>
      <c r="N223" s="237"/>
      <c r="O223" s="237"/>
      <c r="P223" s="237"/>
      <c r="Q223" s="237"/>
      <c r="R223" s="237"/>
      <c r="S223" s="237"/>
      <c r="T223" s="237"/>
      <c r="U223" s="237"/>
      <c r="V223" s="237"/>
      <c r="W223" s="237"/>
      <c r="X223" s="237"/>
      <c r="Y223" s="237"/>
      <c r="Z223" s="237"/>
      <c r="AA223" s="237"/>
      <c r="AB223" s="237"/>
    </row>
    <row r="224" spans="1:28" ht="25.5">
      <c r="A224" s="206" t="s">
        <v>544</v>
      </c>
      <c r="B224" s="207" t="s">
        <v>542</v>
      </c>
      <c r="C224" s="208" t="s">
        <v>27</v>
      </c>
      <c r="D224" s="225" t="s">
        <v>543</v>
      </c>
      <c r="E224" s="224" t="s">
        <v>76</v>
      </c>
      <c r="F224" s="211">
        <v>2</v>
      </c>
      <c r="G224" s="211">
        <v>164.83</v>
      </c>
      <c r="H224" s="212">
        <f>(TRUNC(G224*J8,2)+G224)</f>
        <v>201.04000000000002</v>
      </c>
      <c r="I224" s="231">
        <f t="shared" si="0"/>
        <v>402.08</v>
      </c>
      <c r="J224" s="8"/>
      <c r="K224" s="237"/>
      <c r="L224" s="237"/>
      <c r="M224" s="237"/>
      <c r="N224" s="237"/>
      <c r="O224" s="237"/>
      <c r="P224" s="237"/>
      <c r="Q224" s="237"/>
      <c r="R224" s="237"/>
      <c r="S224" s="237"/>
      <c r="T224" s="237"/>
      <c r="U224" s="237"/>
      <c r="V224" s="237"/>
      <c r="W224" s="237"/>
      <c r="X224" s="237"/>
      <c r="Y224" s="237"/>
      <c r="Z224" s="237"/>
      <c r="AA224" s="237"/>
      <c r="AB224" s="237"/>
    </row>
    <row r="225" spans="1:28" ht="25.5">
      <c r="A225" s="206" t="s">
        <v>545</v>
      </c>
      <c r="B225" s="207" t="s">
        <v>546</v>
      </c>
      <c r="C225" s="208" t="s">
        <v>20</v>
      </c>
      <c r="D225" s="209" t="s">
        <v>547</v>
      </c>
      <c r="E225" s="207" t="s">
        <v>48</v>
      </c>
      <c r="F225" s="211">
        <v>2</v>
      </c>
      <c r="G225" s="211">
        <v>150</v>
      </c>
      <c r="H225" s="212">
        <f>(TRUNC(G225*J8,2)+G225)</f>
        <v>182.95</v>
      </c>
      <c r="I225" s="231">
        <f t="shared" si="0"/>
        <v>365.9</v>
      </c>
      <c r="J225" s="8"/>
      <c r="K225" s="237"/>
      <c r="L225" s="237"/>
      <c r="M225" s="237"/>
      <c r="N225" s="237"/>
      <c r="O225" s="237"/>
      <c r="P225" s="237"/>
      <c r="Q225" s="237"/>
      <c r="R225" s="237"/>
      <c r="S225" s="237"/>
      <c r="T225" s="237"/>
      <c r="U225" s="237"/>
      <c r="V225" s="237"/>
      <c r="W225" s="237"/>
      <c r="X225" s="237"/>
      <c r="Y225" s="237"/>
      <c r="Z225" s="237"/>
      <c r="AA225" s="237"/>
      <c r="AB225" s="237"/>
    </row>
    <row r="226" spans="1:28" ht="25.5">
      <c r="A226" s="206" t="s">
        <v>548</v>
      </c>
      <c r="B226" s="210" t="s">
        <v>549</v>
      </c>
      <c r="C226" s="208" t="s">
        <v>20</v>
      </c>
      <c r="D226" s="213" t="s">
        <v>550</v>
      </c>
      <c r="E226" s="210" t="s">
        <v>48</v>
      </c>
      <c r="F226" s="211">
        <v>4</v>
      </c>
      <c r="G226" s="211">
        <v>150</v>
      </c>
      <c r="H226" s="212">
        <f>(TRUNC(G226*J8,2)+G226)</f>
        <v>182.95</v>
      </c>
      <c r="I226" s="231">
        <f t="shared" si="0"/>
        <v>731.8</v>
      </c>
      <c r="J226" s="8"/>
      <c r="K226" s="237"/>
      <c r="L226" s="237"/>
      <c r="M226" s="237"/>
      <c r="N226" s="237"/>
      <c r="O226" s="237"/>
      <c r="P226" s="237"/>
      <c r="Q226" s="237"/>
      <c r="R226" s="237"/>
      <c r="S226" s="237"/>
      <c r="T226" s="237"/>
      <c r="U226" s="237"/>
      <c r="V226" s="237"/>
      <c r="W226" s="237"/>
      <c r="X226" s="237"/>
      <c r="Y226" s="237"/>
      <c r="Z226" s="237"/>
      <c r="AA226" s="237"/>
      <c r="AB226" s="237"/>
    </row>
    <row r="227" spans="1:28" ht="25.5">
      <c r="A227" s="206" t="s">
        <v>551</v>
      </c>
      <c r="B227" s="224" t="s">
        <v>552</v>
      </c>
      <c r="C227" s="208" t="s">
        <v>27</v>
      </c>
      <c r="D227" s="209" t="s">
        <v>553</v>
      </c>
      <c r="E227" s="207" t="s">
        <v>76</v>
      </c>
      <c r="F227" s="211">
        <v>5</v>
      </c>
      <c r="G227" s="211">
        <v>67.28</v>
      </c>
      <c r="H227" s="212">
        <f>(TRUNC(G227*J8,2)+G227)</f>
        <v>82.06</v>
      </c>
      <c r="I227" s="231">
        <f t="shared" si="0"/>
        <v>410.3</v>
      </c>
      <c r="J227" s="8"/>
      <c r="K227" s="237"/>
      <c r="L227" s="237"/>
      <c r="M227" s="237"/>
      <c r="N227" s="237"/>
      <c r="O227" s="237"/>
      <c r="P227" s="237"/>
      <c r="Q227" s="237"/>
      <c r="R227" s="237"/>
      <c r="S227" s="237"/>
      <c r="T227" s="237"/>
      <c r="U227" s="237"/>
      <c r="V227" s="237"/>
      <c r="W227" s="237"/>
      <c r="X227" s="237"/>
      <c r="Y227" s="237"/>
      <c r="Z227" s="237"/>
      <c r="AA227" s="237"/>
      <c r="AB227" s="237"/>
    </row>
    <row r="228" spans="1:28" ht="25.5">
      <c r="A228" s="206" t="s">
        <v>554</v>
      </c>
      <c r="B228" s="210" t="s">
        <v>542</v>
      </c>
      <c r="C228" s="208" t="s">
        <v>27</v>
      </c>
      <c r="D228" s="213" t="s">
        <v>543</v>
      </c>
      <c r="E228" s="210" t="s">
        <v>76</v>
      </c>
      <c r="F228" s="211">
        <v>1</v>
      </c>
      <c r="G228" s="211">
        <v>164.83</v>
      </c>
      <c r="H228" s="212">
        <f>(TRUNC(G228*J8,2)+G228)</f>
        <v>201.04000000000002</v>
      </c>
      <c r="I228" s="231">
        <f t="shared" si="0"/>
        <v>201.04</v>
      </c>
      <c r="J228" s="8"/>
      <c r="K228" s="228"/>
      <c r="L228" s="228"/>
      <c r="M228" s="228"/>
      <c r="N228" s="228"/>
      <c r="O228" s="228"/>
      <c r="P228" s="228"/>
      <c r="Q228" s="228"/>
      <c r="R228" s="228"/>
      <c r="S228" s="228"/>
      <c r="T228" s="228"/>
      <c r="U228" s="228"/>
      <c r="V228" s="228"/>
      <c r="W228" s="228"/>
      <c r="X228" s="228"/>
      <c r="Y228" s="228"/>
      <c r="Z228" s="228"/>
      <c r="AA228" s="228"/>
      <c r="AB228" s="228"/>
    </row>
    <row r="229" spans="1:28" ht="25.5">
      <c r="A229" s="206" t="s">
        <v>555</v>
      </c>
      <c r="B229" s="207" t="s">
        <v>542</v>
      </c>
      <c r="C229" s="208" t="s">
        <v>27</v>
      </c>
      <c r="D229" s="209" t="s">
        <v>543</v>
      </c>
      <c r="E229" s="210" t="s">
        <v>76</v>
      </c>
      <c r="F229" s="211">
        <v>9</v>
      </c>
      <c r="G229" s="211">
        <v>164.83</v>
      </c>
      <c r="H229" s="212">
        <f>(TRUNC(G229*J8,2)+G229)</f>
        <v>201.04000000000002</v>
      </c>
      <c r="I229" s="231">
        <f t="shared" si="0"/>
        <v>1809.36</v>
      </c>
      <c r="J229" s="8"/>
      <c r="K229" s="242"/>
      <c r="L229" s="237"/>
      <c r="M229" s="237"/>
      <c r="N229" s="237"/>
      <c r="O229" s="237"/>
      <c r="P229" s="237"/>
      <c r="Q229" s="237"/>
      <c r="R229" s="237"/>
      <c r="S229" s="237"/>
      <c r="T229" s="237"/>
      <c r="U229" s="237"/>
      <c r="V229" s="237"/>
      <c r="W229" s="237"/>
      <c r="X229" s="237"/>
      <c r="Y229" s="237"/>
      <c r="Z229" s="237"/>
      <c r="AA229" s="237"/>
      <c r="AB229" s="237"/>
    </row>
    <row r="230" spans="1:28" ht="25.5">
      <c r="A230" s="206" t="s">
        <v>556</v>
      </c>
      <c r="B230" s="207" t="s">
        <v>557</v>
      </c>
      <c r="C230" s="208" t="s">
        <v>27</v>
      </c>
      <c r="D230" s="209" t="s">
        <v>558</v>
      </c>
      <c r="E230" s="210" t="s">
        <v>44</v>
      </c>
      <c r="F230" s="211">
        <v>694.6</v>
      </c>
      <c r="G230" s="211">
        <v>16.11</v>
      </c>
      <c r="H230" s="212">
        <f>(TRUNC(G230*J8,2)+G230)</f>
        <v>19.64</v>
      </c>
      <c r="I230" s="231">
        <f t="shared" si="0"/>
        <v>13641.94</v>
      </c>
      <c r="J230" s="8"/>
      <c r="K230" s="237"/>
      <c r="L230" s="237"/>
      <c r="M230" s="237"/>
      <c r="N230" s="237"/>
      <c r="O230" s="237"/>
      <c r="P230" s="237"/>
      <c r="Q230" s="237"/>
      <c r="R230" s="237"/>
      <c r="S230" s="237"/>
      <c r="T230" s="237"/>
      <c r="U230" s="237"/>
      <c r="V230" s="237"/>
      <c r="W230" s="237"/>
      <c r="X230" s="237"/>
      <c r="Y230" s="237"/>
      <c r="Z230" s="237"/>
      <c r="AA230" s="237"/>
      <c r="AB230" s="237"/>
    </row>
    <row r="231" spans="1:28">
      <c r="A231" s="206" t="s">
        <v>559</v>
      </c>
      <c r="B231" s="207" t="s">
        <v>560</v>
      </c>
      <c r="C231" s="208" t="s">
        <v>27</v>
      </c>
      <c r="D231" s="209" t="s">
        <v>561</v>
      </c>
      <c r="E231" s="210" t="s">
        <v>44</v>
      </c>
      <c r="F231" s="211">
        <v>21.56</v>
      </c>
      <c r="G231" s="211">
        <v>82.07</v>
      </c>
      <c r="H231" s="212">
        <f>(TRUNC(G231*J8,2)+G231)</f>
        <v>100.1</v>
      </c>
      <c r="I231" s="231">
        <f t="shared" si="0"/>
        <v>2158.15</v>
      </c>
      <c r="J231" s="8"/>
      <c r="K231" s="237"/>
      <c r="L231" s="237"/>
      <c r="M231" s="237"/>
      <c r="N231" s="237"/>
      <c r="O231" s="237"/>
      <c r="P231" s="237"/>
      <c r="Q231" s="237"/>
      <c r="R231" s="237"/>
      <c r="S231" s="237"/>
      <c r="T231" s="237"/>
      <c r="U231" s="237"/>
      <c r="V231" s="237"/>
      <c r="W231" s="237"/>
      <c r="X231" s="237"/>
      <c r="Y231" s="237"/>
      <c r="Z231" s="237"/>
      <c r="AA231" s="237"/>
      <c r="AB231" s="237"/>
    </row>
    <row r="232" spans="1:28">
      <c r="A232" s="206" t="s">
        <v>562</v>
      </c>
      <c r="B232" s="207" t="s">
        <v>560</v>
      </c>
      <c r="C232" s="208" t="s">
        <v>27</v>
      </c>
      <c r="D232" s="209" t="s">
        <v>561</v>
      </c>
      <c r="E232" s="210" t="s">
        <v>44</v>
      </c>
      <c r="F232" s="211">
        <v>23.92</v>
      </c>
      <c r="G232" s="211">
        <v>82.07</v>
      </c>
      <c r="H232" s="212">
        <f>(TRUNC(G232*J8,2)+G232)</f>
        <v>100.1</v>
      </c>
      <c r="I232" s="231">
        <f t="shared" si="0"/>
        <v>2394.39</v>
      </c>
      <c r="J232" s="8"/>
      <c r="K232" s="237"/>
      <c r="L232" s="237"/>
      <c r="M232" s="237"/>
      <c r="N232" s="237"/>
      <c r="O232" s="237"/>
      <c r="P232" s="237"/>
      <c r="Q232" s="237"/>
      <c r="R232" s="237"/>
      <c r="S232" s="237"/>
      <c r="T232" s="237"/>
      <c r="U232" s="237"/>
      <c r="V232" s="237"/>
      <c r="W232" s="237"/>
      <c r="X232" s="237"/>
      <c r="Y232" s="237"/>
      <c r="Z232" s="237"/>
      <c r="AA232" s="237"/>
      <c r="AB232" s="237"/>
    </row>
    <row r="233" spans="1:28" ht="25.5">
      <c r="A233" s="206" t="s">
        <v>563</v>
      </c>
      <c r="B233" s="207" t="s">
        <v>564</v>
      </c>
      <c r="C233" s="208" t="s">
        <v>20</v>
      </c>
      <c r="D233" s="209" t="s">
        <v>565</v>
      </c>
      <c r="E233" s="207" t="s">
        <v>48</v>
      </c>
      <c r="F233" s="211">
        <v>16</v>
      </c>
      <c r="G233" s="211">
        <v>12.28</v>
      </c>
      <c r="H233" s="212">
        <f>(TRUNC(G233*J8,2)+G233)</f>
        <v>14.969999999999999</v>
      </c>
      <c r="I233" s="231">
        <f t="shared" si="0"/>
        <v>239.52</v>
      </c>
      <c r="J233" s="8"/>
      <c r="K233" s="237"/>
      <c r="L233" s="237"/>
      <c r="M233" s="237"/>
      <c r="N233" s="237"/>
      <c r="O233" s="237"/>
      <c r="P233" s="237"/>
      <c r="Q233" s="237"/>
      <c r="R233" s="237"/>
      <c r="S233" s="237"/>
      <c r="T233" s="237"/>
      <c r="U233" s="237"/>
      <c r="V233" s="237"/>
      <c r="W233" s="237"/>
      <c r="X233" s="237"/>
      <c r="Y233" s="237"/>
      <c r="Z233" s="237"/>
      <c r="AA233" s="237"/>
      <c r="AB233" s="237"/>
    </row>
    <row r="234" spans="1:28">
      <c r="A234" s="201" t="s">
        <v>566</v>
      </c>
      <c r="B234" s="202" t="s">
        <v>16</v>
      </c>
      <c r="C234" s="202"/>
      <c r="D234" s="203" t="s">
        <v>567</v>
      </c>
      <c r="E234" s="202"/>
      <c r="F234" s="204">
        <v>1</v>
      </c>
      <c r="G234" s="204" t="s">
        <v>16</v>
      </c>
      <c r="H234" s="205">
        <f>I235+I263+I295+I329</f>
        <v>427989.13</v>
      </c>
      <c r="I234" s="229">
        <f t="shared" si="0"/>
        <v>427989.13</v>
      </c>
      <c r="J234" s="8"/>
      <c r="K234" s="237"/>
      <c r="L234" s="237"/>
      <c r="M234" s="237"/>
      <c r="N234" s="237"/>
      <c r="O234" s="237"/>
      <c r="P234" s="237"/>
      <c r="Q234" s="237"/>
      <c r="R234" s="237"/>
      <c r="S234" s="237"/>
      <c r="T234" s="237"/>
      <c r="U234" s="237"/>
      <c r="V234" s="237"/>
      <c r="W234" s="237"/>
      <c r="X234" s="237"/>
      <c r="Y234" s="237"/>
      <c r="Z234" s="237"/>
      <c r="AA234" s="237"/>
      <c r="AB234" s="237"/>
    </row>
    <row r="235" spans="1:28">
      <c r="A235" s="214" t="s">
        <v>568</v>
      </c>
      <c r="B235" s="215" t="s">
        <v>16</v>
      </c>
      <c r="C235" s="215"/>
      <c r="D235" s="216" t="s">
        <v>569</v>
      </c>
      <c r="E235" s="215"/>
      <c r="F235" s="217">
        <v>1</v>
      </c>
      <c r="G235" s="217" t="s">
        <v>16</v>
      </c>
      <c r="H235" s="218">
        <f>I236+I237+I238+I239+I240+I241+I242+I243+I244+I245+I246+I247+I248+I249+I250+I251+I252+I253+I254+I255+I256+I257+I258+I259+I260+I261+I262</f>
        <v>286039.64000000007</v>
      </c>
      <c r="I235" s="232">
        <f t="shared" si="0"/>
        <v>286039.64</v>
      </c>
      <c r="J235" s="8"/>
      <c r="K235" s="228"/>
      <c r="L235" s="228"/>
      <c r="M235" s="228"/>
      <c r="N235" s="228"/>
      <c r="O235" s="228"/>
      <c r="P235" s="228"/>
      <c r="Q235" s="228"/>
      <c r="R235" s="228"/>
      <c r="S235" s="228"/>
      <c r="T235" s="228"/>
      <c r="U235" s="228"/>
      <c r="V235" s="228"/>
      <c r="W235" s="228"/>
      <c r="X235" s="228"/>
      <c r="Y235" s="228"/>
      <c r="Z235" s="228"/>
      <c r="AA235" s="228"/>
      <c r="AB235" s="228"/>
    </row>
    <row r="236" spans="1:28" ht="38.25">
      <c r="A236" s="206" t="s">
        <v>570</v>
      </c>
      <c r="B236" s="210" t="s">
        <v>571</v>
      </c>
      <c r="C236" s="208" t="s">
        <v>20</v>
      </c>
      <c r="D236" s="213" t="s">
        <v>572</v>
      </c>
      <c r="E236" s="210" t="s">
        <v>48</v>
      </c>
      <c r="F236" s="211">
        <v>3</v>
      </c>
      <c r="G236" s="211">
        <v>3812.86</v>
      </c>
      <c r="H236" s="212">
        <f>(TRUNC(G236*J8,2)+G236)</f>
        <v>4650.54</v>
      </c>
      <c r="I236" s="231">
        <f t="shared" si="0"/>
        <v>13951.62</v>
      </c>
      <c r="J236" s="8"/>
      <c r="K236" s="237"/>
      <c r="L236" s="237"/>
      <c r="M236" s="237"/>
      <c r="N236" s="237"/>
      <c r="O236" s="237"/>
      <c r="P236" s="237"/>
      <c r="Q236" s="237"/>
      <c r="R236" s="237"/>
      <c r="S236" s="237"/>
      <c r="T236" s="237"/>
      <c r="U236" s="237"/>
      <c r="V236" s="237"/>
      <c r="W236" s="237"/>
      <c r="X236" s="237"/>
      <c r="Y236" s="237"/>
      <c r="Z236" s="237"/>
      <c r="AA236" s="237"/>
      <c r="AB236" s="237"/>
    </row>
    <row r="237" spans="1:28" ht="38.25">
      <c r="A237" s="206" t="s">
        <v>573</v>
      </c>
      <c r="B237" s="207" t="s">
        <v>574</v>
      </c>
      <c r="C237" s="208" t="s">
        <v>575</v>
      </c>
      <c r="D237" s="209" t="s">
        <v>576</v>
      </c>
      <c r="E237" s="210" t="s">
        <v>48</v>
      </c>
      <c r="F237" s="211">
        <v>2</v>
      </c>
      <c r="G237" s="211">
        <v>60280.56</v>
      </c>
      <c r="H237" s="212">
        <f>(TRUNC(G237*J8,2)+G237)</f>
        <v>73524.19</v>
      </c>
      <c r="I237" s="231">
        <f t="shared" si="0"/>
        <v>147048.38</v>
      </c>
      <c r="J237" s="8"/>
      <c r="K237" s="237"/>
      <c r="L237" s="237"/>
      <c r="M237" s="237"/>
      <c r="N237" s="237"/>
      <c r="O237" s="237"/>
      <c r="P237" s="237"/>
      <c r="Q237" s="237"/>
      <c r="R237" s="237"/>
      <c r="S237" s="237"/>
      <c r="T237" s="237"/>
      <c r="U237" s="237"/>
      <c r="V237" s="237"/>
      <c r="W237" s="237"/>
      <c r="X237" s="237"/>
      <c r="Y237" s="237"/>
      <c r="Z237" s="237"/>
      <c r="AA237" s="237"/>
      <c r="AB237" s="237"/>
    </row>
    <row r="238" spans="1:28" ht="51">
      <c r="A238" s="206" t="s">
        <v>577</v>
      </c>
      <c r="B238" s="207" t="s">
        <v>578</v>
      </c>
      <c r="C238" s="208" t="s">
        <v>20</v>
      </c>
      <c r="D238" s="209" t="s">
        <v>579</v>
      </c>
      <c r="E238" s="210" t="s">
        <v>48</v>
      </c>
      <c r="F238" s="211">
        <v>1</v>
      </c>
      <c r="G238" s="211">
        <v>36614.44</v>
      </c>
      <c r="H238" s="212">
        <f>(TRUNC(G238*J8,2)+G238)</f>
        <v>44658.630000000005</v>
      </c>
      <c r="I238" s="231">
        <f t="shared" si="0"/>
        <v>44658.63</v>
      </c>
      <c r="J238" s="8"/>
      <c r="K238" s="237"/>
      <c r="L238" s="237"/>
      <c r="M238" s="237"/>
      <c r="N238" s="237"/>
      <c r="O238" s="237"/>
      <c r="P238" s="237"/>
      <c r="Q238" s="237"/>
      <c r="R238" s="237"/>
      <c r="S238" s="237"/>
      <c r="T238" s="237"/>
      <c r="U238" s="237"/>
      <c r="V238" s="237"/>
      <c r="W238" s="237"/>
      <c r="X238" s="237"/>
      <c r="Y238" s="237"/>
      <c r="Z238" s="237"/>
      <c r="AA238" s="237"/>
      <c r="AB238" s="237"/>
    </row>
    <row r="239" spans="1:28" ht="38.25">
      <c r="A239" s="206" t="s">
        <v>580</v>
      </c>
      <c r="B239" s="207" t="s">
        <v>581</v>
      </c>
      <c r="C239" s="208" t="s">
        <v>27</v>
      </c>
      <c r="D239" s="209" t="s">
        <v>582</v>
      </c>
      <c r="E239" s="210" t="s">
        <v>76</v>
      </c>
      <c r="F239" s="211">
        <v>16</v>
      </c>
      <c r="G239" s="211">
        <v>247.88</v>
      </c>
      <c r="H239" s="212">
        <f>(TRUNC(G239*J8,2)+G239)</f>
        <v>302.33</v>
      </c>
      <c r="I239" s="231">
        <f t="shared" si="0"/>
        <v>4837.28</v>
      </c>
      <c r="J239" s="8"/>
      <c r="K239" s="243"/>
      <c r="L239" s="237"/>
      <c r="M239" s="237"/>
      <c r="N239" s="237"/>
      <c r="O239" s="237"/>
      <c r="P239" s="237"/>
      <c r="Q239" s="237"/>
      <c r="R239" s="237"/>
      <c r="S239" s="237"/>
      <c r="T239" s="237"/>
      <c r="U239" s="237"/>
      <c r="V239" s="237"/>
      <c r="W239" s="237"/>
      <c r="X239" s="237"/>
      <c r="Y239" s="237"/>
      <c r="Z239" s="237"/>
      <c r="AA239" s="237"/>
      <c r="AB239" s="237"/>
    </row>
    <row r="240" spans="1:28" ht="38.25">
      <c r="A240" s="206" t="s">
        <v>583</v>
      </c>
      <c r="B240" s="207" t="s">
        <v>584</v>
      </c>
      <c r="C240" s="208" t="s">
        <v>20</v>
      </c>
      <c r="D240" s="209" t="s">
        <v>585</v>
      </c>
      <c r="E240" s="210" t="s">
        <v>48</v>
      </c>
      <c r="F240" s="211">
        <v>16</v>
      </c>
      <c r="G240" s="211">
        <v>222.8</v>
      </c>
      <c r="H240" s="212">
        <f>(TRUNC(G240*J8,2)+G240)</f>
        <v>271.74</v>
      </c>
      <c r="I240" s="231">
        <f t="shared" si="0"/>
        <v>4347.84</v>
      </c>
      <c r="J240" s="8"/>
      <c r="K240" s="237"/>
      <c r="L240" s="237"/>
      <c r="M240" s="237"/>
      <c r="N240" s="237"/>
      <c r="O240" s="237"/>
      <c r="P240" s="237"/>
      <c r="Q240" s="237"/>
      <c r="R240" s="237"/>
      <c r="S240" s="237"/>
      <c r="T240" s="237"/>
      <c r="U240" s="237"/>
      <c r="V240" s="237"/>
      <c r="W240" s="237"/>
      <c r="X240" s="237"/>
      <c r="Y240" s="237"/>
      <c r="Z240" s="237"/>
      <c r="AA240" s="237"/>
      <c r="AB240" s="237"/>
    </row>
    <row r="241" spans="1:28" ht="25.5">
      <c r="A241" s="206" t="s">
        <v>586</v>
      </c>
      <c r="B241" s="207" t="s">
        <v>587</v>
      </c>
      <c r="C241" s="208" t="s">
        <v>27</v>
      </c>
      <c r="D241" s="209" t="s">
        <v>588</v>
      </c>
      <c r="E241" s="207" t="s">
        <v>76</v>
      </c>
      <c r="F241" s="211">
        <v>16</v>
      </c>
      <c r="G241" s="211">
        <v>42.6</v>
      </c>
      <c r="H241" s="212">
        <f>(TRUNC(G241*J8,2)+G241)</f>
        <v>51.95</v>
      </c>
      <c r="I241" s="231">
        <f t="shared" si="0"/>
        <v>831.2</v>
      </c>
      <c r="J241" s="8"/>
      <c r="K241" s="9"/>
      <c r="L241" s="237"/>
      <c r="M241" s="237"/>
      <c r="N241" s="237"/>
      <c r="O241" s="237"/>
      <c r="P241" s="237"/>
      <c r="Q241" s="237"/>
      <c r="R241" s="237"/>
      <c r="S241" s="237"/>
      <c r="T241" s="237"/>
      <c r="U241" s="237"/>
      <c r="V241" s="237"/>
      <c r="W241" s="237"/>
      <c r="X241" s="237"/>
      <c r="Y241" s="237"/>
      <c r="Z241" s="237"/>
      <c r="AA241" s="237"/>
      <c r="AB241" s="237"/>
    </row>
    <row r="242" spans="1:28">
      <c r="A242" s="206" t="s">
        <v>589</v>
      </c>
      <c r="B242" s="210" t="s">
        <v>590</v>
      </c>
      <c r="C242" s="208" t="s">
        <v>20</v>
      </c>
      <c r="D242" s="213" t="s">
        <v>591</v>
      </c>
      <c r="E242" s="210" t="s">
        <v>311</v>
      </c>
      <c r="F242" s="211">
        <v>16</v>
      </c>
      <c r="G242" s="211">
        <v>72.33</v>
      </c>
      <c r="H242" s="212">
        <f>(TRUNC(G242*J8,2)+G242)</f>
        <v>88.22</v>
      </c>
      <c r="I242" s="231">
        <f t="shared" si="0"/>
        <v>1411.52</v>
      </c>
      <c r="J242" s="8"/>
      <c r="K242" s="237"/>
      <c r="L242" s="237"/>
      <c r="M242" s="237"/>
      <c r="N242" s="237"/>
      <c r="O242" s="237"/>
      <c r="P242" s="237"/>
      <c r="Q242" s="237"/>
      <c r="R242" s="237"/>
      <c r="S242" s="237"/>
      <c r="T242" s="237"/>
      <c r="U242" s="237"/>
      <c r="V242" s="237"/>
      <c r="W242" s="237"/>
      <c r="X242" s="237"/>
      <c r="Y242" s="237"/>
      <c r="Z242" s="237"/>
      <c r="AA242" s="237"/>
      <c r="AB242" s="237"/>
    </row>
    <row r="243" spans="1:28" ht="25.5">
      <c r="A243" s="206" t="s">
        <v>592</v>
      </c>
      <c r="B243" s="207" t="s">
        <v>593</v>
      </c>
      <c r="C243" s="208" t="s">
        <v>27</v>
      </c>
      <c r="D243" s="209" t="s">
        <v>594</v>
      </c>
      <c r="E243" s="210" t="s">
        <v>76</v>
      </c>
      <c r="F243" s="211">
        <v>16</v>
      </c>
      <c r="G243" s="211">
        <v>52.21</v>
      </c>
      <c r="H243" s="212">
        <f>(TRUNC(G243*J8,2)+G243)</f>
        <v>63.68</v>
      </c>
      <c r="I243" s="231">
        <f t="shared" si="0"/>
        <v>1018.88</v>
      </c>
      <c r="J243" s="8"/>
      <c r="K243" s="237"/>
      <c r="L243" s="237"/>
      <c r="M243" s="237"/>
      <c r="N243" s="237"/>
      <c r="O243" s="237"/>
      <c r="P243" s="237"/>
      <c r="Q243" s="237"/>
      <c r="R243" s="237"/>
      <c r="S243" s="237"/>
      <c r="T243" s="237"/>
      <c r="U243" s="237"/>
      <c r="V243" s="237"/>
      <c r="W243" s="237"/>
      <c r="X243" s="237"/>
      <c r="Y243" s="237"/>
      <c r="Z243" s="237"/>
      <c r="AA243" s="237"/>
      <c r="AB243" s="237"/>
    </row>
    <row r="244" spans="1:28" ht="25.5">
      <c r="A244" s="206" t="s">
        <v>595</v>
      </c>
      <c r="B244" s="207" t="s">
        <v>596</v>
      </c>
      <c r="C244" s="208" t="s">
        <v>27</v>
      </c>
      <c r="D244" s="209" t="s">
        <v>597</v>
      </c>
      <c r="E244" s="210" t="s">
        <v>76</v>
      </c>
      <c r="F244" s="211">
        <v>12</v>
      </c>
      <c r="G244" s="211">
        <v>375.65</v>
      </c>
      <c r="H244" s="212">
        <f>(TRUNC(G244*J8,2)+G244)</f>
        <v>458.17999999999995</v>
      </c>
      <c r="I244" s="231">
        <f t="shared" si="0"/>
        <v>5498.16</v>
      </c>
      <c r="J244" s="8"/>
      <c r="K244" s="237"/>
      <c r="L244" s="237"/>
      <c r="M244" s="237"/>
      <c r="N244" s="237"/>
      <c r="O244" s="237"/>
      <c r="P244" s="237"/>
      <c r="Q244" s="237"/>
      <c r="R244" s="237"/>
      <c r="S244" s="237"/>
      <c r="T244" s="237"/>
      <c r="U244" s="237"/>
      <c r="V244" s="237"/>
      <c r="W244" s="237"/>
      <c r="X244" s="237"/>
      <c r="Y244" s="237"/>
      <c r="Z244" s="237"/>
      <c r="AA244" s="237"/>
      <c r="AB244" s="237"/>
    </row>
    <row r="245" spans="1:28" ht="38.25">
      <c r="A245" s="206" t="s">
        <v>598</v>
      </c>
      <c r="B245" s="207" t="s">
        <v>599</v>
      </c>
      <c r="C245" s="208" t="s">
        <v>20</v>
      </c>
      <c r="D245" s="209" t="s">
        <v>600</v>
      </c>
      <c r="E245" s="210" t="s">
        <v>48</v>
      </c>
      <c r="F245" s="211">
        <v>8</v>
      </c>
      <c r="G245" s="211">
        <v>160.15</v>
      </c>
      <c r="H245" s="212">
        <f>(TRUNC(G245*J8,2)+G245)</f>
        <v>195.33</v>
      </c>
      <c r="I245" s="231">
        <f t="shared" si="0"/>
        <v>1562.64</v>
      </c>
      <c r="J245" s="8"/>
      <c r="K245" s="237"/>
      <c r="L245" s="237"/>
      <c r="M245" s="237"/>
      <c r="N245" s="237"/>
      <c r="O245" s="237"/>
      <c r="P245" s="237"/>
      <c r="Q245" s="237"/>
      <c r="R245" s="237"/>
      <c r="S245" s="237"/>
      <c r="T245" s="237"/>
      <c r="U245" s="237"/>
      <c r="V245" s="237"/>
      <c r="W245" s="237"/>
      <c r="X245" s="237"/>
      <c r="Y245" s="237"/>
      <c r="Z245" s="237"/>
      <c r="AA245" s="237"/>
      <c r="AB245" s="237"/>
    </row>
    <row r="246" spans="1:28" ht="38.25">
      <c r="A246" s="206" t="s">
        <v>601</v>
      </c>
      <c r="B246" s="207" t="s">
        <v>602</v>
      </c>
      <c r="C246" s="208" t="s">
        <v>20</v>
      </c>
      <c r="D246" s="209" t="s">
        <v>603</v>
      </c>
      <c r="E246" s="210" t="s">
        <v>48</v>
      </c>
      <c r="F246" s="211">
        <v>16</v>
      </c>
      <c r="G246" s="211">
        <v>213.3</v>
      </c>
      <c r="H246" s="212">
        <f>(TRUNC(G246*J8,2)+G246)</f>
        <v>260.16000000000003</v>
      </c>
      <c r="I246" s="231">
        <f t="shared" si="0"/>
        <v>4162.5600000000004</v>
      </c>
      <c r="J246" s="8"/>
      <c r="K246" s="237"/>
      <c r="L246" s="246"/>
      <c r="M246" s="237"/>
      <c r="N246" s="237"/>
      <c r="O246" s="237"/>
      <c r="P246" s="237"/>
      <c r="Q246" s="237"/>
      <c r="R246" s="237"/>
      <c r="S246" s="237"/>
      <c r="T246" s="237"/>
      <c r="U246" s="237"/>
      <c r="V246" s="237"/>
      <c r="W246" s="237"/>
      <c r="X246" s="237"/>
      <c r="Y246" s="237"/>
      <c r="Z246" s="237"/>
      <c r="AA246" s="237"/>
      <c r="AB246" s="237"/>
    </row>
    <row r="247" spans="1:28" ht="38.25">
      <c r="A247" s="206" t="s">
        <v>604</v>
      </c>
      <c r="B247" s="207" t="s">
        <v>605</v>
      </c>
      <c r="C247" s="208" t="s">
        <v>27</v>
      </c>
      <c r="D247" s="209" t="s">
        <v>606</v>
      </c>
      <c r="E247" s="207" t="s">
        <v>76</v>
      </c>
      <c r="F247" s="211">
        <v>17</v>
      </c>
      <c r="G247" s="211">
        <v>318.12</v>
      </c>
      <c r="H247" s="212">
        <f>(TRUNC(G247*J8,2)+G247)</f>
        <v>388.01</v>
      </c>
      <c r="I247" s="231">
        <f t="shared" si="0"/>
        <v>6596.17</v>
      </c>
      <c r="J247" s="8"/>
      <c r="K247" s="237"/>
      <c r="L247" s="237"/>
      <c r="M247" s="237"/>
      <c r="N247" s="237"/>
      <c r="O247" s="237"/>
      <c r="P247" s="237"/>
      <c r="Q247" s="237"/>
      <c r="R247" s="237"/>
      <c r="S247" s="237"/>
      <c r="T247" s="237"/>
      <c r="U247" s="237"/>
      <c r="V247" s="237"/>
      <c r="W247" s="237"/>
      <c r="X247" s="237"/>
      <c r="Y247" s="237"/>
      <c r="Z247" s="237"/>
      <c r="AA247" s="237"/>
      <c r="AB247" s="237"/>
    </row>
    <row r="248" spans="1:28" ht="25.5">
      <c r="A248" s="206" t="s">
        <v>607</v>
      </c>
      <c r="B248" s="207" t="s">
        <v>608</v>
      </c>
      <c r="C248" s="208" t="s">
        <v>27</v>
      </c>
      <c r="D248" s="209" t="s">
        <v>609</v>
      </c>
      <c r="E248" s="207" t="s">
        <v>76</v>
      </c>
      <c r="F248" s="211">
        <v>17</v>
      </c>
      <c r="G248" s="211">
        <v>148.93</v>
      </c>
      <c r="H248" s="212">
        <f>(TRUNC(G248*J8,2)+G248)</f>
        <v>181.64000000000001</v>
      </c>
      <c r="I248" s="231">
        <f t="shared" si="0"/>
        <v>3087.88</v>
      </c>
      <c r="J248" s="8"/>
      <c r="K248" s="237"/>
      <c r="L248" s="237"/>
      <c r="M248" s="237"/>
      <c r="N248" s="237"/>
      <c r="O248" s="237"/>
      <c r="P248" s="237"/>
      <c r="Q248" s="237"/>
      <c r="R248" s="237"/>
      <c r="S248" s="237"/>
      <c r="T248" s="237"/>
      <c r="U248" s="237"/>
      <c r="V248" s="237"/>
      <c r="W248" s="237"/>
      <c r="X248" s="237"/>
      <c r="Y248" s="237"/>
      <c r="Z248" s="237"/>
      <c r="AA248" s="237"/>
      <c r="AB248" s="237"/>
    </row>
    <row r="249" spans="1:28" ht="38.25">
      <c r="A249" s="206" t="s">
        <v>610</v>
      </c>
      <c r="B249" s="207" t="s">
        <v>611</v>
      </c>
      <c r="C249" s="208" t="s">
        <v>27</v>
      </c>
      <c r="D249" s="209" t="s">
        <v>612</v>
      </c>
      <c r="E249" s="207" t="s">
        <v>76</v>
      </c>
      <c r="F249" s="211">
        <v>2</v>
      </c>
      <c r="G249" s="211">
        <v>942.83</v>
      </c>
      <c r="H249" s="212">
        <f>(TRUNC(G249*J8,2)+G249)</f>
        <v>1149.96</v>
      </c>
      <c r="I249" s="231">
        <f t="shared" si="0"/>
        <v>2299.92</v>
      </c>
      <c r="J249" s="8"/>
      <c r="K249" s="237"/>
      <c r="L249" s="237"/>
      <c r="M249" s="237"/>
      <c r="N249" s="237"/>
      <c r="O249" s="237"/>
      <c r="P249" s="237"/>
      <c r="Q249" s="237"/>
      <c r="R249" s="237"/>
      <c r="S249" s="237"/>
      <c r="T249" s="237"/>
      <c r="U249" s="237"/>
      <c r="V249" s="237"/>
      <c r="W249" s="237"/>
      <c r="X249" s="237"/>
      <c r="Y249" s="237"/>
      <c r="Z249" s="237"/>
      <c r="AA249" s="237"/>
      <c r="AB249" s="237"/>
    </row>
    <row r="250" spans="1:28" ht="25.5">
      <c r="A250" s="206" t="s">
        <v>613</v>
      </c>
      <c r="B250" s="210" t="s">
        <v>614</v>
      </c>
      <c r="C250" s="208" t="s">
        <v>27</v>
      </c>
      <c r="D250" s="213" t="s">
        <v>615</v>
      </c>
      <c r="E250" s="210" t="s">
        <v>76</v>
      </c>
      <c r="F250" s="211">
        <v>4</v>
      </c>
      <c r="G250" s="211">
        <v>153.77000000000001</v>
      </c>
      <c r="H250" s="212">
        <f>(TRUNC(G250*J8,2)+G250)</f>
        <v>187.55</v>
      </c>
      <c r="I250" s="231">
        <f t="shared" si="0"/>
        <v>750.2</v>
      </c>
      <c r="J250" s="8"/>
      <c r="K250" s="237"/>
      <c r="L250" s="237"/>
      <c r="M250" s="237"/>
      <c r="N250" s="237"/>
      <c r="O250" s="237"/>
      <c r="P250" s="237"/>
      <c r="Q250" s="237"/>
      <c r="R250" s="237"/>
      <c r="S250" s="237"/>
      <c r="T250" s="237"/>
      <c r="U250" s="237"/>
      <c r="V250" s="237"/>
      <c r="W250" s="237"/>
      <c r="X250" s="237"/>
      <c r="Y250" s="237"/>
      <c r="Z250" s="237"/>
      <c r="AA250" s="237"/>
      <c r="AB250" s="237"/>
    </row>
    <row r="251" spans="1:28" ht="38.25">
      <c r="A251" s="206" t="s">
        <v>616</v>
      </c>
      <c r="B251" s="207" t="s">
        <v>617</v>
      </c>
      <c r="C251" s="208" t="s">
        <v>20</v>
      </c>
      <c r="D251" s="209" t="s">
        <v>618</v>
      </c>
      <c r="E251" s="210" t="s">
        <v>48</v>
      </c>
      <c r="F251" s="211">
        <v>4</v>
      </c>
      <c r="G251" s="211">
        <v>610.48</v>
      </c>
      <c r="H251" s="212">
        <f>(TRUNC(G251*J8,2)+G251)</f>
        <v>744.6</v>
      </c>
      <c r="I251" s="231">
        <f t="shared" si="0"/>
        <v>2978.4</v>
      </c>
      <c r="J251" s="8"/>
      <c r="K251" s="237"/>
      <c r="L251" s="237"/>
      <c r="M251" s="237"/>
      <c r="N251" s="237"/>
      <c r="O251" s="237"/>
      <c r="P251" s="237"/>
      <c r="Q251" s="237"/>
      <c r="R251" s="237"/>
      <c r="S251" s="237"/>
      <c r="T251" s="237"/>
      <c r="U251" s="237"/>
      <c r="V251" s="237"/>
      <c r="W251" s="237"/>
      <c r="X251" s="237"/>
      <c r="Y251" s="237"/>
      <c r="Z251" s="237"/>
      <c r="AA251" s="237"/>
      <c r="AB251" s="237"/>
    </row>
    <row r="252" spans="1:28" ht="25.5">
      <c r="A252" s="206" t="s">
        <v>619</v>
      </c>
      <c r="B252" s="207" t="s">
        <v>620</v>
      </c>
      <c r="C252" s="208" t="s">
        <v>27</v>
      </c>
      <c r="D252" s="209" t="s">
        <v>621</v>
      </c>
      <c r="E252" s="210" t="s">
        <v>76</v>
      </c>
      <c r="F252" s="211">
        <v>4</v>
      </c>
      <c r="G252" s="211">
        <v>23.91</v>
      </c>
      <c r="H252" s="212">
        <f>(TRUNC(G252*J8,2)+G252)</f>
        <v>29.16</v>
      </c>
      <c r="I252" s="231">
        <f t="shared" si="0"/>
        <v>116.64</v>
      </c>
      <c r="J252" s="8"/>
      <c r="K252" s="237"/>
      <c r="L252" s="237"/>
      <c r="M252" s="237"/>
      <c r="N252" s="237"/>
      <c r="O252" s="237"/>
      <c r="P252" s="237"/>
      <c r="Q252" s="237"/>
      <c r="R252" s="237"/>
      <c r="S252" s="237"/>
      <c r="T252" s="237"/>
      <c r="U252" s="237"/>
      <c r="V252" s="237"/>
      <c r="W252" s="237"/>
      <c r="X252" s="237"/>
      <c r="Y252" s="237"/>
      <c r="Z252" s="237"/>
      <c r="AA252" s="237"/>
      <c r="AB252" s="237"/>
    </row>
    <row r="253" spans="1:28" ht="25.5">
      <c r="A253" s="206" t="s">
        <v>622</v>
      </c>
      <c r="B253" s="207" t="s">
        <v>623</v>
      </c>
      <c r="C253" s="208" t="s">
        <v>27</v>
      </c>
      <c r="D253" s="209" t="s">
        <v>624</v>
      </c>
      <c r="E253" s="210" t="s">
        <v>76</v>
      </c>
      <c r="F253" s="211">
        <v>4</v>
      </c>
      <c r="G253" s="211">
        <v>11.67</v>
      </c>
      <c r="H253" s="212">
        <f>(TRUNC(G253*J8,2)+G253)</f>
        <v>14.23</v>
      </c>
      <c r="I253" s="231">
        <f t="shared" si="0"/>
        <v>56.92</v>
      </c>
      <c r="J253" s="8"/>
      <c r="K253" s="237"/>
      <c r="L253" s="237"/>
      <c r="M253" s="237"/>
      <c r="N253" s="237"/>
      <c r="O253" s="237"/>
      <c r="P253" s="237"/>
      <c r="Q253" s="237"/>
      <c r="R253" s="237"/>
      <c r="S253" s="237"/>
      <c r="T253" s="237"/>
      <c r="U253" s="237"/>
      <c r="V253" s="237"/>
      <c r="W253" s="237"/>
      <c r="X253" s="237"/>
      <c r="Y253" s="237"/>
      <c r="Z253" s="237"/>
      <c r="AA253" s="237"/>
      <c r="AB253" s="237"/>
    </row>
    <row r="254" spans="1:28" ht="25.5">
      <c r="A254" s="206" t="s">
        <v>625</v>
      </c>
      <c r="B254" s="207" t="s">
        <v>626</v>
      </c>
      <c r="C254" s="208" t="s">
        <v>627</v>
      </c>
      <c r="D254" s="209" t="s">
        <v>628</v>
      </c>
      <c r="E254" s="210" t="s">
        <v>48</v>
      </c>
      <c r="F254" s="211">
        <v>6</v>
      </c>
      <c r="G254" s="211">
        <v>2010.04</v>
      </c>
      <c r="H254" s="212">
        <f>(TRUNC(G254*J8,2)+G254)</f>
        <v>2451.64</v>
      </c>
      <c r="I254" s="231">
        <f t="shared" si="0"/>
        <v>14709.84</v>
      </c>
      <c r="J254" s="8"/>
      <c r="K254" s="237"/>
      <c r="L254" s="237"/>
      <c r="M254" s="237"/>
      <c r="N254" s="237"/>
      <c r="O254" s="237"/>
      <c r="P254" s="237"/>
      <c r="Q254" s="237"/>
      <c r="R254" s="237"/>
      <c r="S254" s="237"/>
      <c r="T254" s="237"/>
      <c r="U254" s="237"/>
      <c r="V254" s="237"/>
      <c r="W254" s="237"/>
      <c r="X254" s="237"/>
      <c r="Y254" s="237"/>
      <c r="Z254" s="237"/>
      <c r="AA254" s="237"/>
      <c r="AB254" s="237"/>
    </row>
    <row r="255" spans="1:28" ht="25.5">
      <c r="A255" s="206" t="s">
        <v>629</v>
      </c>
      <c r="B255" s="207" t="s">
        <v>630</v>
      </c>
      <c r="C255" s="208" t="s">
        <v>27</v>
      </c>
      <c r="D255" s="209" t="s">
        <v>631</v>
      </c>
      <c r="E255" s="207" t="s">
        <v>76</v>
      </c>
      <c r="F255" s="211">
        <v>4</v>
      </c>
      <c r="G255" s="211">
        <v>753.35</v>
      </c>
      <c r="H255" s="212">
        <f>(TRUNC(G255*J8,2)+G255)</f>
        <v>918.86</v>
      </c>
      <c r="I255" s="231">
        <f t="shared" si="0"/>
        <v>3675.44</v>
      </c>
      <c r="J255" s="8"/>
      <c r="K255" s="237"/>
      <c r="L255" s="237"/>
      <c r="M255" s="237"/>
      <c r="N255" s="237"/>
      <c r="O255" s="237"/>
      <c r="P255" s="237"/>
      <c r="Q255" s="237"/>
      <c r="R255" s="237"/>
      <c r="S255" s="237"/>
      <c r="T255" s="237"/>
      <c r="U255" s="237"/>
      <c r="V255" s="237"/>
      <c r="W255" s="237"/>
      <c r="X255" s="237"/>
      <c r="Y255" s="237"/>
      <c r="Z255" s="237"/>
      <c r="AA255" s="237"/>
      <c r="AB255" s="237"/>
    </row>
    <row r="256" spans="1:28" ht="38.25">
      <c r="A256" s="206" t="s">
        <v>632</v>
      </c>
      <c r="B256" s="207" t="s">
        <v>633</v>
      </c>
      <c r="C256" s="208" t="s">
        <v>27</v>
      </c>
      <c r="D256" s="209" t="s">
        <v>634</v>
      </c>
      <c r="E256" s="210" t="s">
        <v>76</v>
      </c>
      <c r="F256" s="211">
        <v>4</v>
      </c>
      <c r="G256" s="211">
        <v>511.19</v>
      </c>
      <c r="H256" s="212">
        <f>(TRUNC(G256*J8,2)+G256)</f>
        <v>623.49</v>
      </c>
      <c r="I256" s="231">
        <f t="shared" si="0"/>
        <v>2493.96</v>
      </c>
      <c r="J256" s="8"/>
      <c r="K256" s="237"/>
      <c r="L256" s="237"/>
      <c r="M256" s="237"/>
      <c r="N256" s="237"/>
      <c r="O256" s="237"/>
      <c r="P256" s="237"/>
      <c r="Q256" s="237"/>
      <c r="R256" s="237"/>
      <c r="S256" s="237"/>
      <c r="T256" s="237"/>
      <c r="U256" s="237"/>
      <c r="V256" s="237"/>
      <c r="W256" s="237"/>
      <c r="X256" s="237"/>
      <c r="Y256" s="237"/>
      <c r="Z256" s="237"/>
      <c r="AA256" s="237"/>
      <c r="AB256" s="237"/>
    </row>
    <row r="257" spans="1:28" ht="38.25">
      <c r="A257" s="206" t="s">
        <v>635</v>
      </c>
      <c r="B257" s="207" t="s">
        <v>636</v>
      </c>
      <c r="C257" s="208" t="s">
        <v>27</v>
      </c>
      <c r="D257" s="209" t="s">
        <v>637</v>
      </c>
      <c r="E257" s="210" t="s">
        <v>76</v>
      </c>
      <c r="F257" s="211">
        <v>4</v>
      </c>
      <c r="G257" s="211">
        <v>789.34</v>
      </c>
      <c r="H257" s="212">
        <f>(TRUNC(G257*J8,2)+G257)</f>
        <v>962.75</v>
      </c>
      <c r="I257" s="231">
        <f t="shared" si="0"/>
        <v>3851</v>
      </c>
      <c r="J257" s="8"/>
      <c r="K257" s="237"/>
      <c r="L257" s="237"/>
      <c r="M257" s="237"/>
      <c r="N257" s="237"/>
      <c r="O257" s="237"/>
      <c r="P257" s="237"/>
      <c r="Q257" s="237"/>
      <c r="R257" s="237"/>
      <c r="S257" s="237"/>
      <c r="T257" s="237"/>
      <c r="U257" s="237"/>
      <c r="V257" s="237"/>
      <c r="W257" s="237"/>
      <c r="X257" s="237"/>
      <c r="Y257" s="237"/>
      <c r="Z257" s="237"/>
      <c r="AA257" s="237"/>
      <c r="AB257" s="237"/>
    </row>
    <row r="258" spans="1:28" ht="25.5">
      <c r="A258" s="206" t="s">
        <v>638</v>
      </c>
      <c r="B258" s="210" t="s">
        <v>639</v>
      </c>
      <c r="C258" s="208" t="s">
        <v>20</v>
      </c>
      <c r="D258" s="213" t="s">
        <v>640</v>
      </c>
      <c r="E258" s="210" t="s">
        <v>48</v>
      </c>
      <c r="F258" s="211">
        <v>4</v>
      </c>
      <c r="G258" s="211">
        <v>431.81</v>
      </c>
      <c r="H258" s="212">
        <f>(TRUNC(G258*J8,2)+G258)</f>
        <v>526.66999999999996</v>
      </c>
      <c r="I258" s="231">
        <f t="shared" si="0"/>
        <v>2106.6799999999998</v>
      </c>
      <c r="J258" s="8"/>
      <c r="K258" s="228"/>
      <c r="L258" s="228"/>
      <c r="M258" s="228"/>
      <c r="N258" s="228"/>
      <c r="O258" s="228"/>
      <c r="P258" s="228"/>
      <c r="Q258" s="228"/>
      <c r="R258" s="228"/>
      <c r="S258" s="228"/>
      <c r="T258" s="228"/>
      <c r="U258" s="228"/>
      <c r="V258" s="228"/>
      <c r="W258" s="228"/>
      <c r="X258" s="228"/>
      <c r="Y258" s="228"/>
      <c r="Z258" s="228"/>
      <c r="AA258" s="228"/>
      <c r="AB258" s="228"/>
    </row>
    <row r="259" spans="1:28">
      <c r="A259" s="206" t="s">
        <v>641</v>
      </c>
      <c r="B259" s="224" t="s">
        <v>642</v>
      </c>
      <c r="C259" s="208" t="s">
        <v>627</v>
      </c>
      <c r="D259" s="209" t="s">
        <v>643</v>
      </c>
      <c r="E259" s="207" t="s">
        <v>48</v>
      </c>
      <c r="F259" s="211">
        <v>4</v>
      </c>
      <c r="G259" s="211">
        <v>704.04</v>
      </c>
      <c r="H259" s="212">
        <f>(TRUNC(G259*J8,2)+G259)</f>
        <v>858.70999999999992</v>
      </c>
      <c r="I259" s="231">
        <f t="shared" si="0"/>
        <v>3434.84</v>
      </c>
      <c r="J259" s="8"/>
      <c r="K259" s="247"/>
      <c r="L259" s="237"/>
      <c r="M259" s="237"/>
      <c r="N259" s="237"/>
      <c r="O259" s="237"/>
      <c r="P259" s="237"/>
      <c r="Q259" s="237"/>
      <c r="R259" s="237"/>
      <c r="S259" s="237"/>
      <c r="T259" s="237"/>
      <c r="U259" s="237"/>
      <c r="V259" s="237"/>
      <c r="W259" s="237"/>
      <c r="X259" s="237"/>
      <c r="Y259" s="237"/>
      <c r="Z259" s="237"/>
      <c r="AA259" s="237"/>
      <c r="AB259" s="237"/>
    </row>
    <row r="260" spans="1:28" ht="25.5">
      <c r="A260" s="206" t="s">
        <v>644</v>
      </c>
      <c r="B260" s="207" t="s">
        <v>645</v>
      </c>
      <c r="C260" s="208" t="s">
        <v>20</v>
      </c>
      <c r="D260" s="225" t="s">
        <v>646</v>
      </c>
      <c r="E260" s="224" t="s">
        <v>48</v>
      </c>
      <c r="F260" s="211">
        <v>16</v>
      </c>
      <c r="G260" s="211">
        <v>192.42</v>
      </c>
      <c r="H260" s="212">
        <f>(TRUNC(G260*J8,2)+G260)</f>
        <v>234.69</v>
      </c>
      <c r="I260" s="231">
        <f t="shared" si="0"/>
        <v>3755.04</v>
      </c>
      <c r="J260" s="8"/>
      <c r="K260" s="237"/>
      <c r="L260" s="237"/>
      <c r="M260" s="237"/>
      <c r="N260" s="237"/>
      <c r="O260" s="237"/>
      <c r="P260" s="237"/>
      <c r="Q260" s="237"/>
      <c r="R260" s="237"/>
      <c r="S260" s="237"/>
      <c r="T260" s="237"/>
      <c r="U260" s="237"/>
      <c r="V260" s="237"/>
      <c r="W260" s="237"/>
      <c r="X260" s="237"/>
      <c r="Y260" s="237"/>
      <c r="Z260" s="237"/>
      <c r="AA260" s="237"/>
      <c r="AB260" s="237"/>
    </row>
    <row r="261" spans="1:28" ht="25.5">
      <c r="A261" s="206" t="s">
        <v>647</v>
      </c>
      <c r="B261" s="207" t="s">
        <v>648</v>
      </c>
      <c r="C261" s="208" t="s">
        <v>20</v>
      </c>
      <c r="D261" s="209" t="s">
        <v>649</v>
      </c>
      <c r="E261" s="207" t="s">
        <v>48</v>
      </c>
      <c r="F261" s="211">
        <v>4</v>
      </c>
      <c r="G261" s="211">
        <v>1382.93</v>
      </c>
      <c r="H261" s="212">
        <f>(TRUNC(G261*J8,2)+G261)</f>
        <v>1686.75</v>
      </c>
      <c r="I261" s="231">
        <f t="shared" si="0"/>
        <v>6747</v>
      </c>
      <c r="J261" s="8"/>
      <c r="K261" s="237"/>
      <c r="L261" s="237"/>
      <c r="M261" s="237"/>
      <c r="N261" s="237"/>
      <c r="O261" s="237"/>
      <c r="P261" s="237"/>
      <c r="Q261" s="237"/>
      <c r="R261" s="237"/>
      <c r="S261" s="237"/>
      <c r="T261" s="237"/>
      <c r="U261" s="237"/>
      <c r="V261" s="237"/>
      <c r="W261" s="237"/>
      <c r="X261" s="237"/>
      <c r="Y261" s="237"/>
      <c r="Z261" s="237"/>
      <c r="AA261" s="237"/>
      <c r="AB261" s="237"/>
    </row>
    <row r="262" spans="1:28" ht="25.5">
      <c r="A262" s="206" t="s">
        <v>650</v>
      </c>
      <c r="B262" s="207" t="s">
        <v>651</v>
      </c>
      <c r="C262" s="208" t="s">
        <v>27</v>
      </c>
      <c r="D262" s="209" t="s">
        <v>652</v>
      </c>
      <c r="E262" s="210" t="s">
        <v>76</v>
      </c>
      <c r="F262" s="211">
        <v>4</v>
      </c>
      <c r="G262" s="211">
        <v>10.46</v>
      </c>
      <c r="H262" s="212">
        <f>(TRUNC(G262*J8,2)+G262)</f>
        <v>12.75</v>
      </c>
      <c r="I262" s="231">
        <f t="shared" si="0"/>
        <v>51</v>
      </c>
      <c r="J262" s="8"/>
      <c r="K262" s="237"/>
      <c r="L262" s="237"/>
      <c r="M262" s="237"/>
      <c r="N262" s="237"/>
      <c r="O262" s="237"/>
      <c r="P262" s="237"/>
      <c r="Q262" s="237"/>
      <c r="R262" s="237"/>
      <c r="S262" s="237"/>
      <c r="T262" s="237"/>
      <c r="U262" s="237"/>
      <c r="V262" s="237"/>
      <c r="W262" s="237"/>
      <c r="X262" s="237"/>
      <c r="Y262" s="237"/>
      <c r="Z262" s="237"/>
      <c r="AA262" s="237"/>
      <c r="AB262" s="237"/>
    </row>
    <row r="263" spans="1:28">
      <c r="A263" s="214" t="s">
        <v>653</v>
      </c>
      <c r="B263" s="215" t="s">
        <v>16</v>
      </c>
      <c r="C263" s="215"/>
      <c r="D263" s="216" t="s">
        <v>654</v>
      </c>
      <c r="E263" s="215"/>
      <c r="F263" s="217">
        <v>1</v>
      </c>
      <c r="G263" s="217" t="s">
        <v>16</v>
      </c>
      <c r="H263" s="218">
        <f>I264+I265+I266+I267+I268+I269+I270+I271+I272+I273+I274+I275+I276+I277+I278+I279+I280+I281+I282+I283+I284+I285+I286+I287+I288+I289+I290+I291+I292+I293+I294</f>
        <v>48012.54</v>
      </c>
      <c r="I263" s="232">
        <f t="shared" si="0"/>
        <v>48012.54</v>
      </c>
      <c r="J263" s="8"/>
      <c r="K263" s="237"/>
      <c r="L263" s="237"/>
      <c r="M263" s="237"/>
      <c r="N263" s="237"/>
      <c r="O263" s="237"/>
      <c r="P263" s="237"/>
      <c r="Q263" s="237"/>
      <c r="R263" s="237"/>
      <c r="S263" s="237"/>
      <c r="T263" s="237"/>
      <c r="U263" s="237"/>
      <c r="V263" s="237"/>
      <c r="W263" s="237"/>
      <c r="X263" s="237"/>
      <c r="Y263" s="237"/>
      <c r="Z263" s="237"/>
      <c r="AA263" s="237"/>
      <c r="AB263" s="237"/>
    </row>
    <row r="264" spans="1:28" ht="25.5">
      <c r="A264" s="206" t="s">
        <v>655</v>
      </c>
      <c r="B264" s="210" t="s">
        <v>656</v>
      </c>
      <c r="C264" s="208" t="s">
        <v>27</v>
      </c>
      <c r="D264" s="213" t="s">
        <v>657</v>
      </c>
      <c r="E264" s="210" t="s">
        <v>322</v>
      </c>
      <c r="F264" s="211">
        <v>129</v>
      </c>
      <c r="G264" s="211">
        <v>17.16</v>
      </c>
      <c r="H264" s="212">
        <f>(TRUNC(G264*J8,2)+G264)</f>
        <v>20.93</v>
      </c>
      <c r="I264" s="231">
        <f t="shared" si="0"/>
        <v>2699.97</v>
      </c>
      <c r="J264" s="8"/>
      <c r="K264" s="237"/>
      <c r="L264" s="237"/>
      <c r="M264" s="237"/>
      <c r="N264" s="237"/>
      <c r="O264" s="237"/>
      <c r="P264" s="237"/>
      <c r="Q264" s="237"/>
      <c r="R264" s="237"/>
      <c r="S264" s="237"/>
      <c r="T264" s="237"/>
      <c r="U264" s="237"/>
      <c r="V264" s="237"/>
      <c r="W264" s="237"/>
      <c r="X264" s="237"/>
      <c r="Y264" s="237"/>
      <c r="Z264" s="237"/>
      <c r="AA264" s="237"/>
      <c r="AB264" s="237"/>
    </row>
    <row r="265" spans="1:28" ht="25.5">
      <c r="A265" s="206" t="s">
        <v>658</v>
      </c>
      <c r="B265" s="224" t="s">
        <v>659</v>
      </c>
      <c r="C265" s="208" t="s">
        <v>27</v>
      </c>
      <c r="D265" s="209" t="s">
        <v>660</v>
      </c>
      <c r="E265" s="207" t="s">
        <v>76</v>
      </c>
      <c r="F265" s="211">
        <v>4</v>
      </c>
      <c r="G265" s="211">
        <v>11.36</v>
      </c>
      <c r="H265" s="212">
        <f>(TRUNC(G265*J8,2)+G265)</f>
        <v>13.85</v>
      </c>
      <c r="I265" s="231">
        <f t="shared" si="0"/>
        <v>55.4</v>
      </c>
      <c r="J265" s="8"/>
      <c r="K265" s="237"/>
      <c r="L265" s="237"/>
      <c r="M265" s="237"/>
      <c r="N265" s="237"/>
      <c r="O265" s="237"/>
      <c r="P265" s="237"/>
      <c r="Q265" s="237"/>
      <c r="R265" s="237"/>
      <c r="S265" s="237"/>
      <c r="T265" s="237"/>
      <c r="U265" s="237"/>
      <c r="V265" s="237"/>
      <c r="W265" s="237"/>
      <c r="X265" s="237"/>
      <c r="Y265" s="237"/>
      <c r="Z265" s="237"/>
      <c r="AA265" s="237"/>
      <c r="AB265" s="237"/>
    </row>
    <row r="266" spans="1:28" ht="25.5">
      <c r="A266" s="206" t="s">
        <v>661</v>
      </c>
      <c r="B266" s="207" t="s">
        <v>662</v>
      </c>
      <c r="C266" s="208" t="s">
        <v>27</v>
      </c>
      <c r="D266" s="225" t="s">
        <v>663</v>
      </c>
      <c r="E266" s="224" t="s">
        <v>76</v>
      </c>
      <c r="F266" s="211">
        <v>23</v>
      </c>
      <c r="G266" s="211">
        <v>14.28</v>
      </c>
      <c r="H266" s="212">
        <f>(TRUNC(G266*J8,2)+G266)</f>
        <v>17.41</v>
      </c>
      <c r="I266" s="231">
        <f t="shared" si="0"/>
        <v>400.43</v>
      </c>
      <c r="J266" s="8"/>
      <c r="K266" s="237"/>
      <c r="L266" s="237"/>
      <c r="M266" s="237"/>
      <c r="N266" s="237"/>
      <c r="O266" s="237"/>
      <c r="P266" s="237"/>
      <c r="Q266" s="237"/>
      <c r="R266" s="237"/>
      <c r="S266" s="237"/>
      <c r="T266" s="237"/>
      <c r="U266" s="237"/>
      <c r="V266" s="237"/>
      <c r="W266" s="237"/>
      <c r="X266" s="237"/>
      <c r="Y266" s="237"/>
      <c r="Z266" s="237"/>
      <c r="AA266" s="237"/>
      <c r="AB266" s="237"/>
    </row>
    <row r="267" spans="1:28" ht="25.5">
      <c r="A267" s="206" t="s">
        <v>664</v>
      </c>
      <c r="B267" s="207" t="s">
        <v>665</v>
      </c>
      <c r="C267" s="208" t="s">
        <v>27</v>
      </c>
      <c r="D267" s="209" t="s">
        <v>666</v>
      </c>
      <c r="E267" s="207" t="s">
        <v>76</v>
      </c>
      <c r="F267" s="211">
        <v>10</v>
      </c>
      <c r="G267" s="211">
        <v>23.25</v>
      </c>
      <c r="H267" s="212">
        <f>(TRUNC(G267*J8,2)+G267)</f>
        <v>28.35</v>
      </c>
      <c r="I267" s="231">
        <f t="shared" si="0"/>
        <v>283.5</v>
      </c>
      <c r="J267" s="8"/>
      <c r="K267" s="237"/>
      <c r="L267" s="237"/>
      <c r="M267" s="237"/>
      <c r="N267" s="237"/>
      <c r="O267" s="237"/>
      <c r="P267" s="237"/>
      <c r="Q267" s="237"/>
      <c r="R267" s="237"/>
      <c r="S267" s="237"/>
      <c r="T267" s="237"/>
      <c r="U267" s="237"/>
      <c r="V267" s="237"/>
      <c r="W267" s="237"/>
      <c r="X267" s="237"/>
      <c r="Y267" s="237"/>
      <c r="Z267" s="237"/>
      <c r="AA267" s="237"/>
      <c r="AB267" s="237"/>
    </row>
    <row r="268" spans="1:28" ht="25.5">
      <c r="A268" s="206" t="s">
        <v>667</v>
      </c>
      <c r="B268" s="210" t="s">
        <v>668</v>
      </c>
      <c r="C268" s="208" t="s">
        <v>27</v>
      </c>
      <c r="D268" s="213" t="s">
        <v>669</v>
      </c>
      <c r="E268" s="210" t="s">
        <v>76</v>
      </c>
      <c r="F268" s="211">
        <v>12</v>
      </c>
      <c r="G268" s="211">
        <v>12.63</v>
      </c>
      <c r="H268" s="212">
        <f>(TRUNC(G268*J8,2)+G268)</f>
        <v>15.4</v>
      </c>
      <c r="I268" s="231">
        <f t="shared" si="0"/>
        <v>184.8</v>
      </c>
      <c r="J268" s="8"/>
      <c r="K268" s="236"/>
      <c r="L268" s="236"/>
      <c r="M268" s="236"/>
      <c r="N268" s="236"/>
      <c r="O268" s="236"/>
      <c r="P268" s="236"/>
      <c r="Q268" s="236"/>
      <c r="R268" s="236"/>
      <c r="S268" s="237"/>
      <c r="T268" s="237"/>
      <c r="U268" s="237"/>
      <c r="V268" s="237"/>
      <c r="W268" s="237"/>
      <c r="X268" s="237"/>
      <c r="Y268" s="237"/>
      <c r="Z268" s="237"/>
      <c r="AA268" s="237"/>
      <c r="AB268" s="237"/>
    </row>
    <row r="269" spans="1:28" ht="25.5">
      <c r="A269" s="206" t="s">
        <v>670</v>
      </c>
      <c r="B269" s="224" t="s">
        <v>671</v>
      </c>
      <c r="C269" s="208" t="s">
        <v>27</v>
      </c>
      <c r="D269" s="209" t="s">
        <v>672</v>
      </c>
      <c r="E269" s="207" t="s">
        <v>76</v>
      </c>
      <c r="F269" s="211">
        <v>143</v>
      </c>
      <c r="G269" s="211">
        <v>9.2200000000000006</v>
      </c>
      <c r="H269" s="212">
        <f>(TRUNC(G269*J8,2)+G269)</f>
        <v>11.24</v>
      </c>
      <c r="I269" s="231">
        <f t="shared" si="0"/>
        <v>1607.32</v>
      </c>
      <c r="J269" s="8"/>
      <c r="K269" s="9"/>
      <c r="L269" s="9"/>
      <c r="M269" s="9"/>
      <c r="N269" s="9"/>
      <c r="O269" s="9"/>
      <c r="P269" s="9"/>
      <c r="Q269" s="9"/>
      <c r="R269" s="9"/>
      <c r="S269" s="228"/>
      <c r="T269" s="228"/>
      <c r="U269" s="228"/>
      <c r="V269" s="228"/>
      <c r="W269" s="228"/>
      <c r="X269" s="228"/>
      <c r="Y269" s="228"/>
      <c r="Z269" s="228"/>
      <c r="AA269" s="228"/>
      <c r="AB269" s="228"/>
    </row>
    <row r="270" spans="1:28" ht="25.5">
      <c r="A270" s="240" t="s">
        <v>673</v>
      </c>
      <c r="B270" s="210" t="s">
        <v>674</v>
      </c>
      <c r="C270" s="208" t="s">
        <v>27</v>
      </c>
      <c r="D270" s="213" t="s">
        <v>675</v>
      </c>
      <c r="E270" s="210" t="s">
        <v>76</v>
      </c>
      <c r="F270" s="211">
        <v>14</v>
      </c>
      <c r="G270" s="211">
        <v>7.4</v>
      </c>
      <c r="H270" s="212">
        <f>(TRUNC(G270*J8,2)+G270)</f>
        <v>9.02</v>
      </c>
      <c r="I270" s="231">
        <f t="shared" si="0"/>
        <v>126.28</v>
      </c>
      <c r="J270" s="8"/>
      <c r="K270" s="9"/>
      <c r="L270" s="9"/>
      <c r="M270" s="9"/>
      <c r="N270" s="9"/>
      <c r="O270" s="9"/>
      <c r="P270" s="9"/>
      <c r="Q270" s="9"/>
      <c r="R270" s="9"/>
      <c r="S270" s="228"/>
      <c r="T270" s="228"/>
      <c r="U270" s="228"/>
      <c r="V270" s="228"/>
      <c r="W270" s="228"/>
      <c r="X270" s="228"/>
      <c r="Y270" s="228"/>
      <c r="Z270" s="228"/>
      <c r="AA270" s="228"/>
      <c r="AB270" s="228"/>
    </row>
    <row r="271" spans="1:28" ht="25.5">
      <c r="A271" s="240" t="s">
        <v>676</v>
      </c>
      <c r="B271" s="210" t="s">
        <v>677</v>
      </c>
      <c r="C271" s="208" t="s">
        <v>27</v>
      </c>
      <c r="D271" s="213" t="s">
        <v>678</v>
      </c>
      <c r="E271" s="210" t="s">
        <v>322</v>
      </c>
      <c r="F271" s="211">
        <v>420.12</v>
      </c>
      <c r="G271" s="211">
        <v>25.26</v>
      </c>
      <c r="H271" s="212">
        <f>(TRUNC(G271*J8,2)+G271)</f>
        <v>30.8</v>
      </c>
      <c r="I271" s="231">
        <f t="shared" si="0"/>
        <v>12939.69</v>
      </c>
      <c r="J271" s="8"/>
      <c r="K271" s="236"/>
      <c r="L271" s="236"/>
      <c r="M271" s="236"/>
      <c r="N271" s="236"/>
      <c r="O271" s="236"/>
      <c r="P271" s="236"/>
      <c r="Q271" s="236"/>
      <c r="R271" s="236"/>
      <c r="S271" s="237"/>
      <c r="T271" s="237"/>
      <c r="U271" s="237"/>
      <c r="V271" s="237"/>
      <c r="W271" s="237"/>
      <c r="X271" s="237"/>
      <c r="Y271" s="237"/>
      <c r="Z271" s="237"/>
      <c r="AA271" s="237"/>
      <c r="AB271" s="237"/>
    </row>
    <row r="272" spans="1:28" ht="25.5">
      <c r="A272" s="240" t="s">
        <v>679</v>
      </c>
      <c r="B272" s="210" t="s">
        <v>680</v>
      </c>
      <c r="C272" s="208" t="s">
        <v>27</v>
      </c>
      <c r="D272" s="213" t="s">
        <v>681</v>
      </c>
      <c r="E272" s="210" t="s">
        <v>76</v>
      </c>
      <c r="F272" s="211">
        <v>6</v>
      </c>
      <c r="G272" s="211">
        <v>19.02</v>
      </c>
      <c r="H272" s="212">
        <f>(TRUNC(G272*J8,2)+G272)</f>
        <v>23.189999999999998</v>
      </c>
      <c r="I272" s="231">
        <f t="shared" si="0"/>
        <v>139.13999999999999</v>
      </c>
      <c r="J272" s="8"/>
      <c r="K272" s="9"/>
      <c r="L272" s="9"/>
      <c r="M272" s="9"/>
      <c r="N272" s="9"/>
      <c r="O272" s="9"/>
      <c r="P272" s="9"/>
      <c r="Q272" s="9"/>
      <c r="R272" s="9"/>
      <c r="S272" s="228"/>
      <c r="T272" s="228"/>
      <c r="U272" s="228"/>
      <c r="V272" s="228"/>
      <c r="W272" s="228"/>
      <c r="X272" s="228"/>
      <c r="Y272" s="228"/>
      <c r="Z272" s="228"/>
      <c r="AA272" s="228"/>
      <c r="AB272" s="228"/>
    </row>
    <row r="273" spans="1:28" ht="25.5">
      <c r="A273" s="240" t="s">
        <v>682</v>
      </c>
      <c r="B273" s="210" t="s">
        <v>683</v>
      </c>
      <c r="C273" s="208" t="s">
        <v>27</v>
      </c>
      <c r="D273" s="213" t="s">
        <v>684</v>
      </c>
      <c r="E273" s="210" t="s">
        <v>322</v>
      </c>
      <c r="F273" s="211">
        <v>63</v>
      </c>
      <c r="G273" s="211">
        <v>34.07</v>
      </c>
      <c r="H273" s="212">
        <f>(TRUNC(G273*J8,2)+G273)</f>
        <v>41.55</v>
      </c>
      <c r="I273" s="231">
        <f t="shared" si="0"/>
        <v>2617.65</v>
      </c>
      <c r="J273" s="8"/>
      <c r="K273" s="228"/>
      <c r="L273" s="228"/>
      <c r="M273" s="228"/>
      <c r="N273" s="228"/>
      <c r="O273" s="228"/>
      <c r="P273" s="228"/>
      <c r="Q273" s="228"/>
      <c r="R273" s="228"/>
      <c r="S273" s="228"/>
      <c r="T273" s="228"/>
      <c r="U273" s="228"/>
      <c r="V273" s="228"/>
      <c r="W273" s="228"/>
      <c r="X273" s="228"/>
      <c r="Y273" s="228"/>
      <c r="Z273" s="228"/>
      <c r="AA273" s="228"/>
      <c r="AB273" s="228"/>
    </row>
    <row r="274" spans="1:28" ht="25.5">
      <c r="A274" s="206" t="s">
        <v>685</v>
      </c>
      <c r="B274" s="210" t="s">
        <v>686</v>
      </c>
      <c r="C274" s="208" t="s">
        <v>27</v>
      </c>
      <c r="D274" s="213" t="s">
        <v>687</v>
      </c>
      <c r="E274" s="210" t="s">
        <v>76</v>
      </c>
      <c r="F274" s="211">
        <v>12</v>
      </c>
      <c r="G274" s="211">
        <v>20.420000000000002</v>
      </c>
      <c r="H274" s="212">
        <f>(TRUNC(G274*J8,2)+G274)</f>
        <v>24.900000000000002</v>
      </c>
      <c r="I274" s="231">
        <f t="shared" si="0"/>
        <v>298.8</v>
      </c>
      <c r="J274" s="8"/>
      <c r="K274" s="237"/>
      <c r="L274" s="237"/>
      <c r="M274" s="237"/>
      <c r="N274" s="237"/>
      <c r="O274" s="237"/>
      <c r="P274" s="237"/>
      <c r="Q274" s="237"/>
      <c r="R274" s="237"/>
      <c r="S274" s="237"/>
      <c r="T274" s="237"/>
      <c r="U274" s="237"/>
      <c r="V274" s="237"/>
      <c r="W274" s="237"/>
      <c r="X274" s="237"/>
      <c r="Y274" s="237"/>
      <c r="Z274" s="237"/>
      <c r="AA274" s="237"/>
      <c r="AB274" s="237"/>
    </row>
    <row r="275" spans="1:28" ht="25.5">
      <c r="A275" s="206" t="s">
        <v>688</v>
      </c>
      <c r="B275" s="207" t="s">
        <v>689</v>
      </c>
      <c r="C275" s="208" t="s">
        <v>27</v>
      </c>
      <c r="D275" s="209" t="s">
        <v>690</v>
      </c>
      <c r="E275" s="210" t="s">
        <v>76</v>
      </c>
      <c r="F275" s="211">
        <v>12</v>
      </c>
      <c r="G275" s="211">
        <v>10.29</v>
      </c>
      <c r="H275" s="212">
        <f>(TRUNC(G275*J8,2)+G275)</f>
        <v>12.549999999999999</v>
      </c>
      <c r="I275" s="231">
        <f t="shared" si="0"/>
        <v>150.6</v>
      </c>
      <c r="J275" s="8"/>
      <c r="K275" s="228"/>
      <c r="L275" s="228"/>
      <c r="M275" s="228"/>
      <c r="N275" s="228"/>
      <c r="O275" s="228"/>
      <c r="P275" s="228"/>
      <c r="Q275" s="228"/>
      <c r="R275" s="228"/>
      <c r="S275" s="228"/>
      <c r="T275" s="228"/>
      <c r="U275" s="228"/>
      <c r="V275" s="228"/>
      <c r="W275" s="228"/>
      <c r="X275" s="228"/>
      <c r="Y275" s="228"/>
      <c r="Z275" s="228"/>
      <c r="AA275" s="228"/>
      <c r="AB275" s="228"/>
    </row>
    <row r="276" spans="1:28" ht="25.5">
      <c r="A276" s="206" t="s">
        <v>691</v>
      </c>
      <c r="B276" s="207" t="s">
        <v>692</v>
      </c>
      <c r="C276" s="208" t="s">
        <v>27</v>
      </c>
      <c r="D276" s="209" t="s">
        <v>693</v>
      </c>
      <c r="E276" s="210" t="s">
        <v>76</v>
      </c>
      <c r="F276" s="211">
        <v>24</v>
      </c>
      <c r="G276" s="211">
        <v>131.87</v>
      </c>
      <c r="H276" s="212">
        <f>(TRUNC(G276*J8,2)+G276)</f>
        <v>160.84</v>
      </c>
      <c r="I276" s="231">
        <f t="shared" si="0"/>
        <v>3860.16</v>
      </c>
      <c r="J276" s="8"/>
      <c r="K276" s="228"/>
      <c r="L276" s="228"/>
      <c r="M276" s="228"/>
      <c r="N276" s="228"/>
      <c r="O276" s="228"/>
      <c r="P276" s="228"/>
      <c r="Q276" s="228"/>
      <c r="R276" s="228"/>
      <c r="S276" s="228"/>
      <c r="T276" s="228"/>
      <c r="U276" s="228"/>
      <c r="V276" s="228"/>
      <c r="W276" s="228"/>
      <c r="X276" s="228"/>
      <c r="Y276" s="228"/>
      <c r="Z276" s="228"/>
      <c r="AA276" s="228"/>
      <c r="AB276" s="228"/>
    </row>
    <row r="277" spans="1:28" ht="38.25">
      <c r="A277" s="206" t="s">
        <v>694</v>
      </c>
      <c r="B277" s="207" t="s">
        <v>695</v>
      </c>
      <c r="C277" s="208" t="s">
        <v>27</v>
      </c>
      <c r="D277" s="209" t="s">
        <v>696</v>
      </c>
      <c r="E277" s="210" t="s">
        <v>76</v>
      </c>
      <c r="F277" s="211">
        <v>60</v>
      </c>
      <c r="G277" s="211">
        <v>6.95</v>
      </c>
      <c r="H277" s="212">
        <f>(TRUNC(G277*J8,2)+G277)</f>
        <v>8.4700000000000006</v>
      </c>
      <c r="I277" s="231">
        <f t="shared" si="0"/>
        <v>508.2</v>
      </c>
      <c r="J277" s="8"/>
      <c r="K277" s="237"/>
      <c r="L277" s="237"/>
      <c r="M277" s="237"/>
      <c r="N277" s="237"/>
      <c r="O277" s="237"/>
      <c r="P277" s="237"/>
      <c r="Q277" s="237"/>
      <c r="R277" s="237"/>
      <c r="S277" s="237"/>
      <c r="T277" s="237"/>
      <c r="U277" s="237"/>
      <c r="V277" s="237"/>
      <c r="W277" s="237"/>
      <c r="X277" s="237"/>
      <c r="Y277" s="237"/>
      <c r="Z277" s="237"/>
      <c r="AA277" s="237"/>
      <c r="AB277" s="237"/>
    </row>
    <row r="278" spans="1:28" ht="25.5">
      <c r="A278" s="206" t="s">
        <v>697</v>
      </c>
      <c r="B278" s="207" t="s">
        <v>698</v>
      </c>
      <c r="C278" s="208" t="s">
        <v>27</v>
      </c>
      <c r="D278" s="209" t="s">
        <v>699</v>
      </c>
      <c r="E278" s="210" t="s">
        <v>76</v>
      </c>
      <c r="F278" s="211">
        <v>6</v>
      </c>
      <c r="G278" s="211">
        <v>10.85</v>
      </c>
      <c r="H278" s="212">
        <f>(TRUNC(G278*J8,2)+G278)</f>
        <v>13.23</v>
      </c>
      <c r="I278" s="231">
        <f t="shared" si="0"/>
        <v>79.38</v>
      </c>
      <c r="J278" s="8"/>
      <c r="K278" s="237"/>
      <c r="L278" s="237"/>
      <c r="M278" s="237"/>
      <c r="N278" s="237"/>
      <c r="O278" s="237"/>
      <c r="P278" s="237"/>
      <c r="Q278" s="237"/>
      <c r="R278" s="237"/>
      <c r="S278" s="237"/>
      <c r="T278" s="237"/>
      <c r="U278" s="237"/>
      <c r="V278" s="237"/>
      <c r="W278" s="237"/>
      <c r="X278" s="237"/>
      <c r="Y278" s="237"/>
      <c r="Z278" s="237"/>
      <c r="AA278" s="237"/>
      <c r="AB278" s="237"/>
    </row>
    <row r="279" spans="1:28" ht="38.25">
      <c r="A279" s="206" t="s">
        <v>700</v>
      </c>
      <c r="B279" s="207" t="s">
        <v>701</v>
      </c>
      <c r="C279" s="208" t="s">
        <v>27</v>
      </c>
      <c r="D279" s="209" t="s">
        <v>702</v>
      </c>
      <c r="E279" s="207" t="s">
        <v>76</v>
      </c>
      <c r="F279" s="211">
        <v>73</v>
      </c>
      <c r="G279" s="211">
        <v>13.18</v>
      </c>
      <c r="H279" s="212">
        <f>(TRUNC(G279*J8,2)+G279)</f>
        <v>16.07</v>
      </c>
      <c r="I279" s="231">
        <f t="shared" si="0"/>
        <v>1173.1099999999999</v>
      </c>
      <c r="J279" s="8"/>
      <c r="K279" s="237"/>
      <c r="L279" s="237"/>
      <c r="M279" s="237"/>
      <c r="N279" s="237"/>
      <c r="O279" s="237"/>
      <c r="P279" s="237"/>
      <c r="Q279" s="237"/>
      <c r="R279" s="237"/>
      <c r="S279" s="237"/>
      <c r="T279" s="237"/>
      <c r="U279" s="237"/>
      <c r="V279" s="237"/>
      <c r="W279" s="237"/>
      <c r="X279" s="237"/>
      <c r="Y279" s="237"/>
      <c r="Z279" s="237"/>
      <c r="AA279" s="237"/>
      <c r="AB279" s="237"/>
    </row>
    <row r="280" spans="1:28" ht="25.5">
      <c r="A280" s="206" t="s">
        <v>703</v>
      </c>
      <c r="B280" s="207" t="s">
        <v>704</v>
      </c>
      <c r="C280" s="208" t="s">
        <v>27</v>
      </c>
      <c r="D280" s="209" t="s">
        <v>705</v>
      </c>
      <c r="E280" s="207" t="s">
        <v>76</v>
      </c>
      <c r="F280" s="211">
        <v>57</v>
      </c>
      <c r="G280" s="211">
        <v>13.88</v>
      </c>
      <c r="H280" s="212">
        <f>(TRUNC(G280*J8,2)+G280)</f>
        <v>16.920000000000002</v>
      </c>
      <c r="I280" s="231">
        <f t="shared" si="0"/>
        <v>964.44</v>
      </c>
      <c r="J280" s="8"/>
      <c r="K280" s="237"/>
      <c r="L280" s="237"/>
      <c r="M280" s="237"/>
      <c r="N280" s="237"/>
      <c r="O280" s="237"/>
      <c r="P280" s="237"/>
      <c r="Q280" s="237"/>
      <c r="R280" s="237"/>
      <c r="S280" s="237"/>
      <c r="T280" s="237"/>
      <c r="U280" s="237"/>
      <c r="V280" s="237"/>
      <c r="W280" s="237"/>
      <c r="X280" s="237"/>
      <c r="Y280" s="237"/>
      <c r="Z280" s="237"/>
      <c r="AA280" s="237"/>
      <c r="AB280" s="237"/>
    </row>
    <row r="281" spans="1:28" ht="25.5">
      <c r="A281" s="206" t="s">
        <v>706</v>
      </c>
      <c r="B281" s="207" t="s">
        <v>707</v>
      </c>
      <c r="C281" s="208" t="s">
        <v>27</v>
      </c>
      <c r="D281" s="209" t="s">
        <v>708</v>
      </c>
      <c r="E281" s="207" t="s">
        <v>76</v>
      </c>
      <c r="F281" s="211">
        <v>6</v>
      </c>
      <c r="G281" s="211">
        <v>22.35</v>
      </c>
      <c r="H281" s="212">
        <f>(TRUNC(G281*J8,2)+G281)</f>
        <v>27.26</v>
      </c>
      <c r="I281" s="231">
        <f t="shared" si="0"/>
        <v>163.56</v>
      </c>
      <c r="J281" s="8"/>
      <c r="K281" s="237"/>
      <c r="L281" s="237"/>
      <c r="M281" s="237"/>
      <c r="N281" s="237"/>
      <c r="O281" s="237"/>
      <c r="P281" s="237"/>
      <c r="Q281" s="237"/>
      <c r="R281" s="237"/>
      <c r="S281" s="237"/>
      <c r="T281" s="237"/>
      <c r="U281" s="237"/>
      <c r="V281" s="237"/>
      <c r="W281" s="237"/>
      <c r="X281" s="237"/>
      <c r="Y281" s="237"/>
      <c r="Z281" s="237"/>
      <c r="AA281" s="237"/>
      <c r="AB281" s="237"/>
    </row>
    <row r="282" spans="1:28" ht="25.5">
      <c r="A282" s="206" t="s">
        <v>709</v>
      </c>
      <c r="B282" s="210" t="s">
        <v>710</v>
      </c>
      <c r="C282" s="208" t="s">
        <v>27</v>
      </c>
      <c r="D282" s="213" t="s">
        <v>711</v>
      </c>
      <c r="E282" s="210" t="s">
        <v>76</v>
      </c>
      <c r="F282" s="211">
        <v>8</v>
      </c>
      <c r="G282" s="211">
        <v>233.69</v>
      </c>
      <c r="H282" s="212">
        <f>(TRUNC(G282*J8,2)+G282)</f>
        <v>285.02999999999997</v>
      </c>
      <c r="I282" s="231">
        <f t="shared" si="0"/>
        <v>2280.2399999999998</v>
      </c>
      <c r="J282" s="8"/>
      <c r="K282" s="237"/>
      <c r="L282" s="237"/>
      <c r="M282" s="237"/>
      <c r="N282" s="237"/>
      <c r="O282" s="237"/>
      <c r="P282" s="237"/>
      <c r="Q282" s="237"/>
      <c r="R282" s="237"/>
      <c r="S282" s="237"/>
      <c r="T282" s="237"/>
      <c r="U282" s="237"/>
      <c r="V282" s="237"/>
      <c r="W282" s="237"/>
      <c r="X282" s="237"/>
      <c r="Y282" s="237"/>
      <c r="Z282" s="237"/>
      <c r="AA282" s="237"/>
      <c r="AB282" s="237"/>
    </row>
    <row r="283" spans="1:28" ht="25.5">
      <c r="A283" s="206" t="s">
        <v>712</v>
      </c>
      <c r="B283" s="207" t="s">
        <v>713</v>
      </c>
      <c r="C283" s="208" t="s">
        <v>27</v>
      </c>
      <c r="D283" s="209" t="s">
        <v>714</v>
      </c>
      <c r="E283" s="210" t="s">
        <v>76</v>
      </c>
      <c r="F283" s="211">
        <v>9</v>
      </c>
      <c r="G283" s="211">
        <v>160.81</v>
      </c>
      <c r="H283" s="212">
        <f>(TRUNC(G283*J8,2)+G283)</f>
        <v>196.13</v>
      </c>
      <c r="I283" s="231">
        <f t="shared" si="0"/>
        <v>1765.17</v>
      </c>
      <c r="J283" s="8"/>
      <c r="K283" s="228"/>
      <c r="L283" s="228"/>
      <c r="M283" s="228"/>
      <c r="N283" s="228"/>
      <c r="O283" s="228"/>
      <c r="P283" s="228"/>
      <c r="Q283" s="228"/>
      <c r="R283" s="228"/>
      <c r="S283" s="228"/>
      <c r="T283" s="228"/>
      <c r="U283" s="228"/>
      <c r="V283" s="228"/>
      <c r="W283" s="228"/>
      <c r="X283" s="228"/>
      <c r="Y283" s="228"/>
      <c r="Z283" s="228"/>
      <c r="AA283" s="228"/>
      <c r="AB283" s="228"/>
    </row>
    <row r="284" spans="1:28" ht="38.25">
      <c r="A284" s="206" t="s">
        <v>715</v>
      </c>
      <c r="B284" s="207" t="s">
        <v>716</v>
      </c>
      <c r="C284" s="208" t="s">
        <v>27</v>
      </c>
      <c r="D284" s="209" t="s">
        <v>717</v>
      </c>
      <c r="E284" s="210" t="s">
        <v>76</v>
      </c>
      <c r="F284" s="211">
        <v>38</v>
      </c>
      <c r="G284" s="211">
        <v>9.0500000000000007</v>
      </c>
      <c r="H284" s="212">
        <f>(TRUNC(G284*J8,2)+G284)</f>
        <v>11.030000000000001</v>
      </c>
      <c r="I284" s="231">
        <f t="shared" si="0"/>
        <v>419.14</v>
      </c>
      <c r="J284" s="8"/>
      <c r="K284" s="228"/>
      <c r="L284" s="228"/>
      <c r="M284" s="228"/>
      <c r="N284" s="228"/>
      <c r="O284" s="228"/>
      <c r="P284" s="228"/>
      <c r="Q284" s="228"/>
      <c r="R284" s="228"/>
      <c r="S284" s="228"/>
      <c r="T284" s="228"/>
      <c r="U284" s="228"/>
      <c r="V284" s="228"/>
      <c r="W284" s="228"/>
      <c r="X284" s="228"/>
      <c r="Y284" s="228"/>
      <c r="Z284" s="228"/>
      <c r="AA284" s="228"/>
      <c r="AB284" s="228"/>
    </row>
    <row r="285" spans="1:28" ht="38.25">
      <c r="A285" s="206" t="s">
        <v>718</v>
      </c>
      <c r="B285" s="207" t="s">
        <v>719</v>
      </c>
      <c r="C285" s="208" t="s">
        <v>27</v>
      </c>
      <c r="D285" s="209" t="s">
        <v>720</v>
      </c>
      <c r="E285" s="210" t="s">
        <v>76</v>
      </c>
      <c r="F285" s="211">
        <v>16</v>
      </c>
      <c r="G285" s="211">
        <v>10.220000000000001</v>
      </c>
      <c r="H285" s="212">
        <f>(TRUNC(G285*J8,2)+G285)</f>
        <v>12.46</v>
      </c>
      <c r="I285" s="231">
        <f t="shared" si="0"/>
        <v>199.36</v>
      </c>
      <c r="J285" s="8"/>
      <c r="K285" s="228"/>
      <c r="L285" s="228"/>
      <c r="M285" s="228"/>
      <c r="N285" s="228"/>
      <c r="O285" s="228"/>
      <c r="P285" s="228"/>
      <c r="Q285" s="228"/>
      <c r="R285" s="228"/>
      <c r="S285" s="228"/>
      <c r="T285" s="228"/>
      <c r="U285" s="228"/>
      <c r="V285" s="228"/>
      <c r="W285" s="228"/>
      <c r="X285" s="228"/>
      <c r="Y285" s="228"/>
      <c r="Z285" s="228"/>
      <c r="AA285" s="228"/>
      <c r="AB285" s="228"/>
    </row>
    <row r="286" spans="1:28" ht="25.5">
      <c r="A286" s="206" t="s">
        <v>721</v>
      </c>
      <c r="B286" s="207" t="s">
        <v>722</v>
      </c>
      <c r="C286" s="208" t="s">
        <v>20</v>
      </c>
      <c r="D286" s="209" t="s">
        <v>723</v>
      </c>
      <c r="E286" s="210" t="s">
        <v>80</v>
      </c>
      <c r="F286" s="211">
        <v>5</v>
      </c>
      <c r="G286" s="211">
        <v>77.290000000000006</v>
      </c>
      <c r="H286" s="212">
        <f>(TRUNC(G286*J8,2)+G286)</f>
        <v>94.27000000000001</v>
      </c>
      <c r="I286" s="231">
        <f t="shared" si="0"/>
        <v>471.35</v>
      </c>
      <c r="J286" s="8"/>
      <c r="K286" s="237"/>
      <c r="L286" s="237"/>
      <c r="M286" s="237"/>
      <c r="N286" s="237"/>
      <c r="O286" s="237"/>
      <c r="P286" s="237"/>
      <c r="Q286" s="237"/>
      <c r="R286" s="237"/>
      <c r="S286" s="237"/>
      <c r="T286" s="237"/>
      <c r="U286" s="237"/>
      <c r="V286" s="237"/>
      <c r="W286" s="237"/>
      <c r="X286" s="237"/>
      <c r="Y286" s="237"/>
      <c r="Z286" s="237"/>
      <c r="AA286" s="237"/>
      <c r="AB286" s="237"/>
    </row>
    <row r="287" spans="1:28" ht="25.5">
      <c r="A287" s="206" t="s">
        <v>724</v>
      </c>
      <c r="B287" s="207" t="s">
        <v>725</v>
      </c>
      <c r="C287" s="208" t="s">
        <v>27</v>
      </c>
      <c r="D287" s="209" t="s">
        <v>726</v>
      </c>
      <c r="E287" s="207" t="s">
        <v>80</v>
      </c>
      <c r="F287" s="211">
        <v>4.875</v>
      </c>
      <c r="G287" s="211">
        <v>28.37</v>
      </c>
      <c r="H287" s="212">
        <f>(TRUNC(G287*J8,2)+G287)</f>
        <v>34.6</v>
      </c>
      <c r="I287" s="231">
        <f t="shared" si="0"/>
        <v>168.67</v>
      </c>
      <c r="J287" s="8"/>
      <c r="K287" s="237"/>
      <c r="L287" s="237"/>
      <c r="M287" s="237"/>
      <c r="N287" s="237"/>
      <c r="O287" s="237"/>
      <c r="P287" s="237"/>
      <c r="Q287" s="237"/>
      <c r="R287" s="237"/>
      <c r="S287" s="237"/>
      <c r="T287" s="237"/>
      <c r="U287" s="237"/>
      <c r="V287" s="237"/>
      <c r="W287" s="237"/>
      <c r="X287" s="237"/>
      <c r="Y287" s="237"/>
      <c r="Z287" s="237"/>
      <c r="AA287" s="237"/>
      <c r="AB287" s="237"/>
    </row>
    <row r="288" spans="1:28">
      <c r="A288" s="206" t="s">
        <v>727</v>
      </c>
      <c r="B288" s="210" t="s">
        <v>728</v>
      </c>
      <c r="C288" s="208" t="s">
        <v>20</v>
      </c>
      <c r="D288" s="213" t="s">
        <v>729</v>
      </c>
      <c r="E288" s="210" t="s">
        <v>48</v>
      </c>
      <c r="F288" s="211">
        <v>5</v>
      </c>
      <c r="G288" s="211">
        <v>1994.41</v>
      </c>
      <c r="H288" s="212">
        <f>(TRUNC(G288*J8,2)+G288)</f>
        <v>2432.58</v>
      </c>
      <c r="I288" s="231">
        <f t="shared" si="0"/>
        <v>12162.9</v>
      </c>
      <c r="J288" s="8"/>
      <c r="K288" s="228"/>
      <c r="L288" s="228"/>
      <c r="M288" s="228"/>
      <c r="N288" s="228"/>
      <c r="O288" s="228"/>
      <c r="P288" s="228"/>
      <c r="Q288" s="228"/>
      <c r="R288" s="228"/>
      <c r="S288" s="228"/>
      <c r="T288" s="228"/>
      <c r="U288" s="228"/>
      <c r="V288" s="228"/>
      <c r="W288" s="228"/>
      <c r="X288" s="228"/>
      <c r="Y288" s="228"/>
      <c r="Z288" s="228"/>
      <c r="AA288" s="228"/>
      <c r="AB288" s="228"/>
    </row>
    <row r="289" spans="1:28" ht="25.5">
      <c r="A289" s="206" t="s">
        <v>730</v>
      </c>
      <c r="B289" s="207" t="s">
        <v>731</v>
      </c>
      <c r="C289" s="208" t="s">
        <v>27</v>
      </c>
      <c r="D289" s="209" t="s">
        <v>732</v>
      </c>
      <c r="E289" s="210" t="s">
        <v>76</v>
      </c>
      <c r="F289" s="211">
        <v>1</v>
      </c>
      <c r="G289" s="211">
        <v>152.16999999999999</v>
      </c>
      <c r="H289" s="212">
        <f>(TRUNC(G289*J8,2)+G289)</f>
        <v>185.6</v>
      </c>
      <c r="I289" s="231">
        <f t="shared" si="0"/>
        <v>185.6</v>
      </c>
      <c r="J289" s="8"/>
      <c r="K289" s="228"/>
      <c r="L289" s="228"/>
      <c r="M289" s="228"/>
      <c r="N289" s="228"/>
      <c r="O289" s="228"/>
      <c r="P289" s="228"/>
      <c r="Q289" s="228"/>
      <c r="R289" s="228"/>
      <c r="S289" s="228"/>
      <c r="T289" s="228"/>
      <c r="U289" s="228"/>
      <c r="V289" s="228"/>
      <c r="W289" s="228"/>
      <c r="X289" s="228"/>
      <c r="Y289" s="228"/>
      <c r="Z289" s="228"/>
      <c r="AA289" s="228"/>
      <c r="AB289" s="228"/>
    </row>
    <row r="290" spans="1:28" ht="25.5">
      <c r="A290" s="206" t="s">
        <v>733</v>
      </c>
      <c r="B290" s="207" t="s">
        <v>734</v>
      </c>
      <c r="C290" s="208" t="s">
        <v>27</v>
      </c>
      <c r="D290" s="209" t="s">
        <v>735</v>
      </c>
      <c r="E290" s="210" t="s">
        <v>76</v>
      </c>
      <c r="F290" s="211">
        <v>6</v>
      </c>
      <c r="G290" s="211">
        <v>19.34</v>
      </c>
      <c r="H290" s="212">
        <f>(TRUNC(G290*J8,2)+G290)</f>
        <v>23.58</v>
      </c>
      <c r="I290" s="231">
        <f t="shared" si="0"/>
        <v>141.47999999999999</v>
      </c>
      <c r="J290" s="8"/>
      <c r="K290" s="228"/>
      <c r="L290" s="228"/>
      <c r="M290" s="228"/>
      <c r="N290" s="228"/>
      <c r="O290" s="228"/>
      <c r="P290" s="228"/>
      <c r="Q290" s="228"/>
      <c r="R290" s="228"/>
      <c r="S290" s="228"/>
      <c r="T290" s="228"/>
      <c r="U290" s="228"/>
      <c r="V290" s="228"/>
      <c r="W290" s="228"/>
      <c r="X290" s="228"/>
      <c r="Y290" s="228"/>
      <c r="Z290" s="228"/>
      <c r="AA290" s="228"/>
      <c r="AB290" s="228"/>
    </row>
    <row r="291" spans="1:28" ht="25.5">
      <c r="A291" s="206" t="s">
        <v>736</v>
      </c>
      <c r="B291" s="207" t="s">
        <v>737</v>
      </c>
      <c r="C291" s="208" t="s">
        <v>27</v>
      </c>
      <c r="D291" s="209" t="s">
        <v>738</v>
      </c>
      <c r="E291" s="210" t="s">
        <v>76</v>
      </c>
      <c r="F291" s="211">
        <v>10</v>
      </c>
      <c r="G291" s="211">
        <v>27.27</v>
      </c>
      <c r="H291" s="212">
        <f>(TRUNC(G291*J8,2)+G291)</f>
        <v>33.26</v>
      </c>
      <c r="I291" s="231">
        <f t="shared" si="0"/>
        <v>332.6</v>
      </c>
      <c r="J291" s="8"/>
      <c r="K291" s="228"/>
      <c r="L291" s="228"/>
      <c r="M291" s="228"/>
      <c r="N291" s="228"/>
      <c r="O291" s="228"/>
      <c r="P291" s="228"/>
      <c r="Q291" s="228"/>
      <c r="R291" s="228"/>
      <c r="S291" s="228"/>
      <c r="T291" s="228"/>
      <c r="U291" s="228"/>
      <c r="V291" s="228"/>
      <c r="W291" s="228"/>
      <c r="X291" s="228"/>
      <c r="Y291" s="228"/>
      <c r="Z291" s="228"/>
      <c r="AA291" s="228"/>
      <c r="AB291" s="228"/>
    </row>
    <row r="292" spans="1:28" ht="25.5">
      <c r="A292" s="206" t="s">
        <v>739</v>
      </c>
      <c r="B292" s="207" t="s">
        <v>740</v>
      </c>
      <c r="C292" s="208" t="s">
        <v>27</v>
      </c>
      <c r="D292" s="209" t="s">
        <v>741</v>
      </c>
      <c r="E292" s="210" t="s">
        <v>76</v>
      </c>
      <c r="F292" s="211">
        <v>4</v>
      </c>
      <c r="G292" s="211">
        <v>131.38999999999999</v>
      </c>
      <c r="H292" s="212">
        <f>(TRUNC(G292*J8,2)+G292)</f>
        <v>160.25</v>
      </c>
      <c r="I292" s="231">
        <f t="shared" si="0"/>
        <v>641</v>
      </c>
      <c r="J292" s="8"/>
      <c r="K292" s="228"/>
      <c r="L292" s="228"/>
      <c r="M292" s="228"/>
      <c r="N292" s="228"/>
      <c r="O292" s="228"/>
      <c r="P292" s="228"/>
      <c r="Q292" s="228"/>
      <c r="R292" s="228"/>
      <c r="S292" s="228"/>
      <c r="T292" s="228"/>
      <c r="U292" s="228"/>
      <c r="V292" s="228"/>
      <c r="W292" s="228"/>
      <c r="X292" s="228"/>
      <c r="Y292" s="228"/>
      <c r="Z292" s="228"/>
      <c r="AA292" s="228"/>
      <c r="AB292" s="228"/>
    </row>
    <row r="293" spans="1:28" ht="25.5">
      <c r="A293" s="206" t="s">
        <v>742</v>
      </c>
      <c r="B293" s="207" t="s">
        <v>743</v>
      </c>
      <c r="C293" s="208" t="s">
        <v>27</v>
      </c>
      <c r="D293" s="209" t="s">
        <v>744</v>
      </c>
      <c r="E293" s="207" t="s">
        <v>76</v>
      </c>
      <c r="F293" s="211">
        <v>5</v>
      </c>
      <c r="G293" s="211">
        <v>112.01</v>
      </c>
      <c r="H293" s="212">
        <f>(TRUNC(G293*J8,2)+G293)</f>
        <v>136.61000000000001</v>
      </c>
      <c r="I293" s="231">
        <f t="shared" si="0"/>
        <v>683.05</v>
      </c>
      <c r="J293" s="8"/>
      <c r="K293" s="228"/>
      <c r="L293" s="228"/>
      <c r="M293" s="228"/>
      <c r="N293" s="228"/>
      <c r="O293" s="228"/>
      <c r="P293" s="228"/>
      <c r="Q293" s="228"/>
      <c r="R293" s="228"/>
      <c r="S293" s="228"/>
      <c r="T293" s="228"/>
      <c r="U293" s="228"/>
      <c r="V293" s="228"/>
      <c r="W293" s="228"/>
      <c r="X293" s="228"/>
      <c r="Y293" s="228"/>
      <c r="Z293" s="228"/>
      <c r="AA293" s="228"/>
      <c r="AB293" s="228"/>
    </row>
    <row r="294" spans="1:28">
      <c r="A294" s="206" t="s">
        <v>745</v>
      </c>
      <c r="B294" s="207" t="s">
        <v>746</v>
      </c>
      <c r="C294" s="208" t="s">
        <v>147</v>
      </c>
      <c r="D294" s="209" t="s">
        <v>747</v>
      </c>
      <c r="E294" s="207" t="s">
        <v>486</v>
      </c>
      <c r="F294" s="211">
        <v>1</v>
      </c>
      <c r="G294" s="211">
        <v>253.8</v>
      </c>
      <c r="H294" s="212">
        <f>(TRUNC(G294*J8,2)+G294)</f>
        <v>309.55</v>
      </c>
      <c r="I294" s="231">
        <f t="shared" si="0"/>
        <v>309.55</v>
      </c>
      <c r="J294" s="8"/>
      <c r="K294" s="228"/>
      <c r="L294" s="228"/>
      <c r="M294" s="228"/>
      <c r="N294" s="228"/>
      <c r="O294" s="228"/>
      <c r="P294" s="228"/>
      <c r="Q294" s="228"/>
      <c r="R294" s="228"/>
      <c r="S294" s="228"/>
      <c r="T294" s="228"/>
      <c r="U294" s="228"/>
      <c r="V294" s="228"/>
      <c r="W294" s="228"/>
      <c r="X294" s="228"/>
      <c r="Y294" s="228"/>
      <c r="Z294" s="228"/>
      <c r="AA294" s="228"/>
      <c r="AB294" s="228"/>
    </row>
    <row r="295" spans="1:28">
      <c r="A295" s="214" t="s">
        <v>748</v>
      </c>
      <c r="B295" s="215" t="s">
        <v>16</v>
      </c>
      <c r="C295" s="215"/>
      <c r="D295" s="216" t="s">
        <v>749</v>
      </c>
      <c r="E295" s="215"/>
      <c r="F295" s="217">
        <v>1</v>
      </c>
      <c r="G295" s="217" t="s">
        <v>16</v>
      </c>
      <c r="H295" s="218">
        <f>I296+I297+I298+I299+I300+I301+I302+I303+I304+I305+I306+I307+I308+I309+I310+I311+I312+I313+I314+I315+I316+I317+I318+I319+I320+I321+I322+I323+I324+I325+I326+I327+I328</f>
        <v>60630.820000000007</v>
      </c>
      <c r="I295" s="232">
        <f t="shared" si="0"/>
        <v>60630.82</v>
      </c>
      <c r="J295" s="8"/>
      <c r="K295" s="228"/>
      <c r="L295" s="228"/>
      <c r="M295" s="228"/>
      <c r="N295" s="228"/>
      <c r="O295" s="228"/>
      <c r="P295" s="228"/>
      <c r="Q295" s="228"/>
      <c r="R295" s="228"/>
      <c r="S295" s="228"/>
      <c r="T295" s="228"/>
      <c r="U295" s="228"/>
      <c r="V295" s="228"/>
      <c r="W295" s="228"/>
      <c r="X295" s="228"/>
      <c r="Y295" s="228"/>
      <c r="Z295" s="228"/>
      <c r="AA295" s="228"/>
      <c r="AB295" s="228"/>
    </row>
    <row r="296" spans="1:28" ht="25.5">
      <c r="A296" s="206" t="s">
        <v>750</v>
      </c>
      <c r="B296" s="210" t="s">
        <v>751</v>
      </c>
      <c r="C296" s="208" t="s">
        <v>27</v>
      </c>
      <c r="D296" s="213" t="s">
        <v>752</v>
      </c>
      <c r="E296" s="210" t="s">
        <v>76</v>
      </c>
      <c r="F296" s="211">
        <v>1</v>
      </c>
      <c r="G296" s="211">
        <v>157.94</v>
      </c>
      <c r="H296" s="212">
        <f>(TRUNC(G296*J8,2)+G296)</f>
        <v>192.63</v>
      </c>
      <c r="I296" s="231">
        <f t="shared" si="0"/>
        <v>192.63</v>
      </c>
      <c r="J296" s="8"/>
      <c r="K296" s="228"/>
      <c r="L296" s="228"/>
      <c r="M296" s="228"/>
      <c r="N296" s="228"/>
      <c r="O296" s="228"/>
      <c r="P296" s="228"/>
      <c r="Q296" s="228"/>
      <c r="R296" s="228"/>
      <c r="S296" s="228"/>
      <c r="T296" s="228"/>
      <c r="U296" s="228"/>
      <c r="V296" s="228"/>
      <c r="W296" s="228"/>
      <c r="X296" s="228"/>
      <c r="Y296" s="228"/>
      <c r="Z296" s="228"/>
      <c r="AA296" s="228"/>
      <c r="AB296" s="228"/>
    </row>
    <row r="297" spans="1:28" ht="51">
      <c r="A297" s="206" t="s">
        <v>753</v>
      </c>
      <c r="B297" s="207" t="s">
        <v>754</v>
      </c>
      <c r="C297" s="208" t="s">
        <v>20</v>
      </c>
      <c r="D297" s="209" t="s">
        <v>755</v>
      </c>
      <c r="E297" s="210" t="s">
        <v>48</v>
      </c>
      <c r="F297" s="211">
        <v>7</v>
      </c>
      <c r="G297" s="211">
        <v>864.87</v>
      </c>
      <c r="H297" s="212">
        <f>(TRUNC(G297*J8,2)+G297)</f>
        <v>1054.8800000000001</v>
      </c>
      <c r="I297" s="231">
        <f t="shared" si="0"/>
        <v>7384.16</v>
      </c>
      <c r="J297" s="8"/>
      <c r="K297" s="228"/>
      <c r="L297" s="228"/>
      <c r="M297" s="228"/>
      <c r="N297" s="228"/>
      <c r="O297" s="228"/>
      <c r="P297" s="228"/>
      <c r="Q297" s="228"/>
      <c r="R297" s="228"/>
      <c r="S297" s="228"/>
      <c r="T297" s="228"/>
      <c r="U297" s="228"/>
      <c r="V297" s="228"/>
      <c r="W297" s="228"/>
      <c r="X297" s="228"/>
      <c r="Y297" s="228"/>
      <c r="Z297" s="228"/>
      <c r="AA297" s="228"/>
      <c r="AB297" s="228"/>
    </row>
    <row r="298" spans="1:28" ht="51">
      <c r="A298" s="206" t="s">
        <v>756</v>
      </c>
      <c r="B298" s="207" t="s">
        <v>757</v>
      </c>
      <c r="C298" s="208" t="s">
        <v>20</v>
      </c>
      <c r="D298" s="209" t="s">
        <v>758</v>
      </c>
      <c r="E298" s="210" t="s">
        <v>48</v>
      </c>
      <c r="F298" s="211">
        <v>1</v>
      </c>
      <c r="G298" s="211">
        <v>1225.5999999999999</v>
      </c>
      <c r="H298" s="212">
        <f>(TRUNC(G298*J8,2)+G298)</f>
        <v>1494.86</v>
      </c>
      <c r="I298" s="231">
        <f t="shared" si="0"/>
        <v>1494.86</v>
      </c>
      <c r="J298" s="8"/>
      <c r="K298" s="228"/>
      <c r="L298" s="228"/>
      <c r="M298" s="228"/>
      <c r="N298" s="228"/>
      <c r="O298" s="228"/>
      <c r="P298" s="228"/>
      <c r="Q298" s="228"/>
      <c r="R298" s="228"/>
      <c r="S298" s="228"/>
      <c r="T298" s="228"/>
      <c r="U298" s="228"/>
      <c r="V298" s="228"/>
      <c r="W298" s="228"/>
      <c r="X298" s="228"/>
      <c r="Y298" s="228"/>
      <c r="Z298" s="228"/>
      <c r="AA298" s="228"/>
      <c r="AB298" s="228"/>
    </row>
    <row r="299" spans="1:28" ht="38.25">
      <c r="A299" s="206" t="s">
        <v>759</v>
      </c>
      <c r="B299" s="207" t="s">
        <v>760</v>
      </c>
      <c r="C299" s="208" t="s">
        <v>27</v>
      </c>
      <c r="D299" s="209" t="s">
        <v>761</v>
      </c>
      <c r="E299" s="210" t="s">
        <v>76</v>
      </c>
      <c r="F299" s="211">
        <v>2</v>
      </c>
      <c r="G299" s="211">
        <v>48.28</v>
      </c>
      <c r="H299" s="212">
        <f>(TRUNC(G299*J8,2)+G299)</f>
        <v>58.88</v>
      </c>
      <c r="I299" s="231">
        <f t="shared" si="0"/>
        <v>117.76</v>
      </c>
      <c r="J299" s="8"/>
      <c r="K299" s="228"/>
      <c r="L299" s="228"/>
      <c r="M299" s="228"/>
      <c r="N299" s="228"/>
      <c r="O299" s="228"/>
      <c r="P299" s="228"/>
      <c r="Q299" s="228"/>
      <c r="R299" s="228"/>
      <c r="S299" s="228"/>
      <c r="T299" s="228"/>
      <c r="U299" s="228"/>
      <c r="V299" s="228"/>
      <c r="W299" s="228"/>
      <c r="X299" s="228"/>
      <c r="Y299" s="228"/>
      <c r="Z299" s="228"/>
      <c r="AA299" s="228"/>
      <c r="AB299" s="228"/>
    </row>
    <row r="300" spans="1:28" ht="38.25">
      <c r="A300" s="206" t="s">
        <v>762</v>
      </c>
      <c r="B300" s="207" t="s">
        <v>763</v>
      </c>
      <c r="C300" s="208" t="s">
        <v>27</v>
      </c>
      <c r="D300" s="209" t="s">
        <v>764</v>
      </c>
      <c r="E300" s="210" t="s">
        <v>76</v>
      </c>
      <c r="F300" s="211">
        <v>13</v>
      </c>
      <c r="G300" s="211">
        <v>68.33</v>
      </c>
      <c r="H300" s="212">
        <f>(TRUNC(G300*J8,2)+G300)</f>
        <v>83.34</v>
      </c>
      <c r="I300" s="231">
        <f t="shared" si="0"/>
        <v>1083.42</v>
      </c>
      <c r="J300" s="8"/>
      <c r="K300" s="228"/>
      <c r="L300" s="228"/>
      <c r="M300" s="228"/>
      <c r="N300" s="228"/>
      <c r="O300" s="228"/>
      <c r="P300" s="228"/>
      <c r="Q300" s="228"/>
      <c r="R300" s="228"/>
      <c r="S300" s="228"/>
      <c r="T300" s="228"/>
      <c r="U300" s="228"/>
      <c r="V300" s="228"/>
      <c r="W300" s="228"/>
      <c r="X300" s="228"/>
      <c r="Y300" s="228"/>
      <c r="Z300" s="228"/>
      <c r="AA300" s="228"/>
      <c r="AB300" s="228"/>
    </row>
    <row r="301" spans="1:28" ht="38.25">
      <c r="A301" s="206" t="s">
        <v>765</v>
      </c>
      <c r="B301" s="207" t="s">
        <v>766</v>
      </c>
      <c r="C301" s="208" t="s">
        <v>27</v>
      </c>
      <c r="D301" s="209" t="s">
        <v>767</v>
      </c>
      <c r="E301" s="207" t="s">
        <v>76</v>
      </c>
      <c r="F301" s="211">
        <v>15</v>
      </c>
      <c r="G301" s="211">
        <v>99.22</v>
      </c>
      <c r="H301" s="212">
        <f>(TRUNC(G301*J8,2)+G301)</f>
        <v>121.00999999999999</v>
      </c>
      <c r="I301" s="231">
        <f t="shared" si="0"/>
        <v>1815.15</v>
      </c>
      <c r="J301" s="8"/>
      <c r="K301" s="228"/>
      <c r="L301" s="228"/>
      <c r="M301" s="228"/>
      <c r="N301" s="228"/>
      <c r="O301" s="228"/>
      <c r="P301" s="228"/>
      <c r="Q301" s="228"/>
      <c r="R301" s="228"/>
      <c r="S301" s="228"/>
      <c r="T301" s="228"/>
      <c r="U301" s="228"/>
      <c r="V301" s="228"/>
      <c r="W301" s="228"/>
      <c r="X301" s="228"/>
      <c r="Y301" s="228"/>
      <c r="Z301" s="228"/>
      <c r="AA301" s="228"/>
      <c r="AB301" s="228"/>
    </row>
    <row r="302" spans="1:28" ht="25.5">
      <c r="A302" s="206" t="s">
        <v>768</v>
      </c>
      <c r="B302" s="207" t="s">
        <v>769</v>
      </c>
      <c r="C302" s="208" t="s">
        <v>27</v>
      </c>
      <c r="D302" s="209" t="s">
        <v>770</v>
      </c>
      <c r="E302" s="210" t="s">
        <v>76</v>
      </c>
      <c r="F302" s="211">
        <v>6</v>
      </c>
      <c r="G302" s="211">
        <v>18.46</v>
      </c>
      <c r="H302" s="212">
        <f>(TRUNC(G302*J8,2)+G302)</f>
        <v>22.51</v>
      </c>
      <c r="I302" s="231">
        <f t="shared" si="0"/>
        <v>135.06</v>
      </c>
      <c r="J302" s="8"/>
      <c r="K302" s="237"/>
      <c r="L302" s="237"/>
      <c r="M302" s="237"/>
      <c r="N302" s="237"/>
      <c r="O302" s="237"/>
      <c r="P302" s="237"/>
      <c r="Q302" s="237"/>
      <c r="R302" s="237"/>
      <c r="S302" s="237"/>
      <c r="T302" s="237"/>
      <c r="U302" s="237"/>
      <c r="V302" s="237"/>
      <c r="W302" s="237"/>
      <c r="X302" s="237"/>
      <c r="Y302" s="237"/>
      <c r="Z302" s="237"/>
      <c r="AA302" s="237"/>
      <c r="AB302" s="237"/>
    </row>
    <row r="303" spans="1:28" ht="38.25">
      <c r="A303" s="206" t="s">
        <v>771</v>
      </c>
      <c r="B303" s="207" t="s">
        <v>772</v>
      </c>
      <c r="C303" s="208" t="s">
        <v>27</v>
      </c>
      <c r="D303" s="209" t="s">
        <v>773</v>
      </c>
      <c r="E303" s="210" t="s">
        <v>76</v>
      </c>
      <c r="F303" s="211">
        <v>47</v>
      </c>
      <c r="G303" s="211">
        <v>10.73</v>
      </c>
      <c r="H303" s="212">
        <f>(TRUNC(G303*J8,2)+G303)</f>
        <v>13.08</v>
      </c>
      <c r="I303" s="231">
        <f t="shared" si="0"/>
        <v>614.76</v>
      </c>
      <c r="J303" s="8"/>
      <c r="K303" s="237"/>
      <c r="L303" s="237"/>
      <c r="M303" s="237"/>
      <c r="N303" s="237"/>
      <c r="O303" s="237"/>
      <c r="P303" s="237"/>
      <c r="Q303" s="237"/>
      <c r="R303" s="237"/>
      <c r="S303" s="237"/>
      <c r="T303" s="237"/>
      <c r="U303" s="237"/>
      <c r="V303" s="237"/>
      <c r="W303" s="237"/>
      <c r="X303" s="237"/>
      <c r="Y303" s="237"/>
      <c r="Z303" s="237"/>
      <c r="AA303" s="237"/>
      <c r="AB303" s="237"/>
    </row>
    <row r="304" spans="1:28" ht="38.25">
      <c r="A304" s="206" t="s">
        <v>774</v>
      </c>
      <c r="B304" s="210" t="s">
        <v>775</v>
      </c>
      <c r="C304" s="208" t="s">
        <v>27</v>
      </c>
      <c r="D304" s="213" t="s">
        <v>776</v>
      </c>
      <c r="E304" s="210" t="s">
        <v>76</v>
      </c>
      <c r="F304" s="211">
        <v>44</v>
      </c>
      <c r="G304" s="211">
        <v>10.96</v>
      </c>
      <c r="H304" s="212">
        <f>(TRUNC(G304*J8,2)+G304)</f>
        <v>13.360000000000001</v>
      </c>
      <c r="I304" s="231">
        <f t="shared" si="0"/>
        <v>587.84</v>
      </c>
      <c r="J304" s="8"/>
      <c r="K304" s="228"/>
      <c r="L304" s="228"/>
      <c r="M304" s="228"/>
      <c r="N304" s="228"/>
      <c r="O304" s="228"/>
      <c r="P304" s="228"/>
      <c r="Q304" s="228"/>
      <c r="R304" s="228"/>
      <c r="S304" s="228"/>
      <c r="T304" s="228"/>
      <c r="U304" s="228"/>
      <c r="V304" s="228"/>
      <c r="W304" s="228"/>
      <c r="X304" s="228"/>
      <c r="Y304" s="228"/>
      <c r="Z304" s="228"/>
      <c r="AA304" s="228"/>
      <c r="AB304" s="228"/>
    </row>
    <row r="305" spans="1:28" ht="38.25">
      <c r="A305" s="206" t="s">
        <v>777</v>
      </c>
      <c r="B305" s="224" t="s">
        <v>778</v>
      </c>
      <c r="C305" s="208" t="s">
        <v>27</v>
      </c>
      <c r="D305" s="209" t="s">
        <v>779</v>
      </c>
      <c r="E305" s="207" t="s">
        <v>76</v>
      </c>
      <c r="F305" s="211">
        <v>23</v>
      </c>
      <c r="G305" s="211">
        <v>15.91</v>
      </c>
      <c r="H305" s="212">
        <f>(TRUNC(G305*J8,2)+G305)</f>
        <v>19.399999999999999</v>
      </c>
      <c r="I305" s="231">
        <f t="shared" si="0"/>
        <v>446.2</v>
      </c>
      <c r="J305" s="8"/>
      <c r="K305" s="228"/>
      <c r="L305" s="228"/>
      <c r="M305" s="228"/>
      <c r="N305" s="228"/>
      <c r="O305" s="228"/>
      <c r="P305" s="228"/>
      <c r="Q305" s="228"/>
      <c r="R305" s="228"/>
      <c r="S305" s="228"/>
      <c r="T305" s="228"/>
      <c r="U305" s="228"/>
      <c r="V305" s="228"/>
      <c r="W305" s="228"/>
      <c r="X305" s="228"/>
      <c r="Y305" s="228"/>
      <c r="Z305" s="228"/>
      <c r="AA305" s="228"/>
      <c r="AB305" s="228"/>
    </row>
    <row r="306" spans="1:28" ht="38.25">
      <c r="A306" s="206" t="s">
        <v>780</v>
      </c>
      <c r="B306" s="207" t="s">
        <v>781</v>
      </c>
      <c r="C306" s="208" t="s">
        <v>27</v>
      </c>
      <c r="D306" s="225" t="s">
        <v>782</v>
      </c>
      <c r="E306" s="224" t="s">
        <v>76</v>
      </c>
      <c r="F306" s="211">
        <v>73</v>
      </c>
      <c r="G306" s="211">
        <v>13.63</v>
      </c>
      <c r="H306" s="212">
        <f>(TRUNC(G306*J8,2)+G306)</f>
        <v>16.62</v>
      </c>
      <c r="I306" s="231">
        <f t="shared" si="0"/>
        <v>1213.26</v>
      </c>
      <c r="J306" s="8"/>
      <c r="K306" s="237"/>
      <c r="L306" s="237"/>
      <c r="M306" s="237"/>
      <c r="N306" s="237"/>
      <c r="O306" s="237"/>
      <c r="P306" s="237"/>
      <c r="Q306" s="237"/>
      <c r="R306" s="237"/>
      <c r="S306" s="237"/>
      <c r="T306" s="237"/>
      <c r="U306" s="237"/>
      <c r="V306" s="237"/>
      <c r="W306" s="237"/>
      <c r="X306" s="237"/>
      <c r="Y306" s="237"/>
      <c r="Z306" s="237"/>
      <c r="AA306" s="237"/>
      <c r="AB306" s="237"/>
    </row>
    <row r="307" spans="1:28" ht="38.25">
      <c r="A307" s="206" t="s">
        <v>783</v>
      </c>
      <c r="B307" s="207" t="s">
        <v>784</v>
      </c>
      <c r="C307" s="208" t="s">
        <v>27</v>
      </c>
      <c r="D307" s="209" t="s">
        <v>785</v>
      </c>
      <c r="E307" s="207" t="s">
        <v>76</v>
      </c>
      <c r="F307" s="211">
        <v>44</v>
      </c>
      <c r="G307" s="211">
        <v>15.18</v>
      </c>
      <c r="H307" s="212">
        <f>(TRUNC(G307*J8,2)+G307)</f>
        <v>18.509999999999998</v>
      </c>
      <c r="I307" s="231">
        <f t="shared" si="0"/>
        <v>814.44</v>
      </c>
      <c r="J307" s="8"/>
      <c r="K307" s="237"/>
      <c r="L307" s="237"/>
      <c r="M307" s="237"/>
      <c r="N307" s="237"/>
      <c r="O307" s="237"/>
      <c r="P307" s="237"/>
      <c r="Q307" s="237"/>
      <c r="R307" s="237"/>
      <c r="S307" s="237"/>
      <c r="T307" s="237"/>
      <c r="U307" s="237"/>
      <c r="V307" s="237"/>
      <c r="W307" s="237"/>
      <c r="X307" s="237"/>
      <c r="Y307" s="237"/>
      <c r="Z307" s="237"/>
      <c r="AA307" s="237"/>
      <c r="AB307" s="237"/>
    </row>
    <row r="308" spans="1:28" ht="38.25">
      <c r="A308" s="206" t="s">
        <v>786</v>
      </c>
      <c r="B308" s="207" t="s">
        <v>787</v>
      </c>
      <c r="C308" s="208" t="s">
        <v>27</v>
      </c>
      <c r="D308" s="209" t="s">
        <v>788</v>
      </c>
      <c r="E308" s="210" t="s">
        <v>76</v>
      </c>
      <c r="F308" s="211">
        <v>4</v>
      </c>
      <c r="G308" s="211">
        <v>25.74</v>
      </c>
      <c r="H308" s="212">
        <f>(TRUNC(G308*J8,2)+G308)</f>
        <v>31.39</v>
      </c>
      <c r="I308" s="231">
        <f t="shared" si="0"/>
        <v>125.56</v>
      </c>
      <c r="J308" s="8"/>
      <c r="K308" s="237"/>
      <c r="L308" s="237"/>
      <c r="M308" s="237"/>
      <c r="N308" s="237"/>
      <c r="O308" s="237"/>
      <c r="P308" s="237"/>
      <c r="Q308" s="237"/>
      <c r="R308" s="237"/>
      <c r="S308" s="237"/>
      <c r="T308" s="237"/>
      <c r="U308" s="237"/>
      <c r="V308" s="237"/>
      <c r="W308" s="237"/>
      <c r="X308" s="237"/>
      <c r="Y308" s="237"/>
      <c r="Z308" s="237"/>
      <c r="AA308" s="237"/>
      <c r="AB308" s="237"/>
    </row>
    <row r="309" spans="1:28" ht="38.25">
      <c r="A309" s="206" t="s">
        <v>789</v>
      </c>
      <c r="B309" s="207" t="s">
        <v>790</v>
      </c>
      <c r="C309" s="208" t="s">
        <v>27</v>
      </c>
      <c r="D309" s="209" t="s">
        <v>791</v>
      </c>
      <c r="E309" s="210" t="s">
        <v>76</v>
      </c>
      <c r="F309" s="211">
        <v>32</v>
      </c>
      <c r="G309" s="211">
        <v>22.72</v>
      </c>
      <c r="H309" s="212">
        <f>(TRUNC(G309*J8,2)+G309)</f>
        <v>27.71</v>
      </c>
      <c r="I309" s="231">
        <f t="shared" si="0"/>
        <v>886.72</v>
      </c>
      <c r="J309" s="8"/>
      <c r="K309" s="237"/>
      <c r="L309" s="237"/>
      <c r="M309" s="237"/>
      <c r="N309" s="237"/>
      <c r="O309" s="237"/>
      <c r="P309" s="237"/>
      <c r="Q309" s="237"/>
      <c r="R309" s="237"/>
      <c r="S309" s="237"/>
      <c r="T309" s="237"/>
      <c r="U309" s="237"/>
      <c r="V309" s="237"/>
      <c r="W309" s="237"/>
      <c r="X309" s="237"/>
      <c r="Y309" s="237"/>
      <c r="Z309" s="237"/>
      <c r="AA309" s="237"/>
      <c r="AB309" s="237"/>
    </row>
    <row r="310" spans="1:28" ht="38.25">
      <c r="A310" s="206" t="s">
        <v>792</v>
      </c>
      <c r="B310" s="210" t="s">
        <v>793</v>
      </c>
      <c r="C310" s="208" t="s">
        <v>27</v>
      </c>
      <c r="D310" s="213" t="s">
        <v>794</v>
      </c>
      <c r="E310" s="210" t="s">
        <v>76</v>
      </c>
      <c r="F310" s="211">
        <v>24</v>
      </c>
      <c r="G310" s="211">
        <v>23.69</v>
      </c>
      <c r="H310" s="212">
        <f>(TRUNC(G310*J8,2)+G310)</f>
        <v>28.89</v>
      </c>
      <c r="I310" s="231">
        <f t="shared" si="0"/>
        <v>693.36</v>
      </c>
      <c r="J310" s="8"/>
      <c r="K310" s="237"/>
      <c r="L310" s="237"/>
      <c r="M310" s="237"/>
      <c r="N310" s="237"/>
      <c r="O310" s="237"/>
      <c r="P310" s="237"/>
      <c r="Q310" s="237"/>
      <c r="R310" s="237"/>
      <c r="S310" s="237"/>
      <c r="T310" s="237"/>
      <c r="U310" s="237"/>
      <c r="V310" s="237"/>
      <c r="W310" s="237"/>
      <c r="X310" s="237"/>
      <c r="Y310" s="237"/>
      <c r="Z310" s="237"/>
      <c r="AA310" s="237"/>
      <c r="AB310" s="237"/>
    </row>
    <row r="311" spans="1:28" ht="38.25">
      <c r="A311" s="206" t="s">
        <v>795</v>
      </c>
      <c r="B311" s="224" t="s">
        <v>796</v>
      </c>
      <c r="C311" s="208" t="s">
        <v>27</v>
      </c>
      <c r="D311" s="209" t="s">
        <v>797</v>
      </c>
      <c r="E311" s="207" t="s">
        <v>76</v>
      </c>
      <c r="F311" s="211">
        <v>4</v>
      </c>
      <c r="G311" s="211">
        <v>27.6</v>
      </c>
      <c r="H311" s="212">
        <f>(TRUNC(G311*J8,2)+G311)</f>
        <v>33.660000000000004</v>
      </c>
      <c r="I311" s="231">
        <f t="shared" si="0"/>
        <v>134.63999999999999</v>
      </c>
      <c r="J311" s="8"/>
      <c r="K311" s="237"/>
      <c r="L311" s="237"/>
      <c r="M311" s="237"/>
      <c r="N311" s="237"/>
      <c r="O311" s="237"/>
      <c r="P311" s="237"/>
      <c r="Q311" s="237"/>
      <c r="R311" s="237"/>
      <c r="S311" s="237"/>
      <c r="T311" s="237"/>
      <c r="U311" s="237"/>
      <c r="V311" s="237"/>
      <c r="W311" s="237"/>
      <c r="X311" s="237"/>
      <c r="Y311" s="237"/>
      <c r="Z311" s="237"/>
      <c r="AA311" s="237"/>
      <c r="AB311" s="237"/>
    </row>
    <row r="312" spans="1:28" ht="38.25">
      <c r="A312" s="206" t="s">
        <v>798</v>
      </c>
      <c r="B312" s="207" t="s">
        <v>799</v>
      </c>
      <c r="C312" s="208" t="s">
        <v>27</v>
      </c>
      <c r="D312" s="225" t="s">
        <v>800</v>
      </c>
      <c r="E312" s="224" t="s">
        <v>76</v>
      </c>
      <c r="F312" s="211">
        <v>11</v>
      </c>
      <c r="G312" s="211">
        <v>28.43</v>
      </c>
      <c r="H312" s="212">
        <f>(TRUNC(G312*J8,2)+G312)</f>
        <v>34.67</v>
      </c>
      <c r="I312" s="231">
        <f t="shared" si="0"/>
        <v>381.37</v>
      </c>
      <c r="J312" s="8"/>
      <c r="K312" s="237"/>
      <c r="L312" s="237"/>
      <c r="M312" s="237"/>
      <c r="N312" s="237"/>
      <c r="O312" s="237"/>
      <c r="P312" s="237"/>
      <c r="Q312" s="237"/>
      <c r="R312" s="237"/>
      <c r="S312" s="237"/>
      <c r="T312" s="237"/>
      <c r="U312" s="237"/>
      <c r="V312" s="237"/>
      <c r="W312" s="237"/>
      <c r="X312" s="237"/>
      <c r="Y312" s="237"/>
      <c r="Z312" s="237"/>
      <c r="AA312" s="237"/>
      <c r="AB312" s="237"/>
    </row>
    <row r="313" spans="1:28" ht="38.25">
      <c r="A313" s="206" t="s">
        <v>801</v>
      </c>
      <c r="B313" s="207" t="s">
        <v>802</v>
      </c>
      <c r="C313" s="208" t="s">
        <v>27</v>
      </c>
      <c r="D313" s="209" t="s">
        <v>803</v>
      </c>
      <c r="E313" s="207" t="s">
        <v>76</v>
      </c>
      <c r="F313" s="211">
        <v>16</v>
      </c>
      <c r="G313" s="211">
        <v>77.3</v>
      </c>
      <c r="H313" s="212">
        <f>(TRUNC(G313*J8,2)+G313)</f>
        <v>94.28</v>
      </c>
      <c r="I313" s="231">
        <f t="shared" si="0"/>
        <v>1508.48</v>
      </c>
      <c r="J313" s="8"/>
      <c r="K313" s="237"/>
      <c r="L313" s="237"/>
      <c r="M313" s="237"/>
      <c r="N313" s="237"/>
      <c r="O313" s="237"/>
      <c r="P313" s="237"/>
      <c r="Q313" s="237"/>
      <c r="R313" s="237"/>
      <c r="S313" s="237"/>
      <c r="T313" s="237"/>
      <c r="U313" s="237"/>
      <c r="V313" s="237"/>
      <c r="W313" s="237"/>
      <c r="X313" s="237"/>
      <c r="Y313" s="237"/>
      <c r="Z313" s="237"/>
      <c r="AA313" s="237"/>
      <c r="AB313" s="237"/>
    </row>
    <row r="314" spans="1:28" ht="38.25">
      <c r="A314" s="206" t="s">
        <v>804</v>
      </c>
      <c r="B314" s="210" t="s">
        <v>805</v>
      </c>
      <c r="C314" s="208" t="s">
        <v>27</v>
      </c>
      <c r="D314" s="213" t="s">
        <v>806</v>
      </c>
      <c r="E314" s="210" t="s">
        <v>76</v>
      </c>
      <c r="F314" s="211">
        <v>13</v>
      </c>
      <c r="G314" s="211">
        <v>26.75</v>
      </c>
      <c r="H314" s="212">
        <f>(TRUNC(G314*J8,2)+G314)</f>
        <v>32.619999999999997</v>
      </c>
      <c r="I314" s="231">
        <f t="shared" si="0"/>
        <v>424.06</v>
      </c>
      <c r="J314" s="8"/>
      <c r="K314" s="236"/>
      <c r="L314" s="236"/>
      <c r="M314" s="236"/>
      <c r="N314" s="236"/>
      <c r="O314" s="236"/>
      <c r="P314" s="236"/>
      <c r="Q314" s="236"/>
      <c r="R314" s="237"/>
      <c r="S314" s="237"/>
      <c r="T314" s="237"/>
      <c r="U314" s="237"/>
      <c r="V314" s="237"/>
      <c r="W314" s="237"/>
      <c r="X314" s="237"/>
      <c r="Y314" s="237"/>
      <c r="Z314" s="237"/>
      <c r="AA314" s="237"/>
      <c r="AB314" s="237"/>
    </row>
    <row r="315" spans="1:28" ht="38.25">
      <c r="A315" s="206" t="s">
        <v>807</v>
      </c>
      <c r="B315" s="224" t="s">
        <v>808</v>
      </c>
      <c r="C315" s="208" t="s">
        <v>27</v>
      </c>
      <c r="D315" s="209" t="s">
        <v>809</v>
      </c>
      <c r="E315" s="207" t="s">
        <v>76</v>
      </c>
      <c r="F315" s="211">
        <v>15</v>
      </c>
      <c r="G315" s="211">
        <v>40.78</v>
      </c>
      <c r="H315" s="212">
        <f>(TRUNC(G315*J8,2)+G315)</f>
        <v>49.730000000000004</v>
      </c>
      <c r="I315" s="231">
        <f t="shared" si="0"/>
        <v>745.95</v>
      </c>
      <c r="J315" s="8"/>
      <c r="K315" s="9"/>
      <c r="L315" s="9"/>
      <c r="M315" s="9"/>
      <c r="N315" s="9"/>
      <c r="O315" s="9"/>
      <c r="P315" s="9"/>
      <c r="Q315" s="9"/>
      <c r="R315" s="237"/>
      <c r="S315" s="237"/>
      <c r="T315" s="237"/>
      <c r="U315" s="237"/>
      <c r="V315" s="237"/>
      <c r="W315" s="237"/>
      <c r="X315" s="237"/>
      <c r="Y315" s="237"/>
      <c r="Z315" s="237"/>
      <c r="AA315" s="237"/>
      <c r="AB315" s="237"/>
    </row>
    <row r="316" spans="1:28" ht="25.5">
      <c r="A316" s="206" t="s">
        <v>810</v>
      </c>
      <c r="B316" s="210" t="s">
        <v>811</v>
      </c>
      <c r="C316" s="208" t="s">
        <v>27</v>
      </c>
      <c r="D316" s="213" t="s">
        <v>812</v>
      </c>
      <c r="E316" s="210" t="s">
        <v>322</v>
      </c>
      <c r="F316" s="211">
        <v>196.83</v>
      </c>
      <c r="G316" s="211">
        <v>28.79</v>
      </c>
      <c r="H316" s="212">
        <f>(TRUNC(G316*J8,2)+G316)</f>
        <v>35.11</v>
      </c>
      <c r="I316" s="231">
        <f t="shared" si="0"/>
        <v>6910.7</v>
      </c>
      <c r="J316" s="8"/>
      <c r="K316" s="236"/>
      <c r="L316" s="236"/>
      <c r="M316" s="236"/>
      <c r="N316" s="236"/>
      <c r="O316" s="236"/>
      <c r="P316" s="236"/>
      <c r="Q316" s="236"/>
      <c r="R316" s="237"/>
      <c r="S316" s="237"/>
      <c r="T316" s="237"/>
      <c r="U316" s="237"/>
      <c r="V316" s="237"/>
      <c r="W316" s="237"/>
      <c r="X316" s="237"/>
      <c r="Y316" s="237"/>
      <c r="Z316" s="237"/>
      <c r="AA316" s="237"/>
      <c r="AB316" s="237"/>
    </row>
    <row r="317" spans="1:28" ht="38.25">
      <c r="A317" s="206" t="s">
        <v>813</v>
      </c>
      <c r="B317" s="207" t="s">
        <v>814</v>
      </c>
      <c r="C317" s="208" t="s">
        <v>27</v>
      </c>
      <c r="D317" s="209" t="s">
        <v>815</v>
      </c>
      <c r="E317" s="210" t="s">
        <v>76</v>
      </c>
      <c r="F317" s="211">
        <v>12</v>
      </c>
      <c r="G317" s="211">
        <v>47.63</v>
      </c>
      <c r="H317" s="212">
        <f>(TRUNC(G317*J8,2)+G317)</f>
        <v>58.09</v>
      </c>
      <c r="I317" s="231">
        <f t="shared" si="0"/>
        <v>697.08</v>
      </c>
      <c r="J317" s="8"/>
      <c r="K317" s="236"/>
      <c r="L317" s="236"/>
      <c r="M317" s="236"/>
      <c r="N317" s="236"/>
      <c r="O317" s="236"/>
      <c r="P317" s="236"/>
      <c r="Q317" s="236"/>
      <c r="R317" s="237"/>
      <c r="S317" s="237"/>
      <c r="T317" s="237"/>
      <c r="U317" s="237"/>
      <c r="V317" s="237"/>
      <c r="W317" s="237"/>
      <c r="X317" s="237"/>
      <c r="Y317" s="237"/>
      <c r="Z317" s="237"/>
      <c r="AA317" s="237"/>
      <c r="AB317" s="237"/>
    </row>
    <row r="318" spans="1:28" ht="38.25">
      <c r="A318" s="206" t="s">
        <v>816</v>
      </c>
      <c r="B318" s="207" t="s">
        <v>817</v>
      </c>
      <c r="C318" s="208" t="s">
        <v>27</v>
      </c>
      <c r="D318" s="209" t="s">
        <v>818</v>
      </c>
      <c r="E318" s="210" t="s">
        <v>76</v>
      </c>
      <c r="F318" s="211">
        <v>29</v>
      </c>
      <c r="G318" s="211">
        <v>51.13</v>
      </c>
      <c r="H318" s="212">
        <f>(TRUNC(G318*J8,2)+G318)</f>
        <v>62.36</v>
      </c>
      <c r="I318" s="231">
        <f t="shared" si="0"/>
        <v>1808.44</v>
      </c>
      <c r="J318" s="8"/>
      <c r="K318" s="237"/>
      <c r="L318" s="237"/>
      <c r="M318" s="237"/>
      <c r="N318" s="237"/>
      <c r="O318" s="237"/>
      <c r="P318" s="237"/>
      <c r="Q318" s="237"/>
      <c r="R318" s="237"/>
      <c r="S318" s="237"/>
      <c r="T318" s="237"/>
      <c r="U318" s="237"/>
      <c r="V318" s="237"/>
      <c r="W318" s="237"/>
      <c r="X318" s="237"/>
      <c r="Y318" s="237"/>
      <c r="Z318" s="237"/>
      <c r="AA318" s="237"/>
      <c r="AB318" s="237"/>
    </row>
    <row r="319" spans="1:28" ht="25.5">
      <c r="A319" s="206" t="s">
        <v>819</v>
      </c>
      <c r="B319" s="207" t="s">
        <v>820</v>
      </c>
      <c r="C319" s="208" t="s">
        <v>20</v>
      </c>
      <c r="D319" s="209" t="s">
        <v>821</v>
      </c>
      <c r="E319" s="210" t="s">
        <v>61</v>
      </c>
      <c r="F319" s="211">
        <v>81.3</v>
      </c>
      <c r="G319" s="211">
        <v>64.849999999999994</v>
      </c>
      <c r="H319" s="212">
        <f>(TRUNC(G319*J8,2)+G319)</f>
        <v>79.089999999999989</v>
      </c>
      <c r="I319" s="231">
        <f t="shared" si="0"/>
        <v>6430.01</v>
      </c>
      <c r="J319" s="8"/>
      <c r="K319" s="237"/>
      <c r="L319" s="237"/>
      <c r="M319" s="237"/>
      <c r="N319" s="237"/>
      <c r="O319" s="237"/>
      <c r="P319" s="237"/>
      <c r="Q319" s="237"/>
      <c r="R319" s="237"/>
      <c r="S319" s="237"/>
      <c r="T319" s="237"/>
      <c r="U319" s="237"/>
      <c r="V319" s="237"/>
      <c r="W319" s="237"/>
      <c r="X319" s="237"/>
      <c r="Y319" s="237"/>
      <c r="Z319" s="237"/>
      <c r="AA319" s="237"/>
      <c r="AB319" s="237"/>
    </row>
    <row r="320" spans="1:28" ht="25.5">
      <c r="A320" s="206" t="s">
        <v>822</v>
      </c>
      <c r="B320" s="207" t="s">
        <v>823</v>
      </c>
      <c r="C320" s="208" t="s">
        <v>27</v>
      </c>
      <c r="D320" s="209" t="s">
        <v>824</v>
      </c>
      <c r="E320" s="210" t="s">
        <v>322</v>
      </c>
      <c r="F320" s="211">
        <v>298.61</v>
      </c>
      <c r="G320" s="211">
        <v>22.97</v>
      </c>
      <c r="H320" s="212">
        <f>(TRUNC(G320*J8,2)+G320)</f>
        <v>28.009999999999998</v>
      </c>
      <c r="I320" s="231">
        <f t="shared" si="0"/>
        <v>8364.06</v>
      </c>
      <c r="J320" s="8"/>
      <c r="K320" s="237"/>
      <c r="L320" s="237"/>
      <c r="M320" s="237"/>
      <c r="N320" s="237"/>
      <c r="O320" s="237"/>
      <c r="P320" s="237"/>
      <c r="Q320" s="237"/>
      <c r="R320" s="237"/>
      <c r="S320" s="237"/>
      <c r="T320" s="237"/>
      <c r="U320" s="237"/>
      <c r="V320" s="237"/>
      <c r="W320" s="237"/>
      <c r="X320" s="237"/>
      <c r="Y320" s="237"/>
      <c r="Z320" s="237"/>
      <c r="AA320" s="237"/>
      <c r="AB320" s="237"/>
    </row>
    <row r="321" spans="1:28" ht="25.5">
      <c r="A321" s="206" t="s">
        <v>825</v>
      </c>
      <c r="B321" s="207" t="s">
        <v>826</v>
      </c>
      <c r="C321" s="208" t="s">
        <v>27</v>
      </c>
      <c r="D321" s="209" t="s">
        <v>827</v>
      </c>
      <c r="E321" s="207" t="s">
        <v>322</v>
      </c>
      <c r="F321" s="211">
        <v>126.61</v>
      </c>
      <c r="G321" s="211">
        <v>40.11</v>
      </c>
      <c r="H321" s="212">
        <f>(TRUNC(G321*J8,2)+G321)</f>
        <v>48.92</v>
      </c>
      <c r="I321" s="231">
        <f t="shared" si="0"/>
        <v>6193.76</v>
      </c>
      <c r="J321" s="8"/>
      <c r="K321" s="237"/>
      <c r="L321" s="237"/>
      <c r="M321" s="237"/>
      <c r="N321" s="237"/>
      <c r="O321" s="237"/>
      <c r="P321" s="237"/>
      <c r="Q321" s="237"/>
      <c r="R321" s="237"/>
      <c r="S321" s="237"/>
      <c r="T321" s="237"/>
      <c r="U321" s="237"/>
      <c r="V321" s="237"/>
      <c r="W321" s="237"/>
      <c r="X321" s="237"/>
      <c r="Y321" s="237"/>
      <c r="Z321" s="237"/>
      <c r="AA321" s="237"/>
      <c r="AB321" s="237"/>
    </row>
    <row r="322" spans="1:28" ht="25.5">
      <c r="A322" s="206" t="s">
        <v>828</v>
      </c>
      <c r="B322" s="207" t="s">
        <v>829</v>
      </c>
      <c r="C322" s="208" t="s">
        <v>27</v>
      </c>
      <c r="D322" s="209" t="s">
        <v>830</v>
      </c>
      <c r="E322" s="207" t="s">
        <v>322</v>
      </c>
      <c r="F322" s="211">
        <v>112.36</v>
      </c>
      <c r="G322" s="211">
        <v>35.81</v>
      </c>
      <c r="H322" s="212">
        <f>(TRUNC(G322*J8,2)+G322)</f>
        <v>43.67</v>
      </c>
      <c r="I322" s="231">
        <f t="shared" si="0"/>
        <v>4906.76</v>
      </c>
      <c r="J322" s="8"/>
      <c r="K322" s="237"/>
      <c r="L322" s="237"/>
      <c r="M322" s="237"/>
      <c r="N322" s="237"/>
      <c r="O322" s="237"/>
      <c r="P322" s="237"/>
      <c r="Q322" s="237"/>
      <c r="R322" s="237"/>
      <c r="S322" s="237"/>
      <c r="T322" s="237"/>
      <c r="U322" s="237"/>
      <c r="V322" s="237"/>
      <c r="W322" s="237"/>
      <c r="X322" s="237"/>
      <c r="Y322" s="237"/>
      <c r="Z322" s="237"/>
      <c r="AA322" s="237"/>
      <c r="AB322" s="237"/>
    </row>
    <row r="323" spans="1:28" ht="25.5">
      <c r="A323" s="206" t="s">
        <v>831</v>
      </c>
      <c r="B323" s="207" t="s">
        <v>832</v>
      </c>
      <c r="C323" s="208" t="s">
        <v>27</v>
      </c>
      <c r="D323" s="209" t="s">
        <v>833</v>
      </c>
      <c r="E323" s="207" t="s">
        <v>76</v>
      </c>
      <c r="F323" s="211">
        <v>8</v>
      </c>
      <c r="G323" s="211">
        <v>74.09</v>
      </c>
      <c r="H323" s="212">
        <f>(TRUNC(G323*J8,2)+G323)</f>
        <v>90.36</v>
      </c>
      <c r="I323" s="231">
        <f t="shared" si="0"/>
        <v>722.88</v>
      </c>
      <c r="J323" s="8"/>
      <c r="K323" s="237"/>
      <c r="L323" s="237"/>
      <c r="M323" s="237"/>
      <c r="N323" s="237"/>
      <c r="O323" s="237"/>
      <c r="P323" s="237"/>
      <c r="Q323" s="237"/>
      <c r="R323" s="237"/>
      <c r="S323" s="237"/>
      <c r="T323" s="237"/>
      <c r="U323" s="237"/>
      <c r="V323" s="237"/>
      <c r="W323" s="237"/>
      <c r="X323" s="237"/>
      <c r="Y323" s="237"/>
      <c r="Z323" s="237"/>
      <c r="AA323" s="237"/>
      <c r="AB323" s="237"/>
    </row>
    <row r="324" spans="1:28" ht="38.25">
      <c r="A324" s="206" t="s">
        <v>834</v>
      </c>
      <c r="B324" s="210" t="s">
        <v>835</v>
      </c>
      <c r="C324" s="208" t="s">
        <v>27</v>
      </c>
      <c r="D324" s="213" t="s">
        <v>836</v>
      </c>
      <c r="E324" s="210" t="s">
        <v>76</v>
      </c>
      <c r="F324" s="211">
        <v>23</v>
      </c>
      <c r="G324" s="211">
        <v>24.42</v>
      </c>
      <c r="H324" s="212">
        <f>(TRUNC(G324*J8,2)+G324)</f>
        <v>29.78</v>
      </c>
      <c r="I324" s="231">
        <f t="shared" si="0"/>
        <v>684.94</v>
      </c>
      <c r="J324" s="8"/>
      <c r="K324" s="237"/>
      <c r="L324" s="237"/>
      <c r="M324" s="237"/>
      <c r="N324" s="237"/>
      <c r="O324" s="237"/>
      <c r="P324" s="237"/>
      <c r="Q324" s="237"/>
      <c r="R324" s="237"/>
      <c r="S324" s="237"/>
      <c r="T324" s="237"/>
      <c r="U324" s="237"/>
      <c r="V324" s="237"/>
      <c r="W324" s="237"/>
      <c r="X324" s="237"/>
      <c r="Y324" s="237"/>
      <c r="Z324" s="237"/>
      <c r="AA324" s="237"/>
      <c r="AB324" s="237"/>
    </row>
    <row r="325" spans="1:28" ht="38.25">
      <c r="A325" s="206" t="s">
        <v>837</v>
      </c>
      <c r="B325" s="207" t="s">
        <v>838</v>
      </c>
      <c r="C325" s="208" t="s">
        <v>27</v>
      </c>
      <c r="D325" s="209" t="s">
        <v>839</v>
      </c>
      <c r="E325" s="210" t="s">
        <v>76</v>
      </c>
      <c r="F325" s="211">
        <v>32</v>
      </c>
      <c r="G325" s="211">
        <v>38.72</v>
      </c>
      <c r="H325" s="212">
        <f>(TRUNC(G325*J8,2)+G325)</f>
        <v>47.22</v>
      </c>
      <c r="I325" s="231">
        <f t="shared" si="0"/>
        <v>1511.04</v>
      </c>
      <c r="J325" s="8"/>
      <c r="K325" s="237"/>
      <c r="L325" s="237"/>
      <c r="M325" s="237"/>
      <c r="N325" s="237"/>
      <c r="O325" s="237"/>
      <c r="P325" s="237"/>
      <c r="Q325" s="237"/>
      <c r="R325" s="237"/>
      <c r="S325" s="237"/>
      <c r="T325" s="237"/>
      <c r="U325" s="237"/>
      <c r="V325" s="237"/>
      <c r="W325" s="237"/>
      <c r="X325" s="237"/>
      <c r="Y325" s="237"/>
      <c r="Z325" s="237"/>
      <c r="AA325" s="237"/>
      <c r="AB325" s="237"/>
    </row>
    <row r="326" spans="1:28" ht="38.25">
      <c r="A326" s="206" t="s">
        <v>840</v>
      </c>
      <c r="B326" s="207" t="s">
        <v>841</v>
      </c>
      <c r="C326" s="208" t="s">
        <v>27</v>
      </c>
      <c r="D326" s="209" t="s">
        <v>842</v>
      </c>
      <c r="E326" s="210" t="s">
        <v>76</v>
      </c>
      <c r="F326" s="211">
        <v>7</v>
      </c>
      <c r="G326" s="211">
        <v>10.9</v>
      </c>
      <c r="H326" s="212">
        <f>(TRUNC(G326*J8,2)+G326)</f>
        <v>13.290000000000001</v>
      </c>
      <c r="I326" s="231">
        <f t="shared" si="0"/>
        <v>93.03</v>
      </c>
      <c r="J326" s="8"/>
      <c r="K326" s="237"/>
      <c r="L326" s="237"/>
      <c r="M326" s="237"/>
      <c r="N326" s="237"/>
      <c r="O326" s="237"/>
      <c r="P326" s="237"/>
      <c r="Q326" s="237"/>
      <c r="R326" s="237"/>
      <c r="S326" s="237"/>
      <c r="T326" s="237"/>
      <c r="U326" s="237"/>
      <c r="V326" s="237"/>
      <c r="W326" s="237"/>
      <c r="X326" s="237"/>
      <c r="Y326" s="237"/>
      <c r="Z326" s="237"/>
      <c r="AA326" s="237"/>
      <c r="AB326" s="237"/>
    </row>
    <row r="327" spans="1:28" ht="25.5">
      <c r="A327" s="206" t="s">
        <v>843</v>
      </c>
      <c r="B327" s="207" t="s">
        <v>722</v>
      </c>
      <c r="C327" s="208" t="s">
        <v>20</v>
      </c>
      <c r="D327" s="209" t="s">
        <v>723</v>
      </c>
      <c r="E327" s="210" t="s">
        <v>80</v>
      </c>
      <c r="F327" s="211">
        <v>12.195</v>
      </c>
      <c r="G327" s="211">
        <v>77.290000000000006</v>
      </c>
      <c r="H327" s="212">
        <f>(TRUNC(G327*J8,2)+G327)</f>
        <v>94.27000000000001</v>
      </c>
      <c r="I327" s="231">
        <f t="shared" si="0"/>
        <v>1149.6199999999999</v>
      </c>
      <c r="J327" s="8"/>
      <c r="K327" s="237"/>
      <c r="L327" s="237"/>
      <c r="M327" s="237"/>
      <c r="N327" s="237"/>
      <c r="O327" s="237"/>
      <c r="P327" s="237"/>
      <c r="Q327" s="237"/>
      <c r="R327" s="237"/>
      <c r="S327" s="237"/>
      <c r="T327" s="237"/>
      <c r="U327" s="237"/>
      <c r="V327" s="237"/>
      <c r="W327" s="237"/>
      <c r="X327" s="237"/>
      <c r="Y327" s="237"/>
      <c r="Z327" s="237"/>
      <c r="AA327" s="237"/>
      <c r="AB327" s="237"/>
    </row>
    <row r="328" spans="1:28" ht="25.5">
      <c r="A328" s="206" t="s">
        <v>844</v>
      </c>
      <c r="B328" s="207" t="s">
        <v>725</v>
      </c>
      <c r="C328" s="208" t="s">
        <v>27</v>
      </c>
      <c r="D328" s="209" t="s">
        <v>726</v>
      </c>
      <c r="E328" s="210" t="s">
        <v>80</v>
      </c>
      <c r="F328" s="211">
        <v>10.370749999999999</v>
      </c>
      <c r="G328" s="211">
        <v>28.37</v>
      </c>
      <c r="H328" s="212">
        <f>(TRUNC(G328*J8,2)+G328)</f>
        <v>34.6</v>
      </c>
      <c r="I328" s="231">
        <f t="shared" si="0"/>
        <v>358.82</v>
      </c>
      <c r="J328" s="8"/>
      <c r="K328" s="237"/>
      <c r="L328" s="237"/>
      <c r="M328" s="237"/>
      <c r="N328" s="237"/>
      <c r="O328" s="237"/>
      <c r="P328" s="237"/>
      <c r="Q328" s="237"/>
      <c r="R328" s="237"/>
      <c r="S328" s="237"/>
      <c r="T328" s="237"/>
      <c r="U328" s="237"/>
      <c r="V328" s="237"/>
      <c r="W328" s="237"/>
      <c r="X328" s="237"/>
      <c r="Y328" s="237"/>
      <c r="Z328" s="237"/>
      <c r="AA328" s="237"/>
      <c r="AB328" s="237"/>
    </row>
    <row r="329" spans="1:28">
      <c r="A329" s="214" t="s">
        <v>845</v>
      </c>
      <c r="B329" s="215" t="s">
        <v>16</v>
      </c>
      <c r="C329" s="215"/>
      <c r="D329" s="216" t="s">
        <v>846</v>
      </c>
      <c r="E329" s="215"/>
      <c r="F329" s="217">
        <v>1</v>
      </c>
      <c r="G329" s="217" t="s">
        <v>16</v>
      </c>
      <c r="H329" s="218">
        <f>I330+I331+I332+I333+I334+I335+I336+I337+I338+I339</f>
        <v>33306.129999999997</v>
      </c>
      <c r="I329" s="232">
        <f t="shared" si="0"/>
        <v>33306.129999999997</v>
      </c>
      <c r="J329" s="8"/>
      <c r="K329" s="237"/>
      <c r="L329" s="237"/>
      <c r="M329" s="237"/>
      <c r="N329" s="237"/>
      <c r="O329" s="237"/>
      <c r="P329" s="237"/>
      <c r="Q329" s="237"/>
      <c r="R329" s="237"/>
      <c r="S329" s="237"/>
      <c r="T329" s="237"/>
      <c r="U329" s="237"/>
      <c r="V329" s="237"/>
      <c r="W329" s="237"/>
      <c r="X329" s="237"/>
      <c r="Y329" s="237"/>
      <c r="Z329" s="237"/>
      <c r="AA329" s="237"/>
      <c r="AB329" s="237"/>
    </row>
    <row r="330" spans="1:28" ht="51">
      <c r="A330" s="206" t="s">
        <v>847</v>
      </c>
      <c r="B330" s="210" t="s">
        <v>848</v>
      </c>
      <c r="C330" s="208" t="s">
        <v>20</v>
      </c>
      <c r="D330" s="213" t="s">
        <v>849</v>
      </c>
      <c r="E330" s="210" t="s">
        <v>48</v>
      </c>
      <c r="F330" s="211">
        <v>6</v>
      </c>
      <c r="G330" s="211">
        <v>1113.96</v>
      </c>
      <c r="H330" s="212">
        <f>(TRUNC(G330*J8,2)+G330)</f>
        <v>1358.69</v>
      </c>
      <c r="I330" s="231">
        <f t="shared" si="0"/>
        <v>8152.14</v>
      </c>
      <c r="J330" s="8"/>
      <c r="K330" s="237"/>
      <c r="L330" s="237"/>
      <c r="M330" s="237"/>
      <c r="N330" s="237"/>
      <c r="O330" s="237"/>
      <c r="P330" s="237"/>
      <c r="Q330" s="237"/>
      <c r="R330" s="237"/>
      <c r="S330" s="237"/>
      <c r="T330" s="237"/>
      <c r="U330" s="237"/>
      <c r="V330" s="237"/>
      <c r="W330" s="237"/>
      <c r="X330" s="237"/>
      <c r="Y330" s="237"/>
      <c r="Z330" s="237"/>
      <c r="AA330" s="237"/>
      <c r="AB330" s="237"/>
    </row>
    <row r="331" spans="1:28" ht="25.5">
      <c r="A331" s="206" t="s">
        <v>850</v>
      </c>
      <c r="B331" s="207" t="s">
        <v>851</v>
      </c>
      <c r="C331" s="208" t="s">
        <v>27</v>
      </c>
      <c r="D331" s="209" t="s">
        <v>852</v>
      </c>
      <c r="E331" s="210" t="s">
        <v>322</v>
      </c>
      <c r="F331" s="211">
        <v>52.2</v>
      </c>
      <c r="G331" s="211">
        <v>68.430000000000007</v>
      </c>
      <c r="H331" s="212">
        <f>(TRUNC(G331*J8,2)+G331)</f>
        <v>83.460000000000008</v>
      </c>
      <c r="I331" s="231">
        <f t="shared" si="0"/>
        <v>4356.6099999999997</v>
      </c>
      <c r="J331" s="8"/>
      <c r="K331" s="237"/>
      <c r="L331" s="237"/>
      <c r="M331" s="237"/>
      <c r="N331" s="237"/>
      <c r="O331" s="237"/>
      <c r="P331" s="237"/>
      <c r="Q331" s="237"/>
      <c r="R331" s="237"/>
      <c r="S331" s="237"/>
      <c r="T331" s="237"/>
      <c r="U331" s="237"/>
      <c r="V331" s="237"/>
      <c r="W331" s="237"/>
      <c r="X331" s="237"/>
      <c r="Y331" s="237"/>
      <c r="Z331" s="237"/>
      <c r="AA331" s="237"/>
      <c r="AB331" s="237"/>
    </row>
    <row r="332" spans="1:28" ht="38.25">
      <c r="A332" s="206" t="s">
        <v>853</v>
      </c>
      <c r="B332" s="207" t="s">
        <v>854</v>
      </c>
      <c r="C332" s="208" t="s">
        <v>27</v>
      </c>
      <c r="D332" s="209" t="s">
        <v>855</v>
      </c>
      <c r="E332" s="210" t="s">
        <v>76</v>
      </c>
      <c r="F332" s="211">
        <v>6</v>
      </c>
      <c r="G332" s="211">
        <v>130.66999999999999</v>
      </c>
      <c r="H332" s="212">
        <f>(TRUNC(G332*J8,2)+G332)</f>
        <v>159.36999999999998</v>
      </c>
      <c r="I332" s="231">
        <f t="shared" si="0"/>
        <v>956.22</v>
      </c>
      <c r="J332" s="8"/>
      <c r="K332" s="237"/>
      <c r="L332" s="237"/>
      <c r="M332" s="237"/>
      <c r="N332" s="237"/>
      <c r="O332" s="237"/>
      <c r="P332" s="237"/>
      <c r="Q332" s="237"/>
      <c r="R332" s="237"/>
      <c r="S332" s="237"/>
      <c r="T332" s="237"/>
      <c r="U332" s="237"/>
      <c r="V332" s="237"/>
      <c r="W332" s="237"/>
      <c r="X332" s="237"/>
      <c r="Y332" s="237"/>
      <c r="Z332" s="237"/>
      <c r="AA332" s="237"/>
      <c r="AB332" s="237"/>
    </row>
    <row r="333" spans="1:28" ht="25.5">
      <c r="A333" s="206" t="s">
        <v>856</v>
      </c>
      <c r="B333" s="207" t="s">
        <v>857</v>
      </c>
      <c r="C333" s="208" t="s">
        <v>20</v>
      </c>
      <c r="D333" s="209" t="s">
        <v>858</v>
      </c>
      <c r="E333" s="210" t="s">
        <v>61</v>
      </c>
      <c r="F333" s="211">
        <v>92.05</v>
      </c>
      <c r="G333" s="211">
        <v>134.16</v>
      </c>
      <c r="H333" s="212">
        <f>(TRUNC(G333*J8,2)+G333)</f>
        <v>163.63</v>
      </c>
      <c r="I333" s="231">
        <f t="shared" si="0"/>
        <v>15062.14</v>
      </c>
      <c r="J333" s="8"/>
      <c r="K333" s="242"/>
      <c r="L333" s="237"/>
      <c r="M333" s="237"/>
      <c r="N333" s="237"/>
      <c r="O333" s="237"/>
      <c r="P333" s="237"/>
      <c r="Q333" s="237"/>
      <c r="R333" s="237"/>
      <c r="S333" s="237"/>
      <c r="T333" s="237"/>
      <c r="U333" s="237"/>
      <c r="V333" s="237"/>
      <c r="W333" s="237"/>
      <c r="X333" s="237"/>
      <c r="Y333" s="237"/>
      <c r="Z333" s="237"/>
      <c r="AA333" s="237"/>
      <c r="AB333" s="237"/>
    </row>
    <row r="334" spans="1:28" ht="25.5">
      <c r="A334" s="206" t="s">
        <v>859</v>
      </c>
      <c r="B334" s="207" t="s">
        <v>860</v>
      </c>
      <c r="C334" s="208" t="s">
        <v>27</v>
      </c>
      <c r="D334" s="209" t="s">
        <v>861</v>
      </c>
      <c r="E334" s="210" t="s">
        <v>76</v>
      </c>
      <c r="F334" s="211">
        <v>44</v>
      </c>
      <c r="G334" s="211">
        <v>10.130000000000001</v>
      </c>
      <c r="H334" s="212">
        <f>(TRUNC(G334*J8,2)+G334)</f>
        <v>12.350000000000001</v>
      </c>
      <c r="I334" s="231">
        <f t="shared" si="0"/>
        <v>543.4</v>
      </c>
      <c r="J334" s="8"/>
      <c r="K334" s="237"/>
      <c r="L334" s="237"/>
      <c r="M334" s="237"/>
      <c r="N334" s="237"/>
      <c r="O334" s="237"/>
      <c r="P334" s="237"/>
      <c r="Q334" s="237"/>
      <c r="R334" s="237"/>
      <c r="S334" s="237"/>
      <c r="T334" s="237"/>
      <c r="U334" s="237"/>
      <c r="V334" s="237"/>
      <c r="W334" s="237"/>
      <c r="X334" s="237"/>
      <c r="Y334" s="237"/>
      <c r="Z334" s="237"/>
      <c r="AA334" s="237"/>
      <c r="AB334" s="237"/>
    </row>
    <row r="335" spans="1:28" ht="25.5">
      <c r="A335" s="206" t="s">
        <v>862</v>
      </c>
      <c r="B335" s="207" t="s">
        <v>863</v>
      </c>
      <c r="C335" s="208" t="s">
        <v>27</v>
      </c>
      <c r="D335" s="209" t="s">
        <v>864</v>
      </c>
      <c r="E335" s="207" t="s">
        <v>76</v>
      </c>
      <c r="F335" s="211">
        <v>44</v>
      </c>
      <c r="G335" s="211">
        <v>11.75</v>
      </c>
      <c r="H335" s="212">
        <f>(TRUNC(G335*J8,2)+G335)</f>
        <v>14.33</v>
      </c>
      <c r="I335" s="231">
        <f t="shared" si="0"/>
        <v>630.52</v>
      </c>
      <c r="J335" s="8"/>
      <c r="K335" s="237"/>
      <c r="L335" s="237"/>
      <c r="M335" s="237"/>
      <c r="N335" s="237"/>
      <c r="O335" s="237"/>
      <c r="P335" s="237"/>
      <c r="Q335" s="237"/>
      <c r="R335" s="237"/>
      <c r="S335" s="237"/>
      <c r="T335" s="237"/>
      <c r="U335" s="237"/>
      <c r="V335" s="237"/>
      <c r="W335" s="237"/>
      <c r="X335" s="237"/>
      <c r="Y335" s="237"/>
      <c r="Z335" s="237"/>
      <c r="AA335" s="237"/>
      <c r="AB335" s="237"/>
    </row>
    <row r="336" spans="1:28" ht="25.5">
      <c r="A336" s="206" t="s">
        <v>865</v>
      </c>
      <c r="B336" s="207" t="s">
        <v>866</v>
      </c>
      <c r="C336" s="208" t="s">
        <v>27</v>
      </c>
      <c r="D336" s="209" t="s">
        <v>867</v>
      </c>
      <c r="E336" s="207" t="s">
        <v>322</v>
      </c>
      <c r="F336" s="211">
        <v>55</v>
      </c>
      <c r="G336" s="211">
        <v>23.94</v>
      </c>
      <c r="H336" s="212">
        <f>(TRUNC(G336*J8,2)+G336)</f>
        <v>29.19</v>
      </c>
      <c r="I336" s="231">
        <f t="shared" si="0"/>
        <v>1605.45</v>
      </c>
      <c r="J336" s="8"/>
      <c r="K336" s="237"/>
      <c r="L336" s="237"/>
      <c r="M336" s="237"/>
      <c r="N336" s="237"/>
      <c r="O336" s="237"/>
      <c r="P336" s="237"/>
      <c r="Q336" s="237"/>
      <c r="R336" s="237"/>
      <c r="S336" s="237"/>
      <c r="T336" s="237"/>
      <c r="U336" s="237"/>
      <c r="V336" s="237"/>
      <c r="W336" s="237"/>
      <c r="X336" s="237"/>
      <c r="Y336" s="237"/>
      <c r="Z336" s="237"/>
      <c r="AA336" s="237"/>
      <c r="AB336" s="237"/>
    </row>
    <row r="337" spans="1:28" ht="25.5">
      <c r="A337" s="206" t="s">
        <v>868</v>
      </c>
      <c r="B337" s="207" t="s">
        <v>869</v>
      </c>
      <c r="C337" s="208" t="s">
        <v>27</v>
      </c>
      <c r="D337" s="209" t="s">
        <v>870</v>
      </c>
      <c r="E337" s="207" t="s">
        <v>76</v>
      </c>
      <c r="F337" s="211">
        <v>20</v>
      </c>
      <c r="G337" s="211">
        <v>14.25</v>
      </c>
      <c r="H337" s="212">
        <f>(TRUNC(G337*J8,2)+G337)</f>
        <v>17.38</v>
      </c>
      <c r="I337" s="231">
        <f t="shared" si="0"/>
        <v>347.6</v>
      </c>
      <c r="J337" s="8"/>
      <c r="K337" s="237"/>
      <c r="L337" s="237"/>
      <c r="M337" s="237"/>
      <c r="N337" s="237"/>
      <c r="O337" s="237"/>
      <c r="P337" s="237"/>
      <c r="Q337" s="237"/>
      <c r="R337" s="237"/>
      <c r="S337" s="237"/>
      <c r="T337" s="237"/>
      <c r="U337" s="237"/>
      <c r="V337" s="237"/>
      <c r="W337" s="237"/>
      <c r="X337" s="237"/>
      <c r="Y337" s="237"/>
      <c r="Z337" s="237"/>
      <c r="AA337" s="237"/>
      <c r="AB337" s="237"/>
    </row>
    <row r="338" spans="1:28" ht="25.5">
      <c r="A338" s="206" t="s">
        <v>871</v>
      </c>
      <c r="B338" s="210" t="s">
        <v>722</v>
      </c>
      <c r="C338" s="208" t="s">
        <v>20</v>
      </c>
      <c r="D338" s="213" t="s">
        <v>723</v>
      </c>
      <c r="E338" s="210" t="s">
        <v>80</v>
      </c>
      <c r="F338" s="211">
        <v>13.807499999999999</v>
      </c>
      <c r="G338" s="211">
        <v>77.290000000000006</v>
      </c>
      <c r="H338" s="212">
        <f>(TRUNC(G338*J8,2)+G338)</f>
        <v>94.27000000000001</v>
      </c>
      <c r="I338" s="231">
        <f t="shared" si="0"/>
        <v>1301.6300000000001</v>
      </c>
      <c r="J338" s="8"/>
      <c r="K338" s="237"/>
      <c r="L338" s="237"/>
      <c r="M338" s="237"/>
      <c r="N338" s="237"/>
      <c r="O338" s="237"/>
      <c r="P338" s="237"/>
      <c r="Q338" s="237"/>
      <c r="R338" s="237"/>
      <c r="S338" s="237"/>
      <c r="T338" s="237"/>
      <c r="U338" s="237"/>
      <c r="V338" s="237"/>
      <c r="W338" s="237"/>
      <c r="X338" s="237"/>
      <c r="Y338" s="237"/>
      <c r="Z338" s="237"/>
      <c r="AA338" s="237"/>
      <c r="AB338" s="237"/>
    </row>
    <row r="339" spans="1:28" ht="25.5">
      <c r="A339" s="206" t="s">
        <v>872</v>
      </c>
      <c r="B339" s="207" t="s">
        <v>725</v>
      </c>
      <c r="C339" s="208" t="s">
        <v>27</v>
      </c>
      <c r="D339" s="209" t="s">
        <v>726</v>
      </c>
      <c r="E339" s="210" t="s">
        <v>80</v>
      </c>
      <c r="F339" s="211">
        <v>10.128</v>
      </c>
      <c r="G339" s="211">
        <v>28.37</v>
      </c>
      <c r="H339" s="212">
        <f>(TRUNC(G339*J8,2)+G339)</f>
        <v>34.6</v>
      </c>
      <c r="I339" s="231">
        <f t="shared" si="0"/>
        <v>350.42</v>
      </c>
      <c r="J339" s="8"/>
      <c r="K339" s="237"/>
      <c r="L339" s="237"/>
      <c r="M339" s="237"/>
      <c r="N339" s="237"/>
      <c r="O339" s="237"/>
      <c r="P339" s="237"/>
      <c r="Q339" s="237"/>
      <c r="R339" s="237"/>
      <c r="S339" s="237"/>
      <c r="T339" s="237"/>
      <c r="U339" s="237"/>
      <c r="V339" s="237"/>
      <c r="W339" s="237"/>
      <c r="X339" s="237"/>
      <c r="Y339" s="237"/>
      <c r="Z339" s="237"/>
      <c r="AA339" s="237"/>
      <c r="AB339" s="237"/>
    </row>
    <row r="340" spans="1:28">
      <c r="A340" s="201" t="s">
        <v>873</v>
      </c>
      <c r="B340" s="202" t="s">
        <v>16</v>
      </c>
      <c r="C340" s="202"/>
      <c r="D340" s="203" t="s">
        <v>874</v>
      </c>
      <c r="E340" s="202"/>
      <c r="F340" s="204">
        <v>1</v>
      </c>
      <c r="G340" s="204" t="s">
        <v>16</v>
      </c>
      <c r="H340" s="205">
        <f>I341+I347+I365+I381+I388+I399+I414</f>
        <v>591875.10999999987</v>
      </c>
      <c r="I340" s="229">
        <f t="shared" si="0"/>
        <v>591875.11</v>
      </c>
      <c r="J340" s="8"/>
      <c r="K340" s="237"/>
      <c r="L340" s="237"/>
      <c r="M340" s="237"/>
      <c r="N340" s="237"/>
      <c r="O340" s="237"/>
      <c r="P340" s="237"/>
      <c r="Q340" s="237"/>
      <c r="R340" s="237"/>
      <c r="S340" s="237"/>
      <c r="T340" s="237"/>
      <c r="U340" s="237"/>
      <c r="V340" s="237"/>
      <c r="W340" s="237"/>
      <c r="X340" s="237"/>
      <c r="Y340" s="237"/>
      <c r="Z340" s="237"/>
      <c r="AA340" s="237"/>
      <c r="AB340" s="237"/>
    </row>
    <row r="341" spans="1:28">
      <c r="A341" s="214" t="s">
        <v>875</v>
      </c>
      <c r="B341" s="215" t="s">
        <v>16</v>
      </c>
      <c r="C341" s="215"/>
      <c r="D341" s="216" t="s">
        <v>876</v>
      </c>
      <c r="E341" s="215"/>
      <c r="F341" s="217">
        <v>1</v>
      </c>
      <c r="G341" s="217" t="s">
        <v>16</v>
      </c>
      <c r="H341" s="218">
        <f>I342+I343+I344+I345+I346</f>
        <v>23363.059999999998</v>
      </c>
      <c r="I341" s="232">
        <f t="shared" si="0"/>
        <v>23363.06</v>
      </c>
      <c r="J341" s="8"/>
      <c r="K341" s="228"/>
      <c r="L341" s="228"/>
      <c r="M341" s="228"/>
      <c r="N341" s="228"/>
      <c r="O341" s="228"/>
      <c r="P341" s="228"/>
      <c r="Q341" s="228"/>
      <c r="R341" s="228"/>
      <c r="S341" s="228"/>
      <c r="T341" s="228"/>
      <c r="U341" s="228"/>
      <c r="V341" s="228"/>
      <c r="W341" s="228"/>
      <c r="X341" s="228"/>
      <c r="Y341" s="228"/>
      <c r="Z341" s="228"/>
      <c r="AA341" s="228"/>
      <c r="AB341" s="228"/>
    </row>
    <row r="342" spans="1:28" ht="25.5">
      <c r="A342" s="206" t="s">
        <v>877</v>
      </c>
      <c r="B342" s="207" t="s">
        <v>878</v>
      </c>
      <c r="C342" s="208" t="s">
        <v>20</v>
      </c>
      <c r="D342" s="209" t="s">
        <v>879</v>
      </c>
      <c r="E342" s="210" t="s">
        <v>48</v>
      </c>
      <c r="F342" s="211">
        <v>3</v>
      </c>
      <c r="G342" s="211">
        <v>593.77</v>
      </c>
      <c r="H342" s="212">
        <f>(TRUNC(G342*J8,2)+G342)</f>
        <v>724.22</v>
      </c>
      <c r="I342" s="231">
        <f t="shared" si="0"/>
        <v>2172.66</v>
      </c>
      <c r="J342" s="8"/>
      <c r="K342" s="228"/>
      <c r="L342" s="228"/>
      <c r="M342" s="228"/>
      <c r="N342" s="228"/>
      <c r="O342" s="228"/>
      <c r="P342" s="228"/>
      <c r="Q342" s="228"/>
      <c r="R342" s="228"/>
      <c r="S342" s="228"/>
      <c r="T342" s="228"/>
      <c r="U342" s="228"/>
      <c r="V342" s="228"/>
      <c r="W342" s="228"/>
      <c r="X342" s="228"/>
      <c r="Y342" s="228"/>
      <c r="Z342" s="228"/>
      <c r="AA342" s="228"/>
      <c r="AB342" s="228"/>
    </row>
    <row r="343" spans="1:28" ht="102">
      <c r="A343" s="206" t="s">
        <v>880</v>
      </c>
      <c r="B343" s="207" t="s">
        <v>881</v>
      </c>
      <c r="C343" s="208" t="s">
        <v>147</v>
      </c>
      <c r="D343" s="209" t="s">
        <v>882</v>
      </c>
      <c r="E343" s="207" t="s">
        <v>486</v>
      </c>
      <c r="F343" s="211">
        <v>2</v>
      </c>
      <c r="G343" s="211">
        <v>2550.1999999999998</v>
      </c>
      <c r="H343" s="212">
        <f>(TRUNC(G343*J8,2)+G343)</f>
        <v>3110.47</v>
      </c>
      <c r="I343" s="231">
        <f t="shared" si="0"/>
        <v>6220.94</v>
      </c>
      <c r="J343" s="8"/>
      <c r="K343" s="228"/>
      <c r="L343" s="228"/>
      <c r="M343" s="228"/>
      <c r="N343" s="228"/>
      <c r="O343" s="228"/>
      <c r="P343" s="228"/>
      <c r="Q343" s="228"/>
      <c r="R343" s="228"/>
      <c r="S343" s="228"/>
      <c r="T343" s="228"/>
      <c r="U343" s="228"/>
      <c r="V343" s="228"/>
      <c r="W343" s="228"/>
      <c r="X343" s="228"/>
      <c r="Y343" s="228"/>
      <c r="Z343" s="228"/>
      <c r="AA343" s="228"/>
      <c r="AB343" s="228"/>
    </row>
    <row r="344" spans="1:28" ht="25.5">
      <c r="A344" s="206" t="s">
        <v>883</v>
      </c>
      <c r="B344" s="207" t="s">
        <v>884</v>
      </c>
      <c r="C344" s="208" t="s">
        <v>20</v>
      </c>
      <c r="D344" s="209" t="s">
        <v>885</v>
      </c>
      <c r="E344" s="210" t="s">
        <v>48</v>
      </c>
      <c r="F344" s="211">
        <v>1</v>
      </c>
      <c r="G344" s="211">
        <v>1439.08</v>
      </c>
      <c r="H344" s="212">
        <f>(TRUNC(G344*J8,2)+G344)</f>
        <v>1755.24</v>
      </c>
      <c r="I344" s="231">
        <f t="shared" si="0"/>
        <v>1755.24</v>
      </c>
      <c r="J344" s="8"/>
      <c r="K344" s="237"/>
      <c r="L344" s="237"/>
      <c r="M344" s="237"/>
      <c r="N344" s="237"/>
      <c r="O344" s="237"/>
      <c r="P344" s="237"/>
      <c r="Q344" s="237"/>
      <c r="R344" s="237"/>
      <c r="S344" s="237"/>
      <c r="T344" s="237"/>
      <c r="U344" s="237"/>
      <c r="V344" s="237"/>
      <c r="W344" s="237"/>
      <c r="X344" s="237"/>
      <c r="Y344" s="237"/>
      <c r="Z344" s="237"/>
      <c r="AA344" s="237"/>
      <c r="AB344" s="237"/>
    </row>
    <row r="345" spans="1:28" ht="25.5">
      <c r="A345" s="206" t="s">
        <v>886</v>
      </c>
      <c r="B345" s="207" t="s">
        <v>887</v>
      </c>
      <c r="C345" s="208" t="s">
        <v>20</v>
      </c>
      <c r="D345" s="209" t="s">
        <v>888</v>
      </c>
      <c r="E345" s="210" t="s">
        <v>48</v>
      </c>
      <c r="F345" s="211">
        <v>2</v>
      </c>
      <c r="G345" s="211">
        <v>848.72</v>
      </c>
      <c r="H345" s="212">
        <f>(TRUNC(G345*J8,2)+G345)</f>
        <v>1035.18</v>
      </c>
      <c r="I345" s="231">
        <f t="shared" si="0"/>
        <v>2070.36</v>
      </c>
      <c r="J345" s="8"/>
      <c r="K345" s="228"/>
      <c r="L345" s="228"/>
      <c r="M345" s="228"/>
      <c r="N345" s="228"/>
      <c r="O345" s="228"/>
      <c r="P345" s="228"/>
      <c r="Q345" s="228"/>
      <c r="R345" s="228"/>
      <c r="S345" s="228"/>
      <c r="T345" s="228"/>
      <c r="U345" s="228"/>
      <c r="V345" s="228"/>
      <c r="W345" s="228"/>
      <c r="X345" s="228"/>
      <c r="Y345" s="228"/>
      <c r="Z345" s="228"/>
      <c r="AA345" s="228"/>
      <c r="AB345" s="228"/>
    </row>
    <row r="346" spans="1:28" ht="25.5">
      <c r="A346" s="206" t="s">
        <v>889</v>
      </c>
      <c r="B346" s="210" t="s">
        <v>890</v>
      </c>
      <c r="C346" s="208" t="s">
        <v>20</v>
      </c>
      <c r="D346" s="213" t="s">
        <v>891</v>
      </c>
      <c r="E346" s="210" t="s">
        <v>48</v>
      </c>
      <c r="F346" s="211">
        <v>13</v>
      </c>
      <c r="G346" s="211">
        <v>702.82</v>
      </c>
      <c r="H346" s="212">
        <f>(TRUNC(G346*J8,2)+G346)</f>
        <v>857.22</v>
      </c>
      <c r="I346" s="231">
        <f t="shared" si="0"/>
        <v>11143.86</v>
      </c>
      <c r="J346" s="8"/>
      <c r="K346" s="228"/>
      <c r="L346" s="228"/>
      <c r="M346" s="228"/>
      <c r="N346" s="228"/>
      <c r="O346" s="228"/>
      <c r="P346" s="228"/>
      <c r="Q346" s="228"/>
      <c r="R346" s="228"/>
      <c r="S346" s="228"/>
      <c r="T346" s="228"/>
      <c r="U346" s="228"/>
      <c r="V346" s="228"/>
      <c r="W346" s="228"/>
      <c r="X346" s="228"/>
      <c r="Y346" s="228"/>
      <c r="Z346" s="228"/>
      <c r="AA346" s="228"/>
      <c r="AB346" s="228"/>
    </row>
    <row r="347" spans="1:28">
      <c r="A347" s="214" t="s">
        <v>892</v>
      </c>
      <c r="B347" s="215" t="s">
        <v>16</v>
      </c>
      <c r="C347" s="215"/>
      <c r="D347" s="216" t="s">
        <v>893</v>
      </c>
      <c r="E347" s="215"/>
      <c r="F347" s="217">
        <v>1</v>
      </c>
      <c r="G347" s="217" t="s">
        <v>16</v>
      </c>
      <c r="H347" s="218">
        <f>I348+I349+I350+I351+I352+I353+I354+I355+I356+I357+I358+I359+I360+I361+I362+I363+I364</f>
        <v>28214.339999999997</v>
      </c>
      <c r="I347" s="232">
        <f t="shared" si="0"/>
        <v>28214.34</v>
      </c>
      <c r="J347" s="8"/>
      <c r="K347" s="228"/>
      <c r="L347" s="228"/>
      <c r="M347" s="228"/>
      <c r="N347" s="228"/>
      <c r="O347" s="228"/>
      <c r="P347" s="228"/>
      <c r="Q347" s="228"/>
      <c r="R347" s="228"/>
      <c r="S347" s="228"/>
      <c r="T347" s="228"/>
      <c r="U347" s="228"/>
      <c r="V347" s="228"/>
      <c r="W347" s="228"/>
      <c r="X347" s="228"/>
      <c r="Y347" s="228"/>
      <c r="Z347" s="228"/>
      <c r="AA347" s="228"/>
      <c r="AB347" s="228"/>
    </row>
    <row r="348" spans="1:28" ht="25.5">
      <c r="A348" s="206" t="s">
        <v>894</v>
      </c>
      <c r="B348" s="207" t="s">
        <v>895</v>
      </c>
      <c r="C348" s="208" t="s">
        <v>20</v>
      </c>
      <c r="D348" s="225" t="s">
        <v>896</v>
      </c>
      <c r="E348" s="224" t="s">
        <v>48</v>
      </c>
      <c r="F348" s="211">
        <v>29</v>
      </c>
      <c r="G348" s="211">
        <v>24.47</v>
      </c>
      <c r="H348" s="212">
        <f>(TRUNC(G348*J8,2)+G348)</f>
        <v>29.84</v>
      </c>
      <c r="I348" s="231">
        <f t="shared" si="0"/>
        <v>865.36</v>
      </c>
      <c r="J348" s="8"/>
      <c r="K348" s="237"/>
      <c r="L348" s="237"/>
      <c r="M348" s="237"/>
      <c r="N348" s="237"/>
      <c r="O348" s="237"/>
      <c r="P348" s="237"/>
      <c r="Q348" s="237"/>
      <c r="R348" s="237"/>
      <c r="S348" s="237"/>
      <c r="T348" s="237"/>
      <c r="U348" s="237"/>
      <c r="V348" s="237"/>
      <c r="W348" s="237"/>
      <c r="X348" s="237"/>
      <c r="Y348" s="237"/>
      <c r="Z348" s="237"/>
      <c r="AA348" s="237"/>
      <c r="AB348" s="237"/>
    </row>
    <row r="349" spans="1:28" ht="25.5">
      <c r="A349" s="206" t="s">
        <v>897</v>
      </c>
      <c r="B349" s="207" t="s">
        <v>898</v>
      </c>
      <c r="C349" s="208" t="s">
        <v>27</v>
      </c>
      <c r="D349" s="209" t="s">
        <v>899</v>
      </c>
      <c r="E349" s="207" t="s">
        <v>76</v>
      </c>
      <c r="F349" s="211">
        <v>21</v>
      </c>
      <c r="G349" s="211">
        <v>15.12</v>
      </c>
      <c r="H349" s="212">
        <f>(TRUNC(G349*J8,2)+G349)</f>
        <v>18.439999999999998</v>
      </c>
      <c r="I349" s="231">
        <f t="shared" si="0"/>
        <v>387.24</v>
      </c>
      <c r="J349" s="8"/>
      <c r="K349" s="237"/>
      <c r="L349" s="237"/>
      <c r="M349" s="237"/>
      <c r="N349" s="237"/>
      <c r="O349" s="237"/>
      <c r="P349" s="237"/>
      <c r="Q349" s="237"/>
      <c r="R349" s="237"/>
      <c r="S349" s="237"/>
      <c r="T349" s="237"/>
      <c r="U349" s="237"/>
      <c r="V349" s="237"/>
      <c r="W349" s="237"/>
      <c r="X349" s="237"/>
      <c r="Y349" s="237"/>
      <c r="Z349" s="237"/>
      <c r="AA349" s="237"/>
      <c r="AB349" s="237"/>
    </row>
    <row r="350" spans="1:28" ht="25.5">
      <c r="A350" s="206" t="s">
        <v>900</v>
      </c>
      <c r="B350" s="207" t="s">
        <v>901</v>
      </c>
      <c r="C350" s="208" t="s">
        <v>27</v>
      </c>
      <c r="D350" s="209" t="s">
        <v>902</v>
      </c>
      <c r="E350" s="210" t="s">
        <v>76</v>
      </c>
      <c r="F350" s="211">
        <v>22</v>
      </c>
      <c r="G350" s="211">
        <v>15.83</v>
      </c>
      <c r="H350" s="212">
        <f>(TRUNC(G350*J8,2)+G350)</f>
        <v>19.3</v>
      </c>
      <c r="I350" s="231">
        <f t="shared" si="0"/>
        <v>424.6</v>
      </c>
      <c r="J350" s="8"/>
      <c r="K350" s="237"/>
      <c r="L350" s="237"/>
      <c r="M350" s="237"/>
      <c r="N350" s="237"/>
      <c r="O350" s="237"/>
      <c r="P350" s="237"/>
      <c r="Q350" s="237"/>
      <c r="R350" s="237"/>
      <c r="S350" s="237"/>
      <c r="T350" s="237"/>
      <c r="U350" s="237"/>
      <c r="V350" s="237"/>
      <c r="W350" s="237"/>
      <c r="X350" s="237"/>
      <c r="Y350" s="237"/>
      <c r="Z350" s="237"/>
      <c r="AA350" s="237"/>
      <c r="AB350" s="237"/>
    </row>
    <row r="351" spans="1:28" ht="25.5">
      <c r="A351" s="206" t="s">
        <v>903</v>
      </c>
      <c r="B351" s="207" t="s">
        <v>904</v>
      </c>
      <c r="C351" s="208" t="s">
        <v>27</v>
      </c>
      <c r="D351" s="209" t="s">
        <v>905</v>
      </c>
      <c r="E351" s="210" t="s">
        <v>76</v>
      </c>
      <c r="F351" s="211">
        <v>5</v>
      </c>
      <c r="G351" s="211">
        <v>17.32</v>
      </c>
      <c r="H351" s="212">
        <f>(TRUNC(G351*J8,2)+G351)</f>
        <v>21.12</v>
      </c>
      <c r="I351" s="231">
        <f t="shared" si="0"/>
        <v>105.6</v>
      </c>
      <c r="J351" s="8"/>
      <c r="K351" s="237"/>
      <c r="L351" s="237"/>
      <c r="M351" s="237"/>
      <c r="N351" s="237"/>
      <c r="O351" s="237"/>
      <c r="P351" s="237"/>
      <c r="Q351" s="237"/>
      <c r="R351" s="237"/>
      <c r="S351" s="237"/>
      <c r="T351" s="237"/>
      <c r="U351" s="237"/>
      <c r="V351" s="237"/>
      <c r="W351" s="237"/>
      <c r="X351" s="237"/>
      <c r="Y351" s="237"/>
      <c r="Z351" s="237"/>
      <c r="AA351" s="237"/>
      <c r="AB351" s="237"/>
    </row>
    <row r="352" spans="1:28" ht="25.5">
      <c r="A352" s="206" t="s">
        <v>906</v>
      </c>
      <c r="B352" s="210" t="s">
        <v>907</v>
      </c>
      <c r="C352" s="208" t="s">
        <v>27</v>
      </c>
      <c r="D352" s="213" t="s">
        <v>908</v>
      </c>
      <c r="E352" s="210" t="s">
        <v>76</v>
      </c>
      <c r="F352" s="211">
        <v>26</v>
      </c>
      <c r="G352" s="211">
        <v>75.48</v>
      </c>
      <c r="H352" s="212">
        <f>(TRUNC(G352*J8,2)+G352)</f>
        <v>92.06</v>
      </c>
      <c r="I352" s="231">
        <f t="shared" si="0"/>
        <v>2393.56</v>
      </c>
      <c r="J352" s="8"/>
      <c r="K352" s="237"/>
      <c r="L352" s="237"/>
      <c r="M352" s="237"/>
      <c r="N352" s="237"/>
      <c r="O352" s="237"/>
      <c r="P352" s="237"/>
      <c r="Q352" s="237"/>
      <c r="R352" s="237"/>
      <c r="S352" s="237"/>
      <c r="T352" s="237"/>
      <c r="U352" s="237"/>
      <c r="V352" s="237"/>
      <c r="W352" s="237"/>
      <c r="X352" s="237"/>
      <c r="Y352" s="237"/>
      <c r="Z352" s="237"/>
      <c r="AA352" s="237"/>
      <c r="AB352" s="237"/>
    </row>
    <row r="353" spans="1:28" ht="25.5">
      <c r="A353" s="206" t="s">
        <v>909</v>
      </c>
      <c r="B353" s="224" t="s">
        <v>910</v>
      </c>
      <c r="C353" s="208" t="s">
        <v>27</v>
      </c>
      <c r="D353" s="209" t="s">
        <v>911</v>
      </c>
      <c r="E353" s="207" t="s">
        <v>76</v>
      </c>
      <c r="F353" s="211">
        <v>6</v>
      </c>
      <c r="G353" s="211">
        <v>78.459999999999994</v>
      </c>
      <c r="H353" s="212">
        <f>(TRUNC(G353*J8,2)+G353)</f>
        <v>95.69</v>
      </c>
      <c r="I353" s="231">
        <f t="shared" si="0"/>
        <v>574.14</v>
      </c>
      <c r="J353" s="8"/>
      <c r="K353" s="237"/>
      <c r="L353" s="237"/>
      <c r="M353" s="237"/>
      <c r="N353" s="237"/>
      <c r="O353" s="237"/>
      <c r="P353" s="237"/>
      <c r="Q353" s="237"/>
      <c r="R353" s="237"/>
      <c r="S353" s="237"/>
      <c r="T353" s="237"/>
      <c r="U353" s="237"/>
      <c r="V353" s="237"/>
      <c r="W353" s="237"/>
      <c r="X353" s="237"/>
      <c r="Y353" s="237"/>
      <c r="Z353" s="237"/>
      <c r="AA353" s="237"/>
      <c r="AB353" s="237"/>
    </row>
    <row r="354" spans="1:28" ht="25.5">
      <c r="A354" s="206" t="s">
        <v>912</v>
      </c>
      <c r="B354" s="207" t="s">
        <v>913</v>
      </c>
      <c r="C354" s="208" t="s">
        <v>27</v>
      </c>
      <c r="D354" s="225" t="s">
        <v>914</v>
      </c>
      <c r="E354" s="224" t="s">
        <v>76</v>
      </c>
      <c r="F354" s="211">
        <v>1</v>
      </c>
      <c r="G354" s="211">
        <v>78.459999999999994</v>
      </c>
      <c r="H354" s="212">
        <f>(TRUNC(G354*J8,2)+G354)</f>
        <v>95.69</v>
      </c>
      <c r="I354" s="231">
        <f t="shared" si="0"/>
        <v>95.69</v>
      </c>
      <c r="J354" s="8"/>
      <c r="K354" s="237"/>
      <c r="L354" s="237"/>
      <c r="M354" s="237"/>
      <c r="N354" s="237"/>
      <c r="O354" s="237"/>
      <c r="P354" s="237"/>
      <c r="Q354" s="237"/>
      <c r="R354" s="237"/>
      <c r="S354" s="237"/>
      <c r="T354" s="237"/>
      <c r="U354" s="237"/>
      <c r="V354" s="237"/>
      <c r="W354" s="237"/>
      <c r="X354" s="237"/>
      <c r="Y354" s="237"/>
      <c r="Z354" s="237"/>
      <c r="AA354" s="237"/>
      <c r="AB354" s="237"/>
    </row>
    <row r="355" spans="1:28" ht="25.5">
      <c r="A355" s="206" t="s">
        <v>915</v>
      </c>
      <c r="B355" s="207" t="s">
        <v>916</v>
      </c>
      <c r="C355" s="208" t="s">
        <v>27</v>
      </c>
      <c r="D355" s="209" t="s">
        <v>917</v>
      </c>
      <c r="E355" s="207" t="s">
        <v>76</v>
      </c>
      <c r="F355" s="211">
        <v>1</v>
      </c>
      <c r="G355" s="211">
        <v>92.61</v>
      </c>
      <c r="H355" s="212">
        <f>(TRUNC(G355*J8,2)+G355)</f>
        <v>112.95</v>
      </c>
      <c r="I355" s="231">
        <f t="shared" si="0"/>
        <v>112.95</v>
      </c>
      <c r="J355" s="8"/>
      <c r="K355" s="228"/>
      <c r="L355" s="228"/>
      <c r="M355" s="228"/>
      <c r="N355" s="228"/>
      <c r="O355" s="228"/>
      <c r="P355" s="228"/>
      <c r="Q355" s="228"/>
      <c r="R355" s="228"/>
      <c r="S355" s="228"/>
      <c r="T355" s="228"/>
      <c r="U355" s="228"/>
      <c r="V355" s="228"/>
      <c r="W355" s="228"/>
      <c r="X355" s="228"/>
      <c r="Y355" s="228"/>
      <c r="Z355" s="228"/>
      <c r="AA355" s="228"/>
      <c r="AB355" s="228"/>
    </row>
    <row r="356" spans="1:28" ht="25.5">
      <c r="A356" s="206" t="s">
        <v>918</v>
      </c>
      <c r="B356" s="210" t="s">
        <v>919</v>
      </c>
      <c r="C356" s="208" t="s">
        <v>27</v>
      </c>
      <c r="D356" s="213" t="s">
        <v>920</v>
      </c>
      <c r="E356" s="210" t="s">
        <v>76</v>
      </c>
      <c r="F356" s="211">
        <v>2</v>
      </c>
      <c r="G356" s="211">
        <v>99.2</v>
      </c>
      <c r="H356" s="212">
        <f>(TRUNC(G356*J8,2)+G356)</f>
        <v>120.99000000000001</v>
      </c>
      <c r="I356" s="231">
        <f t="shared" si="0"/>
        <v>241.98</v>
      </c>
      <c r="J356" s="8"/>
      <c r="K356" s="237"/>
      <c r="L356" s="237"/>
      <c r="M356" s="237"/>
      <c r="N356" s="237"/>
      <c r="O356" s="237"/>
      <c r="P356" s="237"/>
      <c r="Q356" s="237"/>
      <c r="R356" s="237"/>
      <c r="S356" s="237"/>
      <c r="T356" s="237"/>
      <c r="U356" s="237"/>
      <c r="V356" s="237"/>
      <c r="W356" s="237"/>
      <c r="X356" s="237"/>
      <c r="Y356" s="237"/>
      <c r="Z356" s="237"/>
      <c r="AA356" s="237"/>
      <c r="AB356" s="237"/>
    </row>
    <row r="357" spans="1:28" ht="25.5">
      <c r="A357" s="206" t="s">
        <v>921</v>
      </c>
      <c r="B357" s="224" t="s">
        <v>922</v>
      </c>
      <c r="C357" s="208" t="s">
        <v>27</v>
      </c>
      <c r="D357" s="209" t="s">
        <v>923</v>
      </c>
      <c r="E357" s="207" t="s">
        <v>76</v>
      </c>
      <c r="F357" s="211">
        <v>12</v>
      </c>
      <c r="G357" s="211">
        <v>99.2</v>
      </c>
      <c r="H357" s="212">
        <f>(TRUNC(G357*J8,2)+G357)</f>
        <v>120.99000000000001</v>
      </c>
      <c r="I357" s="231">
        <f t="shared" si="0"/>
        <v>1451.88</v>
      </c>
      <c r="J357" s="8"/>
      <c r="K357" s="237"/>
      <c r="L357" s="237"/>
      <c r="M357" s="237"/>
      <c r="N357" s="237"/>
      <c r="O357" s="237"/>
      <c r="P357" s="237"/>
      <c r="Q357" s="237"/>
      <c r="R357" s="237"/>
      <c r="S357" s="237"/>
      <c r="T357" s="237"/>
      <c r="U357" s="237"/>
      <c r="V357" s="237"/>
      <c r="W357" s="237"/>
      <c r="X357" s="237"/>
      <c r="Y357" s="237"/>
      <c r="Z357" s="237"/>
      <c r="AA357" s="237"/>
      <c r="AB357" s="237"/>
    </row>
    <row r="358" spans="1:28" ht="25.5">
      <c r="A358" s="240" t="s">
        <v>924</v>
      </c>
      <c r="B358" s="210" t="s">
        <v>925</v>
      </c>
      <c r="C358" s="208" t="s">
        <v>27</v>
      </c>
      <c r="D358" s="213" t="s">
        <v>926</v>
      </c>
      <c r="E358" s="210" t="s">
        <v>76</v>
      </c>
      <c r="F358" s="211">
        <v>14</v>
      </c>
      <c r="G358" s="211">
        <v>104.51</v>
      </c>
      <c r="H358" s="212">
        <f>(TRUNC(G358*J8,2)+G358)</f>
        <v>127.47</v>
      </c>
      <c r="I358" s="231">
        <f t="shared" si="0"/>
        <v>1784.58</v>
      </c>
      <c r="J358" s="8"/>
      <c r="K358" s="237"/>
      <c r="L358" s="237"/>
      <c r="M358" s="237"/>
      <c r="N358" s="237"/>
      <c r="O358" s="237"/>
      <c r="P358" s="237"/>
      <c r="Q358" s="237"/>
      <c r="R358" s="237"/>
      <c r="S358" s="237"/>
      <c r="T358" s="237"/>
      <c r="U358" s="237"/>
      <c r="V358" s="237"/>
      <c r="W358" s="237"/>
      <c r="X358" s="237"/>
      <c r="Y358" s="237"/>
      <c r="Z358" s="237"/>
      <c r="AA358" s="237"/>
      <c r="AB358" s="237"/>
    </row>
    <row r="359" spans="1:28" ht="25.5">
      <c r="A359" s="240" t="s">
        <v>927</v>
      </c>
      <c r="B359" s="210" t="s">
        <v>928</v>
      </c>
      <c r="C359" s="208" t="s">
        <v>27</v>
      </c>
      <c r="D359" s="213" t="s">
        <v>929</v>
      </c>
      <c r="E359" s="210" t="s">
        <v>76</v>
      </c>
      <c r="F359" s="211">
        <v>1</v>
      </c>
      <c r="G359" s="211">
        <v>112.59</v>
      </c>
      <c r="H359" s="212">
        <f>(TRUNC(G359*J8,2)+G359)</f>
        <v>137.32</v>
      </c>
      <c r="I359" s="231">
        <f t="shared" si="0"/>
        <v>137.32</v>
      </c>
      <c r="J359" s="8"/>
      <c r="K359" s="236"/>
      <c r="L359" s="236"/>
      <c r="M359" s="236"/>
      <c r="N359" s="236"/>
      <c r="O359" s="236"/>
      <c r="P359" s="236"/>
      <c r="Q359" s="236"/>
      <c r="R359" s="236"/>
      <c r="S359" s="236"/>
      <c r="T359" s="236"/>
      <c r="U359" s="236"/>
      <c r="V359" s="236"/>
      <c r="W359" s="236"/>
      <c r="X359" s="236"/>
      <c r="Y359" s="236"/>
      <c r="Z359" s="236"/>
      <c r="AA359" s="236"/>
      <c r="AB359" s="236"/>
    </row>
    <row r="360" spans="1:28" ht="25.5">
      <c r="A360" s="240" t="s">
        <v>930</v>
      </c>
      <c r="B360" s="210" t="s">
        <v>931</v>
      </c>
      <c r="C360" s="208" t="s">
        <v>27</v>
      </c>
      <c r="D360" s="213" t="s">
        <v>932</v>
      </c>
      <c r="E360" s="210" t="s">
        <v>76</v>
      </c>
      <c r="F360" s="211">
        <v>6</v>
      </c>
      <c r="G360" s="211">
        <v>123.16</v>
      </c>
      <c r="H360" s="212">
        <f>(TRUNC(G360*J8,2)+G360)</f>
        <v>150.21</v>
      </c>
      <c r="I360" s="231">
        <f t="shared" si="0"/>
        <v>901.26</v>
      </c>
      <c r="J360" s="8"/>
      <c r="K360" s="249"/>
      <c r="L360" s="236"/>
      <c r="M360" s="236"/>
      <c r="N360" s="236"/>
      <c r="O360" s="236"/>
      <c r="P360" s="236"/>
      <c r="Q360" s="236"/>
      <c r="R360" s="236"/>
      <c r="S360" s="236"/>
      <c r="T360" s="236"/>
      <c r="U360" s="236"/>
      <c r="V360" s="236"/>
      <c r="W360" s="236"/>
      <c r="X360" s="236"/>
      <c r="Y360" s="236"/>
      <c r="Z360" s="236"/>
      <c r="AA360" s="236"/>
      <c r="AB360" s="236"/>
    </row>
    <row r="361" spans="1:28" ht="25.5">
      <c r="A361" s="240" t="s">
        <v>933</v>
      </c>
      <c r="B361" s="210" t="s">
        <v>934</v>
      </c>
      <c r="C361" s="208" t="s">
        <v>147</v>
      </c>
      <c r="D361" s="213" t="s">
        <v>935</v>
      </c>
      <c r="E361" s="210" t="s">
        <v>76</v>
      </c>
      <c r="F361" s="211">
        <v>37</v>
      </c>
      <c r="G361" s="211">
        <v>211.76</v>
      </c>
      <c r="H361" s="212">
        <f>(TRUNC(G361*J8,2)+G361)</f>
        <v>258.27999999999997</v>
      </c>
      <c r="I361" s="231">
        <f t="shared" si="0"/>
        <v>9556.36</v>
      </c>
      <c r="J361" s="8"/>
      <c r="K361" s="236"/>
      <c r="L361" s="236"/>
      <c r="M361" s="236"/>
      <c r="N361" s="236"/>
      <c r="O361" s="236"/>
      <c r="P361" s="236"/>
      <c r="Q361" s="236"/>
      <c r="R361" s="236"/>
      <c r="S361" s="236"/>
      <c r="T361" s="236"/>
      <c r="U361" s="236"/>
      <c r="V361" s="236"/>
      <c r="W361" s="236"/>
      <c r="X361" s="236"/>
      <c r="Y361" s="236"/>
      <c r="Z361" s="236"/>
      <c r="AA361" s="236"/>
      <c r="AB361" s="236"/>
    </row>
    <row r="362" spans="1:28" ht="25.5">
      <c r="A362" s="206" t="s">
        <v>936</v>
      </c>
      <c r="B362" s="210" t="s">
        <v>937</v>
      </c>
      <c r="C362" s="208" t="s">
        <v>147</v>
      </c>
      <c r="D362" s="213" t="s">
        <v>938</v>
      </c>
      <c r="E362" s="248" t="s">
        <v>76</v>
      </c>
      <c r="F362" s="211">
        <v>1</v>
      </c>
      <c r="G362" s="211">
        <v>238.54</v>
      </c>
      <c r="H362" s="212">
        <f>(TRUNC(G362*J8,2)+G362)</f>
        <v>290.94</v>
      </c>
      <c r="I362" s="231">
        <f t="shared" si="0"/>
        <v>290.94</v>
      </c>
      <c r="J362" s="8"/>
      <c r="K362" s="236"/>
      <c r="L362" s="236"/>
      <c r="M362" s="236"/>
      <c r="N362" s="236"/>
      <c r="O362" s="236"/>
      <c r="P362" s="236"/>
      <c r="Q362" s="236"/>
      <c r="R362" s="236"/>
      <c r="S362" s="236"/>
      <c r="T362" s="236"/>
      <c r="U362" s="236"/>
      <c r="V362" s="236"/>
      <c r="W362" s="236"/>
      <c r="X362" s="236"/>
      <c r="Y362" s="236"/>
      <c r="Z362" s="236"/>
      <c r="AA362" s="236"/>
      <c r="AB362" s="236"/>
    </row>
    <row r="363" spans="1:28" ht="25.5">
      <c r="A363" s="206" t="s">
        <v>939</v>
      </c>
      <c r="B363" s="210" t="s">
        <v>940</v>
      </c>
      <c r="C363" s="208" t="s">
        <v>147</v>
      </c>
      <c r="D363" s="213" t="s">
        <v>941</v>
      </c>
      <c r="E363" s="248" t="s">
        <v>76</v>
      </c>
      <c r="F363" s="211">
        <v>64</v>
      </c>
      <c r="G363" s="211">
        <v>96.96</v>
      </c>
      <c r="H363" s="212">
        <f>(TRUNC(G363*J8,2)+G363)</f>
        <v>118.25999999999999</v>
      </c>
      <c r="I363" s="231">
        <f t="shared" si="0"/>
        <v>7568.64</v>
      </c>
      <c r="J363" s="8"/>
      <c r="K363" s="236"/>
      <c r="L363" s="236"/>
      <c r="M363" s="236"/>
      <c r="N363" s="236"/>
      <c r="O363" s="236"/>
      <c r="P363" s="236"/>
      <c r="Q363" s="236"/>
      <c r="R363" s="236"/>
      <c r="S363" s="236"/>
      <c r="T363" s="236"/>
      <c r="U363" s="236"/>
      <c r="V363" s="236"/>
      <c r="W363" s="236"/>
      <c r="X363" s="236"/>
      <c r="Y363" s="236"/>
      <c r="Z363" s="236"/>
      <c r="AA363" s="236"/>
      <c r="AB363" s="236"/>
    </row>
    <row r="364" spans="1:28" ht="25.5">
      <c r="A364" s="206" t="s">
        <v>942</v>
      </c>
      <c r="B364" s="210" t="s">
        <v>943</v>
      </c>
      <c r="C364" s="208" t="s">
        <v>147</v>
      </c>
      <c r="D364" s="213" t="s">
        <v>944</v>
      </c>
      <c r="E364" s="248" t="s">
        <v>76</v>
      </c>
      <c r="F364" s="211">
        <v>8</v>
      </c>
      <c r="G364" s="211">
        <v>135.51</v>
      </c>
      <c r="H364" s="212">
        <f>(TRUNC(G364*J8,2)+G364)</f>
        <v>165.28</v>
      </c>
      <c r="I364" s="231">
        <f t="shared" si="0"/>
        <v>1322.24</v>
      </c>
      <c r="J364" s="8"/>
      <c r="K364" s="236"/>
      <c r="L364" s="236"/>
      <c r="M364" s="236"/>
      <c r="N364" s="236"/>
      <c r="O364" s="236"/>
      <c r="P364" s="236"/>
      <c r="Q364" s="236"/>
      <c r="R364" s="236"/>
      <c r="S364" s="236"/>
      <c r="T364" s="236"/>
      <c r="U364" s="236"/>
      <c r="V364" s="236"/>
      <c r="W364" s="236"/>
      <c r="X364" s="236"/>
      <c r="Y364" s="236"/>
      <c r="Z364" s="236"/>
      <c r="AA364" s="236"/>
      <c r="AB364" s="236"/>
    </row>
    <row r="365" spans="1:28">
      <c r="A365" s="214" t="s">
        <v>945</v>
      </c>
      <c r="B365" s="215" t="s">
        <v>16</v>
      </c>
      <c r="C365" s="215"/>
      <c r="D365" s="216" t="s">
        <v>946</v>
      </c>
      <c r="E365" s="215"/>
      <c r="F365" s="217">
        <v>1</v>
      </c>
      <c r="G365" s="217" t="s">
        <v>16</v>
      </c>
      <c r="H365" s="218">
        <f>I366+I367+I368+I369+I370+I371+I372+I373+I374+I375+I376+I377+I378+I379+I380</f>
        <v>130966.31000000001</v>
      </c>
      <c r="I365" s="232">
        <f t="shared" si="0"/>
        <v>130966.31</v>
      </c>
      <c r="J365" s="8"/>
      <c r="K365" s="236"/>
      <c r="L365" s="236"/>
      <c r="M365" s="236"/>
      <c r="N365" s="236"/>
      <c r="O365" s="236"/>
      <c r="P365" s="236"/>
      <c r="Q365" s="236"/>
      <c r="R365" s="236"/>
      <c r="S365" s="236"/>
      <c r="T365" s="236"/>
      <c r="U365" s="236"/>
      <c r="V365" s="236"/>
      <c r="W365" s="236"/>
      <c r="X365" s="236"/>
      <c r="Y365" s="236"/>
      <c r="Z365" s="236"/>
      <c r="AA365" s="236"/>
      <c r="AB365" s="236"/>
    </row>
    <row r="366" spans="1:28" ht="38.25">
      <c r="A366" s="206" t="s">
        <v>947</v>
      </c>
      <c r="B366" s="207" t="s">
        <v>948</v>
      </c>
      <c r="C366" s="208" t="s">
        <v>20</v>
      </c>
      <c r="D366" s="209" t="s">
        <v>949</v>
      </c>
      <c r="E366" s="210" t="s">
        <v>61</v>
      </c>
      <c r="F366" s="211">
        <v>132</v>
      </c>
      <c r="G366" s="211">
        <v>138.97</v>
      </c>
      <c r="H366" s="212">
        <f>(TRUNC(G366*J8,2)+G366)</f>
        <v>169.5</v>
      </c>
      <c r="I366" s="231">
        <f t="shared" si="0"/>
        <v>22374</v>
      </c>
      <c r="J366" s="8"/>
      <c r="K366" s="9"/>
      <c r="L366" s="9"/>
      <c r="M366" s="9"/>
      <c r="N366" s="9"/>
      <c r="O366" s="9"/>
      <c r="P366" s="9"/>
      <c r="Q366" s="9"/>
      <c r="R366" s="9"/>
      <c r="S366" s="9"/>
      <c r="T366" s="9"/>
      <c r="U366" s="9"/>
      <c r="V366" s="9"/>
      <c r="W366" s="9"/>
      <c r="X366" s="9"/>
      <c r="Y366" s="9"/>
      <c r="Z366" s="9"/>
      <c r="AA366" s="9"/>
      <c r="AB366" s="9"/>
    </row>
    <row r="367" spans="1:28" ht="38.25">
      <c r="A367" s="206" t="s">
        <v>950</v>
      </c>
      <c r="B367" s="207" t="s">
        <v>951</v>
      </c>
      <c r="C367" s="208" t="s">
        <v>20</v>
      </c>
      <c r="D367" s="209" t="s">
        <v>952</v>
      </c>
      <c r="E367" s="210" t="s">
        <v>61</v>
      </c>
      <c r="F367" s="211">
        <v>60</v>
      </c>
      <c r="G367" s="211">
        <v>112.18</v>
      </c>
      <c r="H367" s="212">
        <f>(TRUNC(G367*J8,2)+G367)</f>
        <v>136.82</v>
      </c>
      <c r="I367" s="231">
        <f t="shared" si="0"/>
        <v>8209.2000000000007</v>
      </c>
      <c r="J367" s="8"/>
      <c r="K367" s="9"/>
      <c r="L367" s="250"/>
      <c r="M367" s="9"/>
      <c r="N367" s="250"/>
      <c r="O367" s="9"/>
      <c r="P367" s="9"/>
      <c r="Q367" s="9"/>
      <c r="R367" s="9"/>
      <c r="S367" s="9"/>
      <c r="T367" s="9"/>
      <c r="U367" s="9"/>
      <c r="V367" s="9"/>
      <c r="W367" s="9"/>
      <c r="X367" s="9"/>
      <c r="Y367" s="9"/>
      <c r="Z367" s="9"/>
      <c r="AA367" s="9"/>
      <c r="AB367" s="9"/>
    </row>
    <row r="368" spans="1:28" ht="38.25">
      <c r="A368" s="206" t="s">
        <v>953</v>
      </c>
      <c r="B368" s="210" t="s">
        <v>954</v>
      </c>
      <c r="C368" s="208" t="s">
        <v>147</v>
      </c>
      <c r="D368" s="213" t="s">
        <v>955</v>
      </c>
      <c r="E368" s="210" t="s">
        <v>322</v>
      </c>
      <c r="F368" s="211">
        <v>139</v>
      </c>
      <c r="G368" s="211">
        <v>70.400000000000006</v>
      </c>
      <c r="H368" s="212">
        <f>(TRUNC(G368*J8,2)+G368)</f>
        <v>85.860000000000014</v>
      </c>
      <c r="I368" s="231">
        <f t="shared" si="0"/>
        <v>11934.54</v>
      </c>
      <c r="J368" s="8"/>
      <c r="K368" s="9"/>
      <c r="L368" s="250"/>
      <c r="M368" s="9"/>
      <c r="N368" s="250"/>
      <c r="O368" s="9"/>
      <c r="P368" s="9"/>
      <c r="Q368" s="9"/>
      <c r="R368" s="9"/>
      <c r="S368" s="9"/>
      <c r="T368" s="9"/>
      <c r="U368" s="9"/>
      <c r="V368" s="9"/>
      <c r="W368" s="9"/>
      <c r="X368" s="9"/>
      <c r="Y368" s="9"/>
      <c r="Z368" s="9"/>
      <c r="AA368" s="9"/>
      <c r="AB368" s="9"/>
    </row>
    <row r="369" spans="1:28" ht="38.25">
      <c r="A369" s="206" t="s">
        <v>956</v>
      </c>
      <c r="B369" s="224" t="s">
        <v>957</v>
      </c>
      <c r="C369" s="208" t="s">
        <v>20</v>
      </c>
      <c r="D369" s="209" t="s">
        <v>958</v>
      </c>
      <c r="E369" s="207" t="s">
        <v>61</v>
      </c>
      <c r="F369" s="211">
        <v>699</v>
      </c>
      <c r="G369" s="211">
        <v>52.48</v>
      </c>
      <c r="H369" s="212">
        <f>(TRUNC(G369*J8,2)+G369)</f>
        <v>64</v>
      </c>
      <c r="I369" s="231">
        <f t="shared" si="0"/>
        <v>44736</v>
      </c>
      <c r="J369" s="8"/>
      <c r="K369" s="236"/>
      <c r="L369" s="236"/>
      <c r="M369" s="236"/>
      <c r="N369" s="236"/>
      <c r="O369" s="236"/>
      <c r="P369" s="236"/>
      <c r="Q369" s="236"/>
      <c r="R369" s="236"/>
      <c r="S369" s="236"/>
      <c r="T369" s="236"/>
      <c r="U369" s="236"/>
      <c r="V369" s="236"/>
      <c r="W369" s="236"/>
      <c r="X369" s="236"/>
      <c r="Y369" s="236"/>
      <c r="Z369" s="236"/>
      <c r="AA369" s="236"/>
      <c r="AB369" s="236"/>
    </row>
    <row r="370" spans="1:28" ht="25.5">
      <c r="A370" s="206" t="s">
        <v>959</v>
      </c>
      <c r="B370" s="207" t="s">
        <v>960</v>
      </c>
      <c r="C370" s="208" t="s">
        <v>20</v>
      </c>
      <c r="D370" s="225" t="s">
        <v>961</v>
      </c>
      <c r="E370" s="224" t="s">
        <v>61</v>
      </c>
      <c r="F370" s="211">
        <v>996</v>
      </c>
      <c r="G370" s="211">
        <v>22.18</v>
      </c>
      <c r="H370" s="212">
        <f>(TRUNC(G370*J8,2)+G370)</f>
        <v>27.05</v>
      </c>
      <c r="I370" s="231">
        <f t="shared" si="0"/>
        <v>26941.8</v>
      </c>
      <c r="J370" s="8"/>
      <c r="K370" s="9"/>
      <c r="L370" s="9"/>
      <c r="M370" s="9"/>
      <c r="N370" s="9"/>
      <c r="O370" s="9"/>
      <c r="P370" s="9"/>
      <c r="Q370" s="9"/>
      <c r="R370" s="9"/>
      <c r="S370" s="9"/>
      <c r="T370" s="9"/>
      <c r="U370" s="9"/>
      <c r="V370" s="9"/>
      <c r="W370" s="9"/>
      <c r="X370" s="9"/>
      <c r="Y370" s="9"/>
      <c r="Z370" s="9"/>
      <c r="AA370" s="9"/>
      <c r="AB370" s="9"/>
    </row>
    <row r="371" spans="1:28" ht="25.5">
      <c r="A371" s="206" t="s">
        <v>962</v>
      </c>
      <c r="B371" s="207" t="s">
        <v>963</v>
      </c>
      <c r="C371" s="208" t="s">
        <v>20</v>
      </c>
      <c r="D371" s="209" t="s">
        <v>964</v>
      </c>
      <c r="E371" s="207" t="s">
        <v>48</v>
      </c>
      <c r="F371" s="211">
        <v>151</v>
      </c>
      <c r="G371" s="211">
        <v>8.32</v>
      </c>
      <c r="H371" s="212">
        <f>(TRUNC(G371*J8,2)+G371)</f>
        <v>10.14</v>
      </c>
      <c r="I371" s="231">
        <f t="shared" si="0"/>
        <v>1531.14</v>
      </c>
      <c r="J371" s="8"/>
      <c r="K371" s="9"/>
      <c r="L371" s="251"/>
      <c r="M371" s="9"/>
      <c r="N371" s="9"/>
      <c r="O371" s="9"/>
      <c r="P371" s="9"/>
      <c r="Q371" s="9"/>
      <c r="R371" s="9"/>
      <c r="S371" s="9"/>
      <c r="T371" s="9"/>
      <c r="U371" s="9"/>
      <c r="V371" s="9"/>
      <c r="W371" s="9"/>
      <c r="X371" s="9"/>
      <c r="Y371" s="9"/>
      <c r="Z371" s="9"/>
      <c r="AA371" s="9"/>
      <c r="AB371" s="9"/>
    </row>
    <row r="372" spans="1:28" ht="38.25">
      <c r="A372" s="206" t="s">
        <v>965</v>
      </c>
      <c r="B372" s="207" t="s">
        <v>966</v>
      </c>
      <c r="C372" s="208" t="s">
        <v>147</v>
      </c>
      <c r="D372" s="209" t="s">
        <v>967</v>
      </c>
      <c r="E372" s="210" t="s">
        <v>48</v>
      </c>
      <c r="F372" s="211">
        <v>191</v>
      </c>
      <c r="G372" s="211">
        <v>21.98</v>
      </c>
      <c r="H372" s="212">
        <f>(TRUNC(G372*J8,2)+G372)</f>
        <v>26.8</v>
      </c>
      <c r="I372" s="231">
        <f t="shared" si="0"/>
        <v>5118.8</v>
      </c>
      <c r="J372" s="8"/>
      <c r="K372" s="9"/>
      <c r="L372" s="9"/>
      <c r="M372" s="9"/>
      <c r="N372" s="9"/>
      <c r="O372" s="9"/>
      <c r="P372" s="9"/>
      <c r="Q372" s="9"/>
      <c r="R372" s="9"/>
      <c r="S372" s="9"/>
      <c r="T372" s="9"/>
      <c r="U372" s="9"/>
      <c r="V372" s="9"/>
      <c r="W372" s="9"/>
      <c r="X372" s="9"/>
      <c r="Y372" s="9"/>
      <c r="Z372" s="9"/>
      <c r="AA372" s="9"/>
      <c r="AB372" s="9"/>
    </row>
    <row r="373" spans="1:28" ht="38.25">
      <c r="A373" s="206" t="s">
        <v>968</v>
      </c>
      <c r="B373" s="207" t="s">
        <v>969</v>
      </c>
      <c r="C373" s="208" t="s">
        <v>147</v>
      </c>
      <c r="D373" s="209" t="s">
        <v>970</v>
      </c>
      <c r="E373" s="210" t="s">
        <v>76</v>
      </c>
      <c r="F373" s="211">
        <v>650</v>
      </c>
      <c r="G373" s="211">
        <v>5.65</v>
      </c>
      <c r="H373" s="212">
        <f>(TRUNC(G373*J8,2)+G373)</f>
        <v>6.8900000000000006</v>
      </c>
      <c r="I373" s="231">
        <f t="shared" si="0"/>
        <v>4478.5</v>
      </c>
      <c r="J373" s="8"/>
      <c r="K373" s="9"/>
      <c r="L373" s="9"/>
      <c r="M373" s="9"/>
      <c r="N373" s="9"/>
      <c r="O373" s="9"/>
      <c r="P373" s="9"/>
      <c r="Q373" s="9"/>
      <c r="R373" s="9"/>
      <c r="S373" s="9"/>
      <c r="T373" s="9"/>
      <c r="U373" s="9"/>
      <c r="V373" s="9"/>
      <c r="W373" s="9"/>
      <c r="X373" s="9"/>
      <c r="Y373" s="9"/>
      <c r="Z373" s="9"/>
      <c r="AA373" s="9"/>
      <c r="AB373" s="9"/>
    </row>
    <row r="374" spans="1:28" ht="25.5">
      <c r="A374" s="206" t="s">
        <v>971</v>
      </c>
      <c r="B374" s="210" t="s">
        <v>972</v>
      </c>
      <c r="C374" s="208" t="s">
        <v>27</v>
      </c>
      <c r="D374" s="213" t="s">
        <v>973</v>
      </c>
      <c r="E374" s="210" t="s">
        <v>322</v>
      </c>
      <c r="F374" s="211">
        <v>100</v>
      </c>
      <c r="G374" s="211">
        <v>8.39</v>
      </c>
      <c r="H374" s="212">
        <f>(TRUNC(G374*J8,2)+G374)</f>
        <v>10.23</v>
      </c>
      <c r="I374" s="231">
        <f t="shared" si="0"/>
        <v>1023</v>
      </c>
      <c r="J374" s="8"/>
      <c r="K374" s="9"/>
      <c r="L374" s="9"/>
      <c r="M374" s="9"/>
      <c r="N374" s="9"/>
      <c r="O374" s="9"/>
      <c r="P374" s="9"/>
      <c r="Q374" s="9"/>
      <c r="R374" s="9"/>
      <c r="S374" s="9"/>
      <c r="T374" s="9"/>
      <c r="U374" s="9"/>
      <c r="V374" s="9"/>
      <c r="W374" s="9"/>
      <c r="X374" s="9"/>
      <c r="Y374" s="9"/>
      <c r="Z374" s="9"/>
      <c r="AA374" s="9"/>
      <c r="AB374" s="9"/>
    </row>
    <row r="375" spans="1:28" ht="25.5">
      <c r="A375" s="206" t="s">
        <v>974</v>
      </c>
      <c r="B375" s="224" t="s">
        <v>975</v>
      </c>
      <c r="C375" s="208" t="s">
        <v>27</v>
      </c>
      <c r="D375" s="209" t="s">
        <v>976</v>
      </c>
      <c r="E375" s="207" t="s">
        <v>322</v>
      </c>
      <c r="F375" s="211">
        <v>50</v>
      </c>
      <c r="G375" s="211">
        <v>10.69</v>
      </c>
      <c r="H375" s="212">
        <f>(TRUNC(G375*J8,2)+G375)</f>
        <v>13.03</v>
      </c>
      <c r="I375" s="231">
        <f t="shared" si="0"/>
        <v>651.5</v>
      </c>
      <c r="J375" s="8"/>
      <c r="K375" s="9"/>
      <c r="L375" s="9"/>
      <c r="M375" s="9"/>
      <c r="N375" s="9"/>
      <c r="O375" s="9"/>
      <c r="P375" s="9"/>
      <c r="Q375" s="9"/>
      <c r="R375" s="9"/>
      <c r="S375" s="9"/>
      <c r="T375" s="9"/>
      <c r="U375" s="9"/>
      <c r="V375" s="9"/>
      <c r="W375" s="9"/>
      <c r="X375" s="9"/>
      <c r="Y375" s="9"/>
      <c r="Z375" s="9"/>
      <c r="AA375" s="9"/>
      <c r="AB375" s="9"/>
    </row>
    <row r="376" spans="1:28" ht="25.5">
      <c r="A376" s="206" t="s">
        <v>977</v>
      </c>
      <c r="B376" s="207" t="s">
        <v>978</v>
      </c>
      <c r="C376" s="208" t="s">
        <v>20</v>
      </c>
      <c r="D376" s="225" t="s">
        <v>979</v>
      </c>
      <c r="E376" s="224" t="s">
        <v>61</v>
      </c>
      <c r="F376" s="211">
        <v>4</v>
      </c>
      <c r="G376" s="211">
        <v>148.19999999999999</v>
      </c>
      <c r="H376" s="212">
        <f>(TRUNC(G376*J8,2)+G376)</f>
        <v>180.75</v>
      </c>
      <c r="I376" s="231">
        <f t="shared" si="0"/>
        <v>723</v>
      </c>
      <c r="J376" s="8"/>
      <c r="K376" s="236"/>
      <c r="L376" s="236"/>
      <c r="M376" s="236"/>
      <c r="N376" s="236"/>
      <c r="O376" s="236"/>
      <c r="P376" s="236"/>
      <c r="Q376" s="236"/>
      <c r="R376" s="236"/>
      <c r="S376" s="236"/>
      <c r="T376" s="236"/>
      <c r="U376" s="236"/>
      <c r="V376" s="236"/>
      <c r="W376" s="236"/>
      <c r="X376" s="236"/>
      <c r="Y376" s="236"/>
      <c r="Z376" s="236"/>
      <c r="AA376" s="236"/>
      <c r="AB376" s="236"/>
    </row>
    <row r="377" spans="1:28" ht="25.5">
      <c r="A377" s="206" t="s">
        <v>980</v>
      </c>
      <c r="B377" s="207" t="s">
        <v>981</v>
      </c>
      <c r="C377" s="208" t="s">
        <v>27</v>
      </c>
      <c r="D377" s="209" t="s">
        <v>982</v>
      </c>
      <c r="E377" s="207" t="s">
        <v>76</v>
      </c>
      <c r="F377" s="211">
        <v>2</v>
      </c>
      <c r="G377" s="211">
        <v>121.8</v>
      </c>
      <c r="H377" s="212">
        <f>(TRUNC(G377*J8,2)+G377)</f>
        <v>148.55000000000001</v>
      </c>
      <c r="I377" s="231">
        <f t="shared" si="0"/>
        <v>297.10000000000002</v>
      </c>
      <c r="J377" s="8"/>
      <c r="K377" s="236"/>
      <c r="L377" s="236"/>
      <c r="M377" s="236"/>
      <c r="N377" s="236"/>
      <c r="O377" s="236"/>
      <c r="P377" s="236"/>
      <c r="Q377" s="236"/>
      <c r="R377" s="236"/>
      <c r="S377" s="236"/>
      <c r="T377" s="236"/>
      <c r="U377" s="236"/>
      <c r="V377" s="236"/>
      <c r="W377" s="236"/>
      <c r="X377" s="236"/>
      <c r="Y377" s="236"/>
      <c r="Z377" s="236"/>
      <c r="AA377" s="236"/>
      <c r="AB377" s="236"/>
    </row>
    <row r="378" spans="1:28" ht="25.5">
      <c r="A378" s="206" t="s">
        <v>983</v>
      </c>
      <c r="B378" s="210" t="s">
        <v>984</v>
      </c>
      <c r="C378" s="208" t="s">
        <v>27</v>
      </c>
      <c r="D378" s="213" t="s">
        <v>985</v>
      </c>
      <c r="E378" s="210" t="s">
        <v>76</v>
      </c>
      <c r="F378" s="211">
        <v>2</v>
      </c>
      <c r="G378" s="211">
        <v>118.61</v>
      </c>
      <c r="H378" s="212">
        <f>(TRUNC(G378*J8,2)+G378)</f>
        <v>144.66</v>
      </c>
      <c r="I378" s="231">
        <f t="shared" si="0"/>
        <v>289.32</v>
      </c>
      <c r="J378" s="8"/>
      <c r="K378" s="9"/>
      <c r="L378" s="9"/>
      <c r="M378" s="9"/>
      <c r="N378" s="9"/>
      <c r="O378" s="9"/>
      <c r="P378" s="9"/>
      <c r="Q378" s="9"/>
      <c r="R378" s="9"/>
      <c r="S378" s="9"/>
      <c r="T378" s="9"/>
      <c r="U378" s="9"/>
      <c r="V378" s="9"/>
      <c r="W378" s="9"/>
      <c r="X378" s="9"/>
      <c r="Y378" s="9"/>
      <c r="Z378" s="9"/>
      <c r="AA378" s="9"/>
      <c r="AB378" s="9"/>
    </row>
    <row r="379" spans="1:28" ht="25.5">
      <c r="A379" s="206" t="s">
        <v>986</v>
      </c>
      <c r="B379" s="224" t="s">
        <v>987</v>
      </c>
      <c r="C379" s="208" t="s">
        <v>147</v>
      </c>
      <c r="D379" s="209" t="s">
        <v>988</v>
      </c>
      <c r="E379" s="207" t="s">
        <v>76</v>
      </c>
      <c r="F379" s="211">
        <v>1</v>
      </c>
      <c r="G379" s="211">
        <v>345.18</v>
      </c>
      <c r="H379" s="212">
        <f>(TRUNC(G379*J8,2)+G379)</f>
        <v>421.01</v>
      </c>
      <c r="I379" s="231">
        <f t="shared" si="0"/>
        <v>421.01</v>
      </c>
      <c r="J379" s="8"/>
      <c r="K379" s="236"/>
      <c r="L379" s="236"/>
      <c r="M379" s="236"/>
      <c r="N379" s="236"/>
      <c r="O379" s="236"/>
      <c r="P379" s="236"/>
      <c r="Q379" s="236"/>
      <c r="R379" s="236"/>
      <c r="S379" s="236"/>
      <c r="T379" s="236"/>
      <c r="U379" s="236"/>
      <c r="V379" s="236"/>
      <c r="W379" s="236"/>
      <c r="X379" s="236"/>
      <c r="Y379" s="236"/>
      <c r="Z379" s="236"/>
      <c r="AA379" s="236"/>
      <c r="AB379" s="236"/>
    </row>
    <row r="380" spans="1:28" ht="25.5">
      <c r="A380" s="240" t="s">
        <v>989</v>
      </c>
      <c r="B380" s="210" t="s">
        <v>990</v>
      </c>
      <c r="C380" s="208" t="s">
        <v>20</v>
      </c>
      <c r="D380" s="213" t="s">
        <v>991</v>
      </c>
      <c r="E380" s="210" t="s">
        <v>61</v>
      </c>
      <c r="F380" s="211">
        <v>60</v>
      </c>
      <c r="G380" s="211">
        <v>30.58</v>
      </c>
      <c r="H380" s="212">
        <f>(TRUNC(G380*J8,2)+G380)</f>
        <v>37.29</v>
      </c>
      <c r="I380" s="231">
        <f t="shared" si="0"/>
        <v>2237.4</v>
      </c>
      <c r="J380" s="8"/>
      <c r="K380" s="9"/>
      <c r="L380" s="9"/>
      <c r="M380" s="9"/>
      <c r="N380" s="9"/>
      <c r="O380" s="9"/>
      <c r="P380" s="9"/>
      <c r="Q380" s="9"/>
      <c r="R380" s="9"/>
      <c r="S380" s="9"/>
      <c r="T380" s="9"/>
      <c r="U380" s="9"/>
      <c r="V380" s="9"/>
      <c r="W380" s="9"/>
      <c r="X380" s="9"/>
      <c r="Y380" s="9"/>
      <c r="Z380" s="9"/>
      <c r="AA380" s="9"/>
      <c r="AB380" s="9"/>
    </row>
    <row r="381" spans="1:28">
      <c r="A381" s="214" t="s">
        <v>992</v>
      </c>
      <c r="B381" s="215" t="s">
        <v>16</v>
      </c>
      <c r="C381" s="215"/>
      <c r="D381" s="216" t="s">
        <v>993</v>
      </c>
      <c r="E381" s="215"/>
      <c r="F381" s="217">
        <v>1</v>
      </c>
      <c r="G381" s="217" t="s">
        <v>16</v>
      </c>
      <c r="H381" s="218">
        <f>I382+I383+I384+I385+I386+I387</f>
        <v>48266.74</v>
      </c>
      <c r="I381" s="232">
        <f t="shared" si="0"/>
        <v>48266.74</v>
      </c>
      <c r="J381" s="8"/>
      <c r="K381" s="236"/>
      <c r="L381" s="236"/>
      <c r="M381" s="236"/>
      <c r="N381" s="236"/>
      <c r="O381" s="236"/>
      <c r="P381" s="236"/>
      <c r="Q381" s="236"/>
      <c r="R381" s="236"/>
      <c r="S381" s="236"/>
      <c r="T381" s="236"/>
      <c r="U381" s="236"/>
      <c r="V381" s="236"/>
      <c r="W381" s="236"/>
      <c r="X381" s="236"/>
      <c r="Y381" s="236"/>
      <c r="Z381" s="236"/>
      <c r="AA381" s="236"/>
      <c r="AB381" s="236"/>
    </row>
    <row r="382" spans="1:28" ht="25.5">
      <c r="A382" s="240" t="s">
        <v>994</v>
      </c>
      <c r="B382" s="210" t="s">
        <v>995</v>
      </c>
      <c r="C382" s="208" t="s">
        <v>27</v>
      </c>
      <c r="D382" s="213" t="s">
        <v>996</v>
      </c>
      <c r="E382" s="210" t="s">
        <v>76</v>
      </c>
      <c r="F382" s="211">
        <v>327</v>
      </c>
      <c r="G382" s="211">
        <v>32.44</v>
      </c>
      <c r="H382" s="212">
        <f>(TRUNC(G382*J8,2)+G382)</f>
        <v>39.559999999999995</v>
      </c>
      <c r="I382" s="231">
        <f t="shared" si="0"/>
        <v>12936.12</v>
      </c>
      <c r="J382" s="8"/>
      <c r="K382" s="236"/>
      <c r="L382" s="236"/>
      <c r="M382" s="236"/>
      <c r="N382" s="236"/>
      <c r="O382" s="236"/>
      <c r="P382" s="236"/>
      <c r="Q382" s="236"/>
      <c r="R382" s="236"/>
      <c r="S382" s="236"/>
      <c r="T382" s="236"/>
      <c r="U382" s="236"/>
      <c r="V382" s="236"/>
      <c r="W382" s="236"/>
      <c r="X382" s="236"/>
      <c r="Y382" s="236"/>
      <c r="Z382" s="236"/>
      <c r="AA382" s="236"/>
      <c r="AB382" s="236"/>
    </row>
    <row r="383" spans="1:28" ht="25.5">
      <c r="A383" s="240" t="s">
        <v>997</v>
      </c>
      <c r="B383" s="210" t="s">
        <v>998</v>
      </c>
      <c r="C383" s="208" t="s">
        <v>27</v>
      </c>
      <c r="D383" s="213" t="s">
        <v>999</v>
      </c>
      <c r="E383" s="210" t="s">
        <v>76</v>
      </c>
      <c r="F383" s="211">
        <v>75</v>
      </c>
      <c r="G383" s="211">
        <v>34.46</v>
      </c>
      <c r="H383" s="212">
        <f>(TRUNC(G383*J8,2)+G383)</f>
        <v>42.03</v>
      </c>
      <c r="I383" s="231">
        <f t="shared" si="0"/>
        <v>3152.25</v>
      </c>
      <c r="J383" s="8"/>
      <c r="K383" s="237"/>
      <c r="L383" s="237"/>
      <c r="M383" s="237"/>
      <c r="N383" s="237"/>
      <c r="O383" s="237"/>
      <c r="P383" s="237"/>
      <c r="Q383" s="237"/>
      <c r="R383" s="237"/>
      <c r="S383" s="237"/>
      <c r="T383" s="237"/>
      <c r="U383" s="237"/>
      <c r="V383" s="237"/>
      <c r="W383" s="237"/>
      <c r="X383" s="237"/>
      <c r="Y383" s="237"/>
      <c r="Z383" s="237"/>
      <c r="AA383" s="237"/>
      <c r="AB383" s="237"/>
    </row>
    <row r="384" spans="1:28" ht="25.5">
      <c r="A384" s="206" t="s">
        <v>1000</v>
      </c>
      <c r="B384" s="210" t="s">
        <v>1001</v>
      </c>
      <c r="C384" s="208" t="s">
        <v>27</v>
      </c>
      <c r="D384" s="213" t="s">
        <v>1002</v>
      </c>
      <c r="E384" s="210" t="s">
        <v>76</v>
      </c>
      <c r="F384" s="211">
        <v>500</v>
      </c>
      <c r="G384" s="211">
        <v>45.44</v>
      </c>
      <c r="H384" s="212">
        <f>(TRUNC(G384*J8,2)+G384)</f>
        <v>55.42</v>
      </c>
      <c r="I384" s="231">
        <f t="shared" si="0"/>
        <v>27710</v>
      </c>
      <c r="J384" s="8"/>
      <c r="K384" s="236"/>
      <c r="L384" s="236"/>
      <c r="M384" s="236"/>
      <c r="N384" s="236"/>
      <c r="O384" s="236"/>
      <c r="P384" s="236"/>
      <c r="Q384" s="236"/>
      <c r="R384" s="236"/>
      <c r="S384" s="236"/>
      <c r="T384" s="236"/>
      <c r="U384" s="236"/>
      <c r="V384" s="236"/>
      <c r="W384" s="236"/>
      <c r="X384" s="236"/>
      <c r="Y384" s="236"/>
      <c r="Z384" s="236"/>
      <c r="AA384" s="236"/>
      <c r="AB384" s="236"/>
    </row>
    <row r="385" spans="1:28" ht="38.25">
      <c r="A385" s="206" t="s">
        <v>1003</v>
      </c>
      <c r="B385" s="207" t="s">
        <v>1004</v>
      </c>
      <c r="C385" s="208" t="s">
        <v>147</v>
      </c>
      <c r="D385" s="209" t="s">
        <v>1005</v>
      </c>
      <c r="E385" s="210" t="s">
        <v>76</v>
      </c>
      <c r="F385" s="211">
        <v>7</v>
      </c>
      <c r="G385" s="211">
        <v>280</v>
      </c>
      <c r="H385" s="212">
        <f>(TRUNC(G385*J8,2)+G385)</f>
        <v>341.51</v>
      </c>
      <c r="I385" s="231">
        <f t="shared" si="0"/>
        <v>2390.5700000000002</v>
      </c>
      <c r="J385" s="8"/>
      <c r="K385" s="236"/>
      <c r="L385" s="236"/>
      <c r="M385" s="236"/>
      <c r="N385" s="236"/>
      <c r="O385" s="236"/>
      <c r="P385" s="236"/>
      <c r="Q385" s="236"/>
      <c r="R385" s="236"/>
      <c r="S385" s="236"/>
      <c r="T385" s="236"/>
      <c r="U385" s="236"/>
      <c r="V385" s="236"/>
      <c r="W385" s="236"/>
      <c r="X385" s="236"/>
      <c r="Y385" s="236"/>
      <c r="Z385" s="236"/>
      <c r="AA385" s="236"/>
      <c r="AB385" s="236"/>
    </row>
    <row r="386" spans="1:28">
      <c r="A386" s="206" t="s">
        <v>1006</v>
      </c>
      <c r="B386" s="207" t="s">
        <v>1007</v>
      </c>
      <c r="C386" s="208" t="s">
        <v>27</v>
      </c>
      <c r="D386" s="209" t="s">
        <v>1008</v>
      </c>
      <c r="E386" s="210" t="s">
        <v>76</v>
      </c>
      <c r="F386" s="211">
        <v>15</v>
      </c>
      <c r="G386" s="211">
        <v>38.6</v>
      </c>
      <c r="H386" s="212">
        <f>(TRUNC(G386*J8,2)+G386)</f>
        <v>47.08</v>
      </c>
      <c r="I386" s="231">
        <f t="shared" si="0"/>
        <v>706.2</v>
      </c>
      <c r="J386" s="8"/>
      <c r="K386" s="236"/>
      <c r="L386" s="236"/>
      <c r="M386" s="236"/>
      <c r="N386" s="236"/>
      <c r="O386" s="236"/>
      <c r="P386" s="236"/>
      <c r="Q386" s="236"/>
      <c r="R386" s="236"/>
      <c r="S386" s="236"/>
      <c r="T386" s="236"/>
      <c r="U386" s="236"/>
      <c r="V386" s="236"/>
      <c r="W386" s="236"/>
      <c r="X386" s="236"/>
      <c r="Y386" s="236"/>
      <c r="Z386" s="236"/>
      <c r="AA386" s="236"/>
      <c r="AB386" s="236"/>
    </row>
    <row r="387" spans="1:28" ht="25.5">
      <c r="A387" s="206" t="s">
        <v>1009</v>
      </c>
      <c r="B387" s="207" t="s">
        <v>1010</v>
      </c>
      <c r="C387" s="208" t="s">
        <v>27</v>
      </c>
      <c r="D387" s="209" t="s">
        <v>1011</v>
      </c>
      <c r="E387" s="210" t="s">
        <v>76</v>
      </c>
      <c r="F387" s="211">
        <v>20</v>
      </c>
      <c r="G387" s="211">
        <v>56.23</v>
      </c>
      <c r="H387" s="212">
        <f>(TRUNC(G387*J8,2)+G387)</f>
        <v>68.58</v>
      </c>
      <c r="I387" s="231">
        <f t="shared" si="0"/>
        <v>1371.6</v>
      </c>
      <c r="J387" s="8"/>
      <c r="K387" s="236"/>
      <c r="L387" s="236"/>
      <c r="M387" s="236"/>
      <c r="N387" s="236"/>
      <c r="O387" s="236"/>
      <c r="P387" s="236"/>
      <c r="Q387" s="236"/>
      <c r="R387" s="236"/>
      <c r="S387" s="236"/>
      <c r="T387" s="236"/>
      <c r="U387" s="236"/>
      <c r="V387" s="236"/>
      <c r="W387" s="236"/>
      <c r="X387" s="236"/>
      <c r="Y387" s="236"/>
      <c r="Z387" s="236"/>
      <c r="AA387" s="236"/>
      <c r="AB387" s="236"/>
    </row>
    <row r="388" spans="1:28">
      <c r="A388" s="214" t="s">
        <v>1012</v>
      </c>
      <c r="B388" s="215" t="s">
        <v>16</v>
      </c>
      <c r="C388" s="215"/>
      <c r="D388" s="216" t="s">
        <v>1013</v>
      </c>
      <c r="E388" s="215"/>
      <c r="F388" s="217">
        <v>1</v>
      </c>
      <c r="G388" s="217" t="s">
        <v>16</v>
      </c>
      <c r="H388" s="218">
        <f>I389+I390+I391+I392+I393+I394+I395+I396+I397+I398</f>
        <v>200597.52</v>
      </c>
      <c r="I388" s="232">
        <f t="shared" si="0"/>
        <v>200597.52</v>
      </c>
      <c r="J388" s="8"/>
      <c r="K388" s="236"/>
      <c r="L388" s="236"/>
      <c r="M388" s="236"/>
      <c r="N388" s="236"/>
      <c r="O388" s="236"/>
      <c r="P388" s="236"/>
      <c r="Q388" s="236"/>
      <c r="R388" s="236"/>
      <c r="S388" s="236"/>
      <c r="T388" s="236"/>
      <c r="U388" s="236"/>
      <c r="V388" s="236"/>
      <c r="W388" s="236"/>
      <c r="X388" s="236"/>
      <c r="Y388" s="236"/>
      <c r="Z388" s="236"/>
      <c r="AA388" s="236"/>
      <c r="AB388" s="236"/>
    </row>
    <row r="389" spans="1:28" ht="25.5">
      <c r="A389" s="206" t="s">
        <v>1014</v>
      </c>
      <c r="B389" s="207" t="s">
        <v>1015</v>
      </c>
      <c r="C389" s="208" t="s">
        <v>27</v>
      </c>
      <c r="D389" s="209" t="s">
        <v>1016</v>
      </c>
      <c r="E389" s="207" t="s">
        <v>322</v>
      </c>
      <c r="F389" s="211">
        <v>4840</v>
      </c>
      <c r="G389" s="211">
        <v>3.09</v>
      </c>
      <c r="H389" s="212">
        <f>(TRUNC(G389*J8,2)+G389)</f>
        <v>3.76</v>
      </c>
      <c r="I389" s="231">
        <f t="shared" si="0"/>
        <v>18198.400000000001</v>
      </c>
      <c r="J389" s="8"/>
      <c r="K389" s="236"/>
      <c r="L389" s="236"/>
      <c r="M389" s="236"/>
      <c r="N389" s="236"/>
      <c r="O389" s="236"/>
      <c r="P389" s="236"/>
      <c r="Q389" s="236"/>
      <c r="R389" s="236"/>
      <c r="S389" s="236"/>
      <c r="T389" s="236"/>
      <c r="U389" s="236"/>
      <c r="V389" s="236"/>
      <c r="W389" s="236"/>
      <c r="X389" s="236"/>
      <c r="Y389" s="236"/>
      <c r="Z389" s="236"/>
      <c r="AA389" s="236"/>
      <c r="AB389" s="236"/>
    </row>
    <row r="390" spans="1:28" ht="25.5">
      <c r="A390" s="206" t="s">
        <v>1017</v>
      </c>
      <c r="B390" s="207" t="s">
        <v>1018</v>
      </c>
      <c r="C390" s="208" t="s">
        <v>27</v>
      </c>
      <c r="D390" s="209" t="s">
        <v>1019</v>
      </c>
      <c r="E390" s="207" t="s">
        <v>322</v>
      </c>
      <c r="F390" s="211">
        <v>9420</v>
      </c>
      <c r="G390" s="211">
        <v>4.47</v>
      </c>
      <c r="H390" s="212">
        <f>(TRUNC(G390*J8,2)+G390)</f>
        <v>5.4499999999999993</v>
      </c>
      <c r="I390" s="231">
        <f t="shared" si="0"/>
        <v>51339</v>
      </c>
      <c r="J390" s="8"/>
      <c r="K390" s="236"/>
      <c r="L390" s="236"/>
      <c r="M390" s="236"/>
      <c r="N390" s="236"/>
      <c r="O390" s="236"/>
      <c r="P390" s="236"/>
      <c r="Q390" s="236"/>
      <c r="R390" s="236"/>
      <c r="S390" s="236"/>
      <c r="T390" s="236"/>
      <c r="U390" s="236"/>
      <c r="V390" s="236"/>
      <c r="W390" s="236"/>
      <c r="X390" s="236"/>
      <c r="Y390" s="236"/>
      <c r="Z390" s="236"/>
      <c r="AA390" s="236"/>
      <c r="AB390" s="236"/>
    </row>
    <row r="391" spans="1:28" ht="25.5">
      <c r="A391" s="206" t="s">
        <v>1020</v>
      </c>
      <c r="B391" s="207" t="s">
        <v>1021</v>
      </c>
      <c r="C391" s="208" t="s">
        <v>27</v>
      </c>
      <c r="D391" s="209" t="s">
        <v>1022</v>
      </c>
      <c r="E391" s="207" t="s">
        <v>322</v>
      </c>
      <c r="F391" s="211">
        <v>2110</v>
      </c>
      <c r="G391" s="211">
        <v>6.9</v>
      </c>
      <c r="H391" s="212">
        <f>(TRUNC(G391*J8,2)+G391)</f>
        <v>8.41</v>
      </c>
      <c r="I391" s="231">
        <f t="shared" si="0"/>
        <v>17745.099999999999</v>
      </c>
      <c r="J391" s="8"/>
      <c r="K391" s="252"/>
      <c r="L391" s="230"/>
      <c r="M391" s="230"/>
      <c r="N391" s="230"/>
      <c r="O391" s="230"/>
      <c r="P391" s="230"/>
      <c r="Q391" s="230"/>
      <c r="R391" s="230"/>
      <c r="S391" s="228"/>
      <c r="T391" s="228"/>
      <c r="U391" s="228"/>
      <c r="V391" s="228"/>
      <c r="W391" s="228"/>
      <c r="X391" s="228"/>
      <c r="Y391" s="228"/>
      <c r="Z391" s="228"/>
      <c r="AA391" s="228"/>
      <c r="AB391" s="228"/>
    </row>
    <row r="392" spans="1:28" ht="25.5">
      <c r="A392" s="206" t="s">
        <v>1023</v>
      </c>
      <c r="B392" s="210" t="s">
        <v>1024</v>
      </c>
      <c r="C392" s="208" t="s">
        <v>27</v>
      </c>
      <c r="D392" s="213" t="s">
        <v>1025</v>
      </c>
      <c r="E392" s="210" t="s">
        <v>322</v>
      </c>
      <c r="F392" s="211">
        <v>3040</v>
      </c>
      <c r="G392" s="211">
        <v>9.61</v>
      </c>
      <c r="H392" s="212">
        <f>(TRUNC(G392*J8,2)+G392)</f>
        <v>11.719999999999999</v>
      </c>
      <c r="I392" s="231">
        <f t="shared" si="0"/>
        <v>35628.800000000003</v>
      </c>
      <c r="J392" s="8"/>
      <c r="K392" s="236"/>
      <c r="L392" s="236"/>
      <c r="M392" s="236"/>
      <c r="N392" s="236"/>
      <c r="O392" s="236"/>
      <c r="P392" s="236"/>
      <c r="Q392" s="236"/>
      <c r="R392" s="236"/>
      <c r="S392" s="236"/>
      <c r="T392" s="236"/>
      <c r="U392" s="236"/>
      <c r="V392" s="236"/>
      <c r="W392" s="236"/>
      <c r="X392" s="236"/>
      <c r="Y392" s="236"/>
      <c r="Z392" s="236"/>
      <c r="AA392" s="236"/>
      <c r="AB392" s="236"/>
    </row>
    <row r="393" spans="1:28" ht="25.5">
      <c r="A393" s="206" t="s">
        <v>1026</v>
      </c>
      <c r="B393" s="207" t="s">
        <v>1027</v>
      </c>
      <c r="C393" s="208" t="s">
        <v>27</v>
      </c>
      <c r="D393" s="209" t="s">
        <v>1028</v>
      </c>
      <c r="E393" s="210" t="s">
        <v>322</v>
      </c>
      <c r="F393" s="211">
        <v>1700</v>
      </c>
      <c r="G393" s="211">
        <v>10.3</v>
      </c>
      <c r="H393" s="212">
        <f>(TRUNC(G393*J8,2)+G393)</f>
        <v>12.56</v>
      </c>
      <c r="I393" s="231">
        <f t="shared" si="0"/>
        <v>21352</v>
      </c>
      <c r="J393" s="8"/>
      <c r="K393" s="236"/>
      <c r="L393" s="236"/>
      <c r="M393" s="236"/>
      <c r="N393" s="236"/>
      <c r="O393" s="236"/>
      <c r="P393" s="236"/>
      <c r="Q393" s="236"/>
      <c r="R393" s="236"/>
      <c r="S393" s="236"/>
      <c r="T393" s="236"/>
      <c r="U393" s="236"/>
      <c r="V393" s="236"/>
      <c r="W393" s="236"/>
      <c r="X393" s="236"/>
      <c r="Y393" s="236"/>
      <c r="Z393" s="236"/>
      <c r="AA393" s="236"/>
      <c r="AB393" s="236"/>
    </row>
    <row r="394" spans="1:28" ht="25.5">
      <c r="A394" s="206" t="s">
        <v>1029</v>
      </c>
      <c r="B394" s="207" t="s">
        <v>1030</v>
      </c>
      <c r="C394" s="208" t="s">
        <v>27</v>
      </c>
      <c r="D394" s="209" t="s">
        <v>1031</v>
      </c>
      <c r="E394" s="210" t="s">
        <v>322</v>
      </c>
      <c r="F394" s="211">
        <v>1300</v>
      </c>
      <c r="G394" s="211">
        <v>16.45</v>
      </c>
      <c r="H394" s="212">
        <f>(TRUNC(G394*J8,2)+G394)</f>
        <v>20.059999999999999</v>
      </c>
      <c r="I394" s="231">
        <f t="shared" si="0"/>
        <v>26078</v>
      </c>
      <c r="J394" s="8"/>
      <c r="K394" s="236"/>
      <c r="L394" s="236"/>
      <c r="M394" s="236"/>
      <c r="N394" s="236"/>
      <c r="O394" s="236"/>
      <c r="P394" s="236"/>
      <c r="Q394" s="236"/>
      <c r="R394" s="236"/>
      <c r="S394" s="236"/>
      <c r="T394" s="236"/>
      <c r="U394" s="236"/>
      <c r="V394" s="236"/>
      <c r="W394" s="236"/>
      <c r="X394" s="236"/>
      <c r="Y394" s="236"/>
      <c r="Z394" s="236"/>
      <c r="AA394" s="236"/>
      <c r="AB394" s="236"/>
    </row>
    <row r="395" spans="1:28" ht="25.5">
      <c r="A395" s="206" t="s">
        <v>1032</v>
      </c>
      <c r="B395" s="207" t="s">
        <v>1033</v>
      </c>
      <c r="C395" s="208" t="s">
        <v>27</v>
      </c>
      <c r="D395" s="209" t="s">
        <v>1034</v>
      </c>
      <c r="E395" s="210" t="s">
        <v>322</v>
      </c>
      <c r="F395" s="211">
        <v>760</v>
      </c>
      <c r="G395" s="211">
        <v>25.54</v>
      </c>
      <c r="H395" s="212">
        <f>(TRUNC(G395*J8,2)+G395)</f>
        <v>31.15</v>
      </c>
      <c r="I395" s="231">
        <f t="shared" si="0"/>
        <v>23674</v>
      </c>
      <c r="J395" s="8"/>
      <c r="K395" s="236"/>
      <c r="L395" s="236"/>
      <c r="M395" s="236"/>
      <c r="N395" s="236"/>
      <c r="O395" s="236"/>
      <c r="P395" s="236"/>
      <c r="Q395" s="236"/>
      <c r="R395" s="236"/>
      <c r="S395" s="236"/>
      <c r="T395" s="236"/>
      <c r="U395" s="236"/>
      <c r="V395" s="236"/>
      <c r="W395" s="236"/>
      <c r="X395" s="236"/>
      <c r="Y395" s="236"/>
      <c r="Z395" s="236"/>
      <c r="AA395" s="236"/>
      <c r="AB395" s="236"/>
    </row>
    <row r="396" spans="1:28" ht="38.25">
      <c r="A396" s="206" t="s">
        <v>1035</v>
      </c>
      <c r="B396" s="207" t="s">
        <v>1036</v>
      </c>
      <c r="C396" s="208" t="s">
        <v>27</v>
      </c>
      <c r="D396" s="209" t="s">
        <v>1037</v>
      </c>
      <c r="E396" s="210" t="s">
        <v>322</v>
      </c>
      <c r="F396" s="211">
        <v>40</v>
      </c>
      <c r="G396" s="211">
        <v>56.05</v>
      </c>
      <c r="H396" s="212">
        <f>(TRUNC(G396*J8,2)+G396)</f>
        <v>68.36</v>
      </c>
      <c r="I396" s="231">
        <f t="shared" si="0"/>
        <v>2734.4</v>
      </c>
      <c r="J396" s="8"/>
      <c r="K396" s="236"/>
      <c r="L396" s="236"/>
      <c r="M396" s="236"/>
      <c r="N396" s="236"/>
      <c r="O396" s="236"/>
      <c r="P396" s="236"/>
      <c r="Q396" s="236"/>
      <c r="R396" s="236"/>
      <c r="S396" s="236"/>
      <c r="T396" s="236"/>
      <c r="U396" s="236"/>
      <c r="V396" s="236"/>
      <c r="W396" s="236"/>
      <c r="X396" s="236"/>
      <c r="Y396" s="236"/>
      <c r="Z396" s="236"/>
      <c r="AA396" s="236"/>
      <c r="AB396" s="236"/>
    </row>
    <row r="397" spans="1:28" ht="38.25">
      <c r="A397" s="206" t="s">
        <v>1038</v>
      </c>
      <c r="B397" s="207" t="s">
        <v>1039</v>
      </c>
      <c r="C397" s="208" t="s">
        <v>27</v>
      </c>
      <c r="D397" s="209" t="s">
        <v>1040</v>
      </c>
      <c r="E397" s="207" t="s">
        <v>322</v>
      </c>
      <c r="F397" s="211">
        <v>26</v>
      </c>
      <c r="G397" s="211">
        <v>100.21</v>
      </c>
      <c r="H397" s="212">
        <f>(TRUNC(G397*J8,2)+G397)</f>
        <v>122.22</v>
      </c>
      <c r="I397" s="231">
        <f t="shared" si="0"/>
        <v>3177.72</v>
      </c>
      <c r="J397" s="8"/>
      <c r="K397" s="253"/>
      <c r="L397" s="9"/>
      <c r="M397" s="9"/>
      <c r="N397" s="9"/>
      <c r="O397" s="9"/>
      <c r="P397" s="9"/>
      <c r="Q397" s="9"/>
      <c r="R397" s="9"/>
      <c r="S397" s="9"/>
      <c r="T397" s="9"/>
      <c r="U397" s="9"/>
      <c r="V397" s="9"/>
      <c r="W397" s="9"/>
      <c r="X397" s="9"/>
      <c r="Y397" s="9"/>
      <c r="Z397" s="9"/>
      <c r="AA397" s="9"/>
      <c r="AB397" s="9"/>
    </row>
    <row r="398" spans="1:28" ht="25.5">
      <c r="A398" s="206" t="s">
        <v>1041</v>
      </c>
      <c r="B398" s="210" t="s">
        <v>1042</v>
      </c>
      <c r="C398" s="208" t="s">
        <v>147</v>
      </c>
      <c r="D398" s="213" t="s">
        <v>1043</v>
      </c>
      <c r="E398" s="210" t="s">
        <v>486</v>
      </c>
      <c r="F398" s="211">
        <v>5</v>
      </c>
      <c r="G398" s="211">
        <v>109.88</v>
      </c>
      <c r="H398" s="212">
        <f>(TRUNC(G398*J8,2)+G398)</f>
        <v>134.01999999999998</v>
      </c>
      <c r="I398" s="231">
        <f t="shared" si="0"/>
        <v>670.1</v>
      </c>
      <c r="J398" s="8"/>
      <c r="K398" s="254"/>
      <c r="L398" s="9"/>
      <c r="M398" s="9"/>
      <c r="N398" s="9"/>
      <c r="O398" s="9"/>
      <c r="P398" s="9"/>
      <c r="Q398" s="9"/>
      <c r="R398" s="9"/>
      <c r="S398" s="9"/>
      <c r="T398" s="9"/>
      <c r="U398" s="9"/>
      <c r="V398" s="9"/>
      <c r="W398" s="9"/>
      <c r="X398" s="9"/>
      <c r="Y398" s="9"/>
      <c r="Z398" s="9"/>
      <c r="AA398" s="9"/>
      <c r="AB398" s="9"/>
    </row>
    <row r="399" spans="1:28">
      <c r="A399" s="214" t="s">
        <v>1044</v>
      </c>
      <c r="B399" s="215" t="s">
        <v>16</v>
      </c>
      <c r="C399" s="215"/>
      <c r="D399" s="216" t="s">
        <v>1045</v>
      </c>
      <c r="E399" s="215"/>
      <c r="F399" s="217">
        <v>1</v>
      </c>
      <c r="G399" s="217" t="s">
        <v>16</v>
      </c>
      <c r="H399" s="218">
        <f>I400+I401+I402+I403+I404+I405+I406+I407+I408+I409+I410+I411+I412+I413</f>
        <v>145056.43999999994</v>
      </c>
      <c r="I399" s="232">
        <f t="shared" si="0"/>
        <v>145056.44</v>
      </c>
      <c r="J399" s="8"/>
      <c r="K399" s="9"/>
      <c r="L399" s="9"/>
      <c r="M399" s="9"/>
      <c r="N399" s="9"/>
      <c r="O399" s="9"/>
      <c r="P399" s="9"/>
      <c r="Q399" s="9"/>
      <c r="R399" s="9"/>
      <c r="S399" s="9"/>
      <c r="T399" s="9"/>
      <c r="U399" s="9"/>
      <c r="V399" s="9"/>
      <c r="W399" s="9"/>
      <c r="X399" s="9"/>
      <c r="Y399" s="9"/>
      <c r="Z399" s="9"/>
      <c r="AA399" s="9"/>
      <c r="AB399" s="9"/>
    </row>
    <row r="400" spans="1:28" ht="76.5">
      <c r="A400" s="206" t="s">
        <v>1046</v>
      </c>
      <c r="B400" s="207" t="s">
        <v>1047</v>
      </c>
      <c r="C400" s="208" t="s">
        <v>147</v>
      </c>
      <c r="D400" s="209" t="s">
        <v>1048</v>
      </c>
      <c r="E400" s="210" t="s">
        <v>486</v>
      </c>
      <c r="F400" s="211">
        <v>183</v>
      </c>
      <c r="G400" s="211">
        <v>230.93</v>
      </c>
      <c r="H400" s="212">
        <f>(TRUNC(G400*J8,2)+G400)</f>
        <v>281.66000000000003</v>
      </c>
      <c r="I400" s="231">
        <f t="shared" si="0"/>
        <v>51543.78</v>
      </c>
      <c r="J400" s="8"/>
      <c r="K400" s="9"/>
      <c r="L400" s="9"/>
      <c r="M400" s="9"/>
      <c r="N400" s="9"/>
      <c r="O400" s="9"/>
      <c r="P400" s="9"/>
      <c r="Q400" s="9"/>
      <c r="R400" s="9"/>
      <c r="S400" s="9"/>
      <c r="T400" s="9"/>
      <c r="U400" s="9"/>
      <c r="V400" s="9"/>
      <c r="W400" s="9"/>
      <c r="X400" s="9"/>
      <c r="Y400" s="9"/>
      <c r="Z400" s="9"/>
      <c r="AA400" s="9"/>
      <c r="AB400" s="9"/>
    </row>
    <row r="401" spans="1:28" ht="76.5">
      <c r="A401" s="206" t="s">
        <v>1049</v>
      </c>
      <c r="B401" s="207" t="s">
        <v>1050</v>
      </c>
      <c r="C401" s="208" t="s">
        <v>147</v>
      </c>
      <c r="D401" s="209" t="s">
        <v>1051</v>
      </c>
      <c r="E401" s="210" t="s">
        <v>486</v>
      </c>
      <c r="F401" s="211">
        <v>125</v>
      </c>
      <c r="G401" s="211">
        <v>175.49</v>
      </c>
      <c r="H401" s="212">
        <f>(TRUNC(G401*J8,2)+G401)</f>
        <v>214.04000000000002</v>
      </c>
      <c r="I401" s="231">
        <f t="shared" si="0"/>
        <v>26755</v>
      </c>
      <c r="J401" s="8"/>
      <c r="K401" s="9"/>
      <c r="L401" s="9"/>
      <c r="M401" s="9"/>
      <c r="N401" s="9"/>
      <c r="O401" s="9"/>
      <c r="P401" s="9"/>
      <c r="Q401" s="9"/>
      <c r="R401" s="9"/>
      <c r="S401" s="9"/>
      <c r="T401" s="9"/>
      <c r="U401" s="9"/>
      <c r="V401" s="9"/>
      <c r="W401" s="9"/>
      <c r="X401" s="9"/>
      <c r="Y401" s="9"/>
      <c r="Z401" s="9"/>
      <c r="AA401" s="9"/>
      <c r="AB401" s="9"/>
    </row>
    <row r="402" spans="1:28" ht="51">
      <c r="A402" s="206" t="s">
        <v>1052</v>
      </c>
      <c r="B402" s="207" t="s">
        <v>1053</v>
      </c>
      <c r="C402" s="208" t="s">
        <v>20</v>
      </c>
      <c r="D402" s="209" t="s">
        <v>1054</v>
      </c>
      <c r="E402" s="210" t="s">
        <v>48</v>
      </c>
      <c r="F402" s="211">
        <v>308</v>
      </c>
      <c r="G402" s="211">
        <v>52.45</v>
      </c>
      <c r="H402" s="212">
        <f>(TRUNC(G402*J8,2)+G402)</f>
        <v>63.97</v>
      </c>
      <c r="I402" s="231">
        <f t="shared" si="0"/>
        <v>19702.759999999998</v>
      </c>
      <c r="J402" s="8"/>
      <c r="K402" s="9"/>
      <c r="L402" s="9"/>
      <c r="M402" s="9"/>
      <c r="N402" s="9"/>
      <c r="O402" s="9"/>
      <c r="P402" s="9"/>
      <c r="Q402" s="9"/>
      <c r="R402" s="9"/>
      <c r="S402" s="9"/>
      <c r="T402" s="9"/>
      <c r="U402" s="9"/>
      <c r="V402" s="9"/>
      <c r="W402" s="9"/>
      <c r="X402" s="9"/>
      <c r="Y402" s="9"/>
      <c r="Z402" s="9"/>
      <c r="AA402" s="9"/>
      <c r="AB402" s="9"/>
    </row>
    <row r="403" spans="1:28" ht="25.5">
      <c r="A403" s="206" t="s">
        <v>1055</v>
      </c>
      <c r="B403" s="207" t="s">
        <v>1056</v>
      </c>
      <c r="C403" s="208" t="s">
        <v>27</v>
      </c>
      <c r="D403" s="209" t="s">
        <v>1057</v>
      </c>
      <c r="E403" s="207" t="s">
        <v>76</v>
      </c>
      <c r="F403" s="211">
        <v>15</v>
      </c>
      <c r="G403" s="211">
        <v>31.64</v>
      </c>
      <c r="H403" s="212">
        <f>(TRUNC(G403*J8,2)+G403)</f>
        <v>38.590000000000003</v>
      </c>
      <c r="I403" s="231">
        <f t="shared" si="0"/>
        <v>578.85</v>
      </c>
      <c r="J403" s="8"/>
      <c r="K403" s="9"/>
      <c r="L403" s="9"/>
      <c r="M403" s="9"/>
      <c r="N403" s="9"/>
      <c r="O403" s="9"/>
      <c r="P403" s="9"/>
      <c r="Q403" s="9"/>
      <c r="R403" s="9"/>
      <c r="S403" s="9"/>
      <c r="T403" s="9"/>
      <c r="U403" s="9"/>
      <c r="V403" s="9"/>
      <c r="W403" s="9"/>
      <c r="X403" s="9"/>
      <c r="Y403" s="9"/>
      <c r="Z403" s="9"/>
      <c r="AA403" s="9"/>
      <c r="AB403" s="9"/>
    </row>
    <row r="404" spans="1:28" ht="25.5">
      <c r="A404" s="206" t="s">
        <v>1058</v>
      </c>
      <c r="B404" s="207" t="s">
        <v>1059</v>
      </c>
      <c r="C404" s="208" t="s">
        <v>27</v>
      </c>
      <c r="D404" s="209" t="s">
        <v>1060</v>
      </c>
      <c r="E404" s="207" t="s">
        <v>76</v>
      </c>
      <c r="F404" s="211">
        <v>10</v>
      </c>
      <c r="G404" s="211">
        <v>41.78</v>
      </c>
      <c r="H404" s="212">
        <f>(TRUNC(G404*J8,2)+G404)</f>
        <v>50.95</v>
      </c>
      <c r="I404" s="231">
        <f t="shared" si="0"/>
        <v>509.5</v>
      </c>
      <c r="J404" s="8"/>
      <c r="K404" s="9"/>
      <c r="L404" s="9"/>
      <c r="M404" s="9"/>
      <c r="N404" s="9"/>
      <c r="O404" s="9"/>
      <c r="P404" s="9"/>
      <c r="Q404" s="9"/>
      <c r="R404" s="9"/>
      <c r="S404" s="9"/>
      <c r="T404" s="9"/>
      <c r="U404" s="9"/>
      <c r="V404" s="9"/>
      <c r="W404" s="9"/>
      <c r="X404" s="9"/>
      <c r="Y404" s="9"/>
      <c r="Z404" s="9"/>
      <c r="AA404" s="9"/>
      <c r="AB404" s="9"/>
    </row>
    <row r="405" spans="1:28">
      <c r="A405" s="206" t="s">
        <v>1061</v>
      </c>
      <c r="B405" s="207" t="s">
        <v>1062</v>
      </c>
      <c r="C405" s="208" t="s">
        <v>147</v>
      </c>
      <c r="D405" s="209" t="s">
        <v>1063</v>
      </c>
      <c r="E405" s="207" t="s">
        <v>1064</v>
      </c>
      <c r="F405" s="211">
        <v>80</v>
      </c>
      <c r="G405" s="211">
        <v>384.18</v>
      </c>
      <c r="H405" s="212">
        <f>(TRUNC(G405*J8,2)+G405)</f>
        <v>468.58000000000004</v>
      </c>
      <c r="I405" s="231">
        <f t="shared" si="0"/>
        <v>37486.400000000001</v>
      </c>
      <c r="J405" s="8"/>
      <c r="K405" s="9"/>
      <c r="L405" s="9"/>
      <c r="M405" s="9"/>
      <c r="N405" s="9"/>
      <c r="O405" s="9"/>
      <c r="P405" s="9"/>
      <c r="Q405" s="9"/>
      <c r="R405" s="9"/>
      <c r="S405" s="9"/>
      <c r="T405" s="9"/>
      <c r="U405" s="9"/>
      <c r="V405" s="9"/>
      <c r="W405" s="9"/>
      <c r="X405" s="9"/>
      <c r="Y405" s="9"/>
      <c r="Z405" s="9"/>
      <c r="AA405" s="9"/>
      <c r="AB405" s="9"/>
    </row>
    <row r="406" spans="1:28" ht="25.5">
      <c r="A406" s="206" t="s">
        <v>1065</v>
      </c>
      <c r="B406" s="210" t="s">
        <v>1066</v>
      </c>
      <c r="C406" s="208" t="s">
        <v>147</v>
      </c>
      <c r="D406" s="213" t="s">
        <v>1067</v>
      </c>
      <c r="E406" s="210" t="s">
        <v>1064</v>
      </c>
      <c r="F406" s="211">
        <v>4</v>
      </c>
      <c r="G406" s="211">
        <v>569.35</v>
      </c>
      <c r="H406" s="212">
        <f>(TRUNC(G406*J8,2)+G406)</f>
        <v>694.43000000000006</v>
      </c>
      <c r="I406" s="231">
        <f t="shared" si="0"/>
        <v>2777.72</v>
      </c>
      <c r="J406" s="8"/>
      <c r="K406" s="9"/>
      <c r="L406" s="9"/>
      <c r="M406" s="9"/>
      <c r="N406" s="9"/>
      <c r="O406" s="9"/>
      <c r="P406" s="9"/>
      <c r="Q406" s="9"/>
      <c r="R406" s="9"/>
      <c r="S406" s="9"/>
      <c r="T406" s="9"/>
      <c r="U406" s="9"/>
      <c r="V406" s="9"/>
      <c r="W406" s="9"/>
      <c r="X406" s="9"/>
      <c r="Y406" s="9"/>
      <c r="Z406" s="9"/>
      <c r="AA406" s="9"/>
      <c r="AB406" s="9"/>
    </row>
    <row r="407" spans="1:28" ht="25.5">
      <c r="A407" s="206" t="s">
        <v>1068</v>
      </c>
      <c r="B407" s="207" t="s">
        <v>1069</v>
      </c>
      <c r="C407" s="208" t="s">
        <v>27</v>
      </c>
      <c r="D407" s="209" t="s">
        <v>1070</v>
      </c>
      <c r="E407" s="210" t="s">
        <v>76</v>
      </c>
      <c r="F407" s="211">
        <v>7</v>
      </c>
      <c r="G407" s="211">
        <v>103.19</v>
      </c>
      <c r="H407" s="212">
        <f>(TRUNC(G407*J8,2)+G407)</f>
        <v>125.86</v>
      </c>
      <c r="I407" s="231">
        <f t="shared" si="0"/>
        <v>881.02</v>
      </c>
      <c r="J407" s="8"/>
      <c r="K407" s="9"/>
      <c r="L407" s="9"/>
      <c r="M407" s="9"/>
      <c r="N407" s="9"/>
      <c r="O407" s="9"/>
      <c r="P407" s="9"/>
      <c r="Q407" s="9"/>
      <c r="R407" s="9"/>
      <c r="S407" s="9"/>
      <c r="T407" s="9"/>
      <c r="U407" s="9"/>
      <c r="V407" s="9"/>
      <c r="W407" s="9"/>
      <c r="X407" s="9"/>
      <c r="Y407" s="9"/>
      <c r="Z407" s="9"/>
      <c r="AA407" s="9"/>
      <c r="AB407" s="9"/>
    </row>
    <row r="408" spans="1:28">
      <c r="A408" s="206" t="s">
        <v>1071</v>
      </c>
      <c r="B408" s="207" t="s">
        <v>1072</v>
      </c>
      <c r="C408" s="208" t="s">
        <v>147</v>
      </c>
      <c r="D408" s="209" t="s">
        <v>1073</v>
      </c>
      <c r="E408" s="210" t="s">
        <v>1064</v>
      </c>
      <c r="F408" s="211">
        <v>27</v>
      </c>
      <c r="G408" s="211">
        <v>35.770000000000003</v>
      </c>
      <c r="H408" s="212">
        <f>(TRUNC(G408*J8,2)+G408)</f>
        <v>43.620000000000005</v>
      </c>
      <c r="I408" s="231">
        <f t="shared" si="0"/>
        <v>1177.74</v>
      </c>
      <c r="J408" s="8"/>
      <c r="K408" s="9"/>
      <c r="L408" s="9"/>
      <c r="M408" s="9"/>
      <c r="N408" s="9"/>
      <c r="O408" s="9"/>
      <c r="P408" s="9"/>
      <c r="Q408" s="9"/>
      <c r="R408" s="9"/>
      <c r="S408" s="9"/>
      <c r="T408" s="9"/>
      <c r="U408" s="9"/>
      <c r="V408" s="9"/>
      <c r="W408" s="9"/>
      <c r="X408" s="9"/>
      <c r="Y408" s="9"/>
      <c r="Z408" s="9"/>
      <c r="AA408" s="9"/>
      <c r="AB408" s="9"/>
    </row>
    <row r="409" spans="1:28" ht="25.5">
      <c r="A409" s="206" t="s">
        <v>1074</v>
      </c>
      <c r="B409" s="207" t="s">
        <v>1075</v>
      </c>
      <c r="C409" s="208" t="s">
        <v>27</v>
      </c>
      <c r="D409" s="209" t="s">
        <v>1076</v>
      </c>
      <c r="E409" s="210" t="s">
        <v>76</v>
      </c>
      <c r="F409" s="211">
        <v>38</v>
      </c>
      <c r="G409" s="211">
        <v>30.99</v>
      </c>
      <c r="H409" s="212">
        <f>(TRUNC(G409*J8,2)+G409)</f>
        <v>37.79</v>
      </c>
      <c r="I409" s="231">
        <f t="shared" si="0"/>
        <v>1436.02</v>
      </c>
      <c r="J409" s="8"/>
      <c r="K409" s="9"/>
      <c r="L409" s="9"/>
      <c r="M409" s="9"/>
      <c r="N409" s="9"/>
      <c r="O409" s="9"/>
      <c r="P409" s="9"/>
      <c r="Q409" s="9"/>
      <c r="R409" s="9"/>
      <c r="S409" s="9"/>
      <c r="T409" s="9"/>
      <c r="U409" s="9"/>
      <c r="V409" s="9"/>
      <c r="W409" s="9"/>
      <c r="X409" s="9"/>
      <c r="Y409" s="9"/>
      <c r="Z409" s="9"/>
      <c r="AA409" s="9"/>
      <c r="AB409" s="9"/>
    </row>
    <row r="410" spans="1:28" ht="25.5">
      <c r="A410" s="206" t="s">
        <v>1077</v>
      </c>
      <c r="B410" s="207" t="s">
        <v>1078</v>
      </c>
      <c r="C410" s="208" t="s">
        <v>27</v>
      </c>
      <c r="D410" s="209" t="s">
        <v>1079</v>
      </c>
      <c r="E410" s="210" t="s">
        <v>76</v>
      </c>
      <c r="F410" s="211">
        <v>28</v>
      </c>
      <c r="G410" s="211">
        <v>37.770000000000003</v>
      </c>
      <c r="H410" s="212">
        <f>(TRUNC(G410*J8,2)+G410)</f>
        <v>46.06</v>
      </c>
      <c r="I410" s="231">
        <f t="shared" si="0"/>
        <v>1289.68</v>
      </c>
      <c r="J410" s="8"/>
      <c r="K410" s="9"/>
      <c r="L410" s="9"/>
      <c r="M410" s="9"/>
      <c r="N410" s="9"/>
      <c r="O410" s="9"/>
      <c r="P410" s="9"/>
      <c r="Q410" s="9"/>
      <c r="R410" s="9"/>
      <c r="S410" s="9"/>
      <c r="T410" s="9"/>
      <c r="U410" s="9"/>
      <c r="V410" s="9"/>
      <c r="W410" s="9"/>
      <c r="X410" s="9"/>
      <c r="Y410" s="9"/>
      <c r="Z410" s="9"/>
      <c r="AA410" s="9"/>
      <c r="AB410" s="9"/>
    </row>
    <row r="411" spans="1:28" ht="25.5">
      <c r="A411" s="206" t="s">
        <v>1080</v>
      </c>
      <c r="B411" s="207" t="s">
        <v>1081</v>
      </c>
      <c r="C411" s="208" t="s">
        <v>27</v>
      </c>
      <c r="D411" s="209" t="s">
        <v>1082</v>
      </c>
      <c r="E411" s="207" t="s">
        <v>76</v>
      </c>
      <c r="F411" s="211">
        <v>2</v>
      </c>
      <c r="G411" s="211">
        <v>60.63</v>
      </c>
      <c r="H411" s="212">
        <f>(TRUNC(G411*J8,2)+G411)</f>
        <v>73.95</v>
      </c>
      <c r="I411" s="231">
        <f t="shared" si="0"/>
        <v>147.9</v>
      </c>
      <c r="J411" s="8"/>
      <c r="K411" s="9"/>
      <c r="L411" s="9"/>
      <c r="M411" s="9"/>
      <c r="N411" s="9"/>
      <c r="O411" s="9"/>
      <c r="P411" s="9"/>
      <c r="Q411" s="9"/>
      <c r="R411" s="9"/>
      <c r="S411" s="9"/>
      <c r="T411" s="9"/>
      <c r="U411" s="9"/>
      <c r="V411" s="9"/>
      <c r="W411" s="9"/>
      <c r="X411" s="9"/>
      <c r="Y411" s="9"/>
      <c r="Z411" s="9"/>
      <c r="AA411" s="9"/>
      <c r="AB411" s="9"/>
    </row>
    <row r="412" spans="1:28" ht="25.5">
      <c r="A412" s="206" t="s">
        <v>1083</v>
      </c>
      <c r="B412" s="207" t="s">
        <v>1084</v>
      </c>
      <c r="C412" s="208" t="s">
        <v>27</v>
      </c>
      <c r="D412" s="209" t="s">
        <v>1085</v>
      </c>
      <c r="E412" s="210" t="s">
        <v>76</v>
      </c>
      <c r="F412" s="211">
        <v>3</v>
      </c>
      <c r="G412" s="211">
        <v>51.93</v>
      </c>
      <c r="H412" s="212">
        <f>(TRUNC(G412*J8,2)+G412)</f>
        <v>63.33</v>
      </c>
      <c r="I412" s="231">
        <f t="shared" si="0"/>
        <v>189.99</v>
      </c>
      <c r="J412" s="8"/>
      <c r="K412" s="9"/>
      <c r="L412" s="9"/>
      <c r="M412" s="9"/>
      <c r="N412" s="9"/>
      <c r="O412" s="9"/>
      <c r="P412" s="9"/>
      <c r="Q412" s="9"/>
      <c r="R412" s="9"/>
      <c r="S412" s="9"/>
      <c r="T412" s="9"/>
      <c r="U412" s="9"/>
      <c r="V412" s="9"/>
      <c r="W412" s="9"/>
      <c r="X412" s="9"/>
      <c r="Y412" s="9"/>
      <c r="Z412" s="9"/>
      <c r="AA412" s="9"/>
      <c r="AB412" s="9"/>
    </row>
    <row r="413" spans="1:28" ht="25.5">
      <c r="A413" s="206" t="s">
        <v>1086</v>
      </c>
      <c r="B413" s="207" t="s">
        <v>1087</v>
      </c>
      <c r="C413" s="208" t="s">
        <v>147</v>
      </c>
      <c r="D413" s="209" t="s">
        <v>1088</v>
      </c>
      <c r="E413" s="210" t="s">
        <v>486</v>
      </c>
      <c r="F413" s="211">
        <v>4</v>
      </c>
      <c r="G413" s="211">
        <v>118.9</v>
      </c>
      <c r="H413" s="212">
        <f>(TRUNC(G413*J8,2)+G413)</f>
        <v>145.02000000000001</v>
      </c>
      <c r="I413" s="231">
        <f t="shared" si="0"/>
        <v>580.08000000000004</v>
      </c>
      <c r="J413" s="8"/>
      <c r="K413" s="9"/>
      <c r="L413" s="9"/>
      <c r="M413" s="9"/>
      <c r="N413" s="9"/>
      <c r="O413" s="9"/>
      <c r="P413" s="9"/>
      <c r="Q413" s="9"/>
      <c r="R413" s="9"/>
      <c r="S413" s="9"/>
      <c r="T413" s="9"/>
      <c r="U413" s="9"/>
      <c r="V413" s="9"/>
      <c r="W413" s="9"/>
      <c r="X413" s="9"/>
      <c r="Y413" s="9"/>
      <c r="Z413" s="9"/>
      <c r="AA413" s="9"/>
      <c r="AB413" s="9"/>
    </row>
    <row r="414" spans="1:28">
      <c r="A414" s="214" t="s">
        <v>1089</v>
      </c>
      <c r="B414" s="215" t="s">
        <v>16</v>
      </c>
      <c r="C414" s="215"/>
      <c r="D414" s="216" t="s">
        <v>1090</v>
      </c>
      <c r="E414" s="215"/>
      <c r="F414" s="217">
        <v>1</v>
      </c>
      <c r="G414" s="217" t="s">
        <v>16</v>
      </c>
      <c r="H414" s="218">
        <f>I415+I416+I417+I418+I419+I420+I421</f>
        <v>15410.699999999999</v>
      </c>
      <c r="I414" s="232">
        <f t="shared" si="0"/>
        <v>15410.7</v>
      </c>
      <c r="J414" s="8"/>
      <c r="K414" s="9"/>
      <c r="L414" s="9"/>
      <c r="M414" s="9"/>
      <c r="N414" s="9"/>
      <c r="O414" s="9"/>
      <c r="P414" s="9"/>
      <c r="Q414" s="9"/>
      <c r="R414" s="9"/>
      <c r="S414" s="9"/>
      <c r="T414" s="9"/>
      <c r="U414" s="9"/>
      <c r="V414" s="9"/>
      <c r="W414" s="9"/>
      <c r="X414" s="9"/>
      <c r="Y414" s="9"/>
      <c r="Z414" s="9"/>
      <c r="AA414" s="9"/>
      <c r="AB414" s="9"/>
    </row>
    <row r="415" spans="1:28" ht="25.5">
      <c r="A415" s="206" t="s">
        <v>1091</v>
      </c>
      <c r="B415" s="224" t="s">
        <v>1092</v>
      </c>
      <c r="C415" s="208" t="s">
        <v>27</v>
      </c>
      <c r="D415" s="209" t="s">
        <v>1093</v>
      </c>
      <c r="E415" s="207" t="s">
        <v>76</v>
      </c>
      <c r="F415" s="211">
        <v>6</v>
      </c>
      <c r="G415" s="211">
        <v>92.37</v>
      </c>
      <c r="H415" s="212">
        <f>(TRUNC(G415*J8,2)+G415)</f>
        <v>112.66</v>
      </c>
      <c r="I415" s="231">
        <f t="shared" si="0"/>
        <v>675.96</v>
      </c>
      <c r="J415" s="8"/>
      <c r="K415" s="9"/>
      <c r="L415" s="9"/>
      <c r="M415" s="9"/>
      <c r="N415" s="9"/>
      <c r="O415" s="9"/>
      <c r="P415" s="9"/>
      <c r="Q415" s="9"/>
      <c r="R415" s="9"/>
      <c r="S415" s="9"/>
      <c r="T415" s="9"/>
      <c r="U415" s="9"/>
      <c r="V415" s="9"/>
      <c r="W415" s="9"/>
      <c r="X415" s="9"/>
      <c r="Y415" s="9"/>
      <c r="Z415" s="9"/>
      <c r="AA415" s="9"/>
      <c r="AB415" s="9"/>
    </row>
    <row r="416" spans="1:28" ht="204">
      <c r="A416" s="206" t="s">
        <v>1094</v>
      </c>
      <c r="B416" s="207" t="s">
        <v>1095</v>
      </c>
      <c r="C416" s="208" t="s">
        <v>147</v>
      </c>
      <c r="D416" s="225" t="s">
        <v>1096</v>
      </c>
      <c r="E416" s="224" t="s">
        <v>48</v>
      </c>
      <c r="F416" s="211">
        <v>1</v>
      </c>
      <c r="G416" s="211">
        <v>7579.05</v>
      </c>
      <c r="H416" s="212">
        <f>(TRUNC(G416*J8,2)+G416)</f>
        <v>9244.16</v>
      </c>
      <c r="I416" s="231">
        <f t="shared" si="0"/>
        <v>9244.16</v>
      </c>
      <c r="J416" s="8"/>
      <c r="K416" s="9"/>
      <c r="L416" s="9"/>
      <c r="M416" s="9"/>
      <c r="N416" s="9"/>
      <c r="O416" s="9"/>
      <c r="P416" s="9"/>
      <c r="Q416" s="9"/>
      <c r="R416" s="9"/>
      <c r="S416" s="9"/>
      <c r="T416" s="9"/>
      <c r="U416" s="9"/>
      <c r="V416" s="9"/>
      <c r="W416" s="9"/>
      <c r="X416" s="9"/>
      <c r="Y416" s="9"/>
      <c r="Z416" s="9"/>
      <c r="AA416" s="9"/>
      <c r="AB416" s="9"/>
    </row>
    <row r="417" spans="1:28" ht="38.25">
      <c r="A417" s="206" t="s">
        <v>1097</v>
      </c>
      <c r="B417" s="207" t="s">
        <v>1098</v>
      </c>
      <c r="C417" s="208" t="s">
        <v>147</v>
      </c>
      <c r="D417" s="209" t="s">
        <v>1099</v>
      </c>
      <c r="E417" s="207" t="s">
        <v>322</v>
      </c>
      <c r="F417" s="211">
        <v>200</v>
      </c>
      <c r="G417" s="211">
        <v>7.01</v>
      </c>
      <c r="H417" s="212">
        <f>(TRUNC(G417*J8,2)+G417)</f>
        <v>8.5500000000000007</v>
      </c>
      <c r="I417" s="231">
        <f t="shared" si="0"/>
        <v>1710</v>
      </c>
      <c r="J417" s="8"/>
      <c r="K417" s="9"/>
      <c r="L417" s="9"/>
      <c r="M417" s="9"/>
      <c r="N417" s="9"/>
      <c r="O417" s="9"/>
      <c r="P417" s="9"/>
      <c r="Q417" s="9"/>
      <c r="R417" s="9"/>
      <c r="S417" s="9"/>
      <c r="T417" s="9"/>
      <c r="U417" s="9"/>
      <c r="V417" s="9"/>
      <c r="W417" s="9"/>
      <c r="X417" s="9"/>
      <c r="Y417" s="9"/>
      <c r="Z417" s="9"/>
      <c r="AA417" s="9"/>
      <c r="AB417" s="9"/>
    </row>
    <row r="418" spans="1:28" ht="38.25">
      <c r="A418" s="206" t="s">
        <v>1100</v>
      </c>
      <c r="B418" s="207" t="s">
        <v>1101</v>
      </c>
      <c r="C418" s="208" t="s">
        <v>147</v>
      </c>
      <c r="D418" s="209" t="s">
        <v>1102</v>
      </c>
      <c r="E418" s="210" t="s">
        <v>322</v>
      </c>
      <c r="F418" s="211">
        <v>50</v>
      </c>
      <c r="G418" s="211">
        <v>13.09</v>
      </c>
      <c r="H418" s="212">
        <f>(TRUNC(G418*J8,2)+G418)</f>
        <v>15.96</v>
      </c>
      <c r="I418" s="231">
        <f t="shared" si="0"/>
        <v>798</v>
      </c>
      <c r="J418" s="8"/>
      <c r="K418" s="9"/>
      <c r="L418" s="9"/>
      <c r="M418" s="9"/>
      <c r="N418" s="9"/>
      <c r="O418" s="9"/>
      <c r="P418" s="9"/>
      <c r="Q418" s="9"/>
      <c r="R418" s="9"/>
      <c r="S418" s="9"/>
      <c r="T418" s="9"/>
      <c r="U418" s="9"/>
      <c r="V418" s="9"/>
      <c r="W418" s="9"/>
      <c r="X418" s="9"/>
      <c r="Y418" s="9"/>
      <c r="Z418" s="9"/>
      <c r="AA418" s="9"/>
      <c r="AB418" s="9"/>
    </row>
    <row r="419" spans="1:28" ht="25.5">
      <c r="A419" s="206" t="s">
        <v>1103</v>
      </c>
      <c r="B419" s="207" t="s">
        <v>1104</v>
      </c>
      <c r="C419" s="208" t="s">
        <v>27</v>
      </c>
      <c r="D419" s="209" t="s">
        <v>1105</v>
      </c>
      <c r="E419" s="210" t="s">
        <v>322</v>
      </c>
      <c r="F419" s="211">
        <v>40</v>
      </c>
      <c r="G419" s="211">
        <v>19.39</v>
      </c>
      <c r="H419" s="212">
        <f>(TRUNC(G419*J8,2)+G419)</f>
        <v>23.64</v>
      </c>
      <c r="I419" s="231">
        <f t="shared" si="0"/>
        <v>945.6</v>
      </c>
      <c r="J419" s="8"/>
      <c r="K419" s="9"/>
      <c r="L419" s="9"/>
      <c r="M419" s="9"/>
      <c r="N419" s="9"/>
      <c r="O419" s="9"/>
      <c r="P419" s="9"/>
      <c r="Q419" s="9"/>
      <c r="R419" s="9"/>
      <c r="S419" s="9"/>
      <c r="T419" s="9"/>
      <c r="U419" s="9"/>
      <c r="V419" s="9"/>
      <c r="W419" s="9"/>
      <c r="X419" s="9"/>
      <c r="Y419" s="9"/>
      <c r="Z419" s="9"/>
      <c r="AA419" s="9"/>
      <c r="AB419" s="9"/>
    </row>
    <row r="420" spans="1:28" ht="25.5">
      <c r="A420" s="206" t="s">
        <v>1106</v>
      </c>
      <c r="B420" s="210" t="s">
        <v>1007</v>
      </c>
      <c r="C420" s="208" t="s">
        <v>27</v>
      </c>
      <c r="D420" s="213" t="s">
        <v>1107</v>
      </c>
      <c r="E420" s="210" t="s">
        <v>76</v>
      </c>
      <c r="F420" s="211">
        <v>10</v>
      </c>
      <c r="G420" s="211">
        <v>38.6</v>
      </c>
      <c r="H420" s="212">
        <f>(TRUNC(G420*J8,2)+G420)</f>
        <v>47.08</v>
      </c>
      <c r="I420" s="231">
        <f t="shared" si="0"/>
        <v>470.8</v>
      </c>
      <c r="J420" s="8"/>
      <c r="K420" s="9"/>
      <c r="L420" s="9"/>
      <c r="M420" s="9"/>
      <c r="N420" s="9"/>
      <c r="O420" s="9"/>
      <c r="P420" s="9"/>
      <c r="Q420" s="9"/>
      <c r="R420" s="9"/>
      <c r="S420" s="9"/>
      <c r="T420" s="9"/>
      <c r="U420" s="9"/>
      <c r="V420" s="9"/>
      <c r="W420" s="9"/>
      <c r="X420" s="9"/>
      <c r="Y420" s="9"/>
      <c r="Z420" s="9"/>
      <c r="AA420" s="9"/>
      <c r="AB420" s="9"/>
    </row>
    <row r="421" spans="1:28" ht="25.5">
      <c r="A421" s="206" t="s">
        <v>1108</v>
      </c>
      <c r="B421" s="224" t="s">
        <v>990</v>
      </c>
      <c r="C421" s="208" t="s">
        <v>20</v>
      </c>
      <c r="D421" s="209" t="s">
        <v>991</v>
      </c>
      <c r="E421" s="207" t="s">
        <v>61</v>
      </c>
      <c r="F421" s="211">
        <v>42</v>
      </c>
      <c r="G421" s="211">
        <v>30.58</v>
      </c>
      <c r="H421" s="212">
        <f>(TRUNC(G421*J8,2)+G421)</f>
        <v>37.29</v>
      </c>
      <c r="I421" s="231">
        <f t="shared" si="0"/>
        <v>1566.18</v>
      </c>
      <c r="J421" s="8"/>
      <c r="K421" s="9"/>
      <c r="L421" s="9"/>
      <c r="M421" s="9"/>
      <c r="N421" s="9"/>
      <c r="O421" s="9"/>
      <c r="P421" s="9"/>
      <c r="Q421" s="9"/>
      <c r="R421" s="9"/>
      <c r="S421" s="9"/>
      <c r="T421" s="9"/>
      <c r="U421" s="9"/>
      <c r="V421" s="9"/>
      <c r="W421" s="9"/>
      <c r="X421" s="9"/>
      <c r="Y421" s="9"/>
      <c r="Z421" s="9"/>
      <c r="AA421" s="9"/>
      <c r="AB421" s="9"/>
    </row>
    <row r="422" spans="1:28">
      <c r="A422" s="201" t="s">
        <v>1109</v>
      </c>
      <c r="B422" s="202" t="s">
        <v>16</v>
      </c>
      <c r="C422" s="202"/>
      <c r="D422" s="203" t="s">
        <v>1110</v>
      </c>
      <c r="E422" s="202"/>
      <c r="F422" s="204">
        <v>1</v>
      </c>
      <c r="G422" s="204" t="s">
        <v>16</v>
      </c>
      <c r="H422" s="205">
        <f>I423+I424+I425+I426+I427+I428+I429+I430+I431+I432+I433+I434+I435+I436+I437+I438+I439+I440+I441+I442</f>
        <v>129976.62000000001</v>
      </c>
      <c r="I422" s="229">
        <f t="shared" si="0"/>
        <v>129976.62</v>
      </c>
      <c r="J422" s="8"/>
      <c r="K422" s="9"/>
      <c r="L422" s="9"/>
      <c r="M422" s="9"/>
      <c r="N422" s="9"/>
      <c r="O422" s="9"/>
      <c r="P422" s="9"/>
      <c r="Q422" s="9"/>
      <c r="R422" s="9"/>
      <c r="S422" s="9"/>
      <c r="T422" s="9"/>
      <c r="U422" s="9"/>
      <c r="V422" s="9"/>
      <c r="W422" s="9"/>
      <c r="X422" s="9"/>
      <c r="Y422" s="9"/>
      <c r="Z422" s="9"/>
      <c r="AA422" s="9"/>
      <c r="AB422" s="9"/>
    </row>
    <row r="423" spans="1:28" ht="25.5">
      <c r="A423" s="206" t="s">
        <v>1111</v>
      </c>
      <c r="B423" s="210" t="s">
        <v>1010</v>
      </c>
      <c r="C423" s="208" t="s">
        <v>27</v>
      </c>
      <c r="D423" s="213" t="s">
        <v>1011</v>
      </c>
      <c r="E423" s="210" t="s">
        <v>76</v>
      </c>
      <c r="F423" s="211">
        <v>110</v>
      </c>
      <c r="G423" s="211">
        <v>56.23</v>
      </c>
      <c r="H423" s="212">
        <f>(TRUNC(G423*J8,2)+G423)</f>
        <v>68.58</v>
      </c>
      <c r="I423" s="231">
        <f t="shared" si="0"/>
        <v>7543.8</v>
      </c>
      <c r="J423" s="8"/>
      <c r="K423" s="9"/>
      <c r="L423" s="9"/>
      <c r="M423" s="9"/>
      <c r="N423" s="9"/>
      <c r="O423" s="9"/>
      <c r="P423" s="9"/>
      <c r="Q423" s="9"/>
      <c r="R423" s="9"/>
      <c r="S423" s="9"/>
      <c r="T423" s="9"/>
      <c r="U423" s="9"/>
      <c r="V423" s="9"/>
      <c r="W423" s="9"/>
      <c r="X423" s="9"/>
      <c r="Y423" s="9"/>
      <c r="Z423" s="9"/>
      <c r="AA423" s="9"/>
      <c r="AB423" s="9"/>
    </row>
    <row r="424" spans="1:28">
      <c r="A424" s="206" t="s">
        <v>1112</v>
      </c>
      <c r="B424" s="210" t="s">
        <v>1113</v>
      </c>
      <c r="C424" s="208" t="s">
        <v>147</v>
      </c>
      <c r="D424" s="213" t="s">
        <v>1114</v>
      </c>
      <c r="E424" s="210" t="s">
        <v>76</v>
      </c>
      <c r="F424" s="211">
        <v>96</v>
      </c>
      <c r="G424" s="211">
        <v>45.44</v>
      </c>
      <c r="H424" s="212">
        <f>(TRUNC(G424*J8,2)+G424)</f>
        <v>55.42</v>
      </c>
      <c r="I424" s="231">
        <f t="shared" si="0"/>
        <v>5320.32</v>
      </c>
      <c r="J424" s="8"/>
      <c r="K424" s="9"/>
      <c r="L424" s="9"/>
      <c r="M424" s="9"/>
      <c r="N424" s="9"/>
      <c r="O424" s="9"/>
      <c r="P424" s="9"/>
      <c r="Q424" s="9"/>
      <c r="R424" s="9"/>
      <c r="S424" s="9"/>
      <c r="T424" s="9"/>
      <c r="U424" s="9"/>
      <c r="V424" s="9"/>
      <c r="W424" s="9"/>
      <c r="X424" s="9"/>
      <c r="Y424" s="9"/>
      <c r="Z424" s="9"/>
      <c r="AA424" s="9"/>
      <c r="AB424" s="9"/>
    </row>
    <row r="425" spans="1:28" ht="25.5">
      <c r="A425" s="206" t="s">
        <v>1115</v>
      </c>
      <c r="B425" s="224" t="s">
        <v>990</v>
      </c>
      <c r="C425" s="208" t="s">
        <v>20</v>
      </c>
      <c r="D425" s="209" t="s">
        <v>991</v>
      </c>
      <c r="E425" s="207" t="s">
        <v>61</v>
      </c>
      <c r="F425" s="211">
        <v>370</v>
      </c>
      <c r="G425" s="211">
        <v>30.58</v>
      </c>
      <c r="H425" s="212">
        <f>(TRUNC(G425*J8,2)+G425)</f>
        <v>37.29</v>
      </c>
      <c r="I425" s="231">
        <f t="shared" si="0"/>
        <v>13797.3</v>
      </c>
      <c r="J425" s="8"/>
      <c r="K425" s="9"/>
      <c r="L425" s="9"/>
      <c r="M425" s="9"/>
      <c r="N425" s="9"/>
      <c r="O425" s="9"/>
      <c r="P425" s="9"/>
      <c r="Q425" s="9"/>
      <c r="R425" s="9"/>
      <c r="S425" s="9"/>
      <c r="T425" s="9"/>
      <c r="U425" s="9"/>
      <c r="V425" s="9"/>
      <c r="W425" s="9"/>
      <c r="X425" s="9"/>
      <c r="Y425" s="9"/>
      <c r="Z425" s="9"/>
      <c r="AA425" s="9"/>
      <c r="AB425" s="9"/>
    </row>
    <row r="426" spans="1:28" ht="25.5">
      <c r="A426" s="206" t="s">
        <v>1116</v>
      </c>
      <c r="B426" s="210" t="s">
        <v>1117</v>
      </c>
      <c r="C426" s="208" t="s">
        <v>20</v>
      </c>
      <c r="D426" s="213" t="s">
        <v>1118</v>
      </c>
      <c r="E426" s="210" t="s">
        <v>61</v>
      </c>
      <c r="F426" s="211">
        <v>9</v>
      </c>
      <c r="G426" s="211">
        <v>48.32</v>
      </c>
      <c r="H426" s="212">
        <f>(TRUNC(G426*J8,2)+G426)</f>
        <v>58.93</v>
      </c>
      <c r="I426" s="231">
        <f t="shared" si="0"/>
        <v>530.37</v>
      </c>
      <c r="J426" s="8"/>
      <c r="K426" s="9"/>
      <c r="L426" s="9"/>
      <c r="M426" s="9"/>
      <c r="N426" s="9"/>
      <c r="O426" s="9"/>
      <c r="P426" s="9"/>
      <c r="Q426" s="9"/>
      <c r="R426" s="9"/>
      <c r="S426" s="9"/>
      <c r="T426" s="9"/>
      <c r="U426" s="9"/>
      <c r="V426" s="9"/>
      <c r="W426" s="9"/>
      <c r="X426" s="9"/>
      <c r="Y426" s="9"/>
      <c r="Z426" s="9"/>
      <c r="AA426" s="9"/>
      <c r="AB426" s="9"/>
    </row>
    <row r="427" spans="1:28" ht="25.5">
      <c r="A427" s="206" t="s">
        <v>1119</v>
      </c>
      <c r="B427" s="207" t="s">
        <v>1120</v>
      </c>
      <c r="C427" s="208" t="s">
        <v>27</v>
      </c>
      <c r="D427" s="209" t="s">
        <v>1121</v>
      </c>
      <c r="E427" s="210" t="s">
        <v>76</v>
      </c>
      <c r="F427" s="211">
        <v>2</v>
      </c>
      <c r="G427" s="211">
        <v>42.81</v>
      </c>
      <c r="H427" s="212">
        <f>(TRUNC(G427*J8,2)+G427)</f>
        <v>52.21</v>
      </c>
      <c r="I427" s="231">
        <f t="shared" si="0"/>
        <v>104.42</v>
      </c>
      <c r="J427" s="8"/>
      <c r="K427" s="9"/>
      <c r="L427" s="9"/>
      <c r="M427" s="9"/>
      <c r="N427" s="9"/>
      <c r="O427" s="9"/>
      <c r="P427" s="9"/>
      <c r="Q427" s="9"/>
      <c r="R427" s="9"/>
      <c r="S427" s="9"/>
      <c r="T427" s="9"/>
      <c r="U427" s="9"/>
      <c r="V427" s="9"/>
      <c r="W427" s="9"/>
      <c r="X427" s="9"/>
      <c r="Y427" s="9"/>
      <c r="Z427" s="9"/>
      <c r="AA427" s="9"/>
      <c r="AB427" s="9"/>
    </row>
    <row r="428" spans="1:28" ht="38.25">
      <c r="A428" s="206" t="s">
        <v>1122</v>
      </c>
      <c r="B428" s="207" t="s">
        <v>1123</v>
      </c>
      <c r="C428" s="208" t="s">
        <v>20</v>
      </c>
      <c r="D428" s="209" t="s">
        <v>1124</v>
      </c>
      <c r="E428" s="210" t="s">
        <v>61</v>
      </c>
      <c r="F428" s="211">
        <v>79</v>
      </c>
      <c r="G428" s="211">
        <v>93.12</v>
      </c>
      <c r="H428" s="212">
        <f>(TRUNC(G428*J8,2)+G428)</f>
        <v>113.57000000000001</v>
      </c>
      <c r="I428" s="231">
        <f t="shared" si="0"/>
        <v>8972.0300000000007</v>
      </c>
      <c r="J428" s="8"/>
      <c r="K428" s="9"/>
      <c r="L428" s="9"/>
      <c r="M428" s="9"/>
      <c r="N428" s="9"/>
      <c r="O428" s="9"/>
      <c r="P428" s="9"/>
      <c r="Q428" s="9"/>
      <c r="R428" s="9"/>
      <c r="S428" s="9"/>
      <c r="T428" s="9"/>
      <c r="U428" s="9"/>
      <c r="V428" s="9"/>
      <c r="W428" s="9"/>
      <c r="X428" s="9"/>
      <c r="Y428" s="9"/>
      <c r="Z428" s="9"/>
      <c r="AA428" s="9"/>
      <c r="AB428" s="9"/>
    </row>
    <row r="429" spans="1:28" ht="38.25">
      <c r="A429" s="206" t="s">
        <v>1125</v>
      </c>
      <c r="B429" s="207" t="s">
        <v>1126</v>
      </c>
      <c r="C429" s="208" t="s">
        <v>20</v>
      </c>
      <c r="D429" s="209" t="s">
        <v>1127</v>
      </c>
      <c r="E429" s="210" t="s">
        <v>61</v>
      </c>
      <c r="F429" s="211">
        <v>54</v>
      </c>
      <c r="G429" s="211">
        <v>103.95</v>
      </c>
      <c r="H429" s="212">
        <f>(TRUNC(G429*J8,2)+G429)</f>
        <v>126.78</v>
      </c>
      <c r="I429" s="231">
        <f t="shared" si="0"/>
        <v>6846.12</v>
      </c>
      <c r="J429" s="8"/>
      <c r="K429" s="9"/>
      <c r="L429" s="9"/>
      <c r="M429" s="9"/>
      <c r="N429" s="9"/>
      <c r="O429" s="9"/>
      <c r="P429" s="9"/>
      <c r="Q429" s="9"/>
      <c r="R429" s="9"/>
      <c r="S429" s="9"/>
      <c r="T429" s="9"/>
      <c r="U429" s="9"/>
      <c r="V429" s="9"/>
      <c r="W429" s="9"/>
      <c r="X429" s="9"/>
      <c r="Y429" s="9"/>
      <c r="Z429" s="9"/>
      <c r="AA429" s="9"/>
      <c r="AB429" s="9"/>
    </row>
    <row r="430" spans="1:28" ht="25.5">
      <c r="A430" s="206" t="s">
        <v>1128</v>
      </c>
      <c r="B430" s="207" t="s">
        <v>1129</v>
      </c>
      <c r="C430" s="208" t="s">
        <v>27</v>
      </c>
      <c r="D430" s="209" t="s">
        <v>1130</v>
      </c>
      <c r="E430" s="210" t="s">
        <v>322</v>
      </c>
      <c r="F430" s="211">
        <v>4270</v>
      </c>
      <c r="G430" s="211">
        <v>7.58</v>
      </c>
      <c r="H430" s="212">
        <f>(TRUNC(G430*J8,2)+G430)</f>
        <v>9.24</v>
      </c>
      <c r="I430" s="231">
        <f t="shared" si="0"/>
        <v>39454.800000000003</v>
      </c>
      <c r="J430" s="8"/>
      <c r="K430" s="9"/>
      <c r="L430" s="9"/>
      <c r="M430" s="9"/>
      <c r="N430" s="9"/>
      <c r="O430" s="9"/>
      <c r="P430" s="9"/>
      <c r="Q430" s="9"/>
      <c r="R430" s="9"/>
      <c r="S430" s="9"/>
      <c r="T430" s="9"/>
      <c r="U430" s="9"/>
      <c r="V430" s="9"/>
      <c r="W430" s="9"/>
      <c r="X430" s="9"/>
      <c r="Y430" s="9"/>
      <c r="Z430" s="9"/>
      <c r="AA430" s="9"/>
      <c r="AB430" s="9"/>
    </row>
    <row r="431" spans="1:28">
      <c r="A431" s="206" t="s">
        <v>1131</v>
      </c>
      <c r="B431" s="207" t="s">
        <v>1132</v>
      </c>
      <c r="C431" s="208" t="s">
        <v>27</v>
      </c>
      <c r="D431" s="209" t="s">
        <v>1133</v>
      </c>
      <c r="E431" s="207" t="s">
        <v>76</v>
      </c>
      <c r="F431" s="211">
        <v>2</v>
      </c>
      <c r="G431" s="211">
        <v>2833.53</v>
      </c>
      <c r="H431" s="212">
        <f>(TRUNC(G431*J8,2)+G431)</f>
        <v>3456.05</v>
      </c>
      <c r="I431" s="231">
        <f t="shared" si="0"/>
        <v>6912.1</v>
      </c>
      <c r="J431" s="8"/>
      <c r="K431" s="9"/>
      <c r="L431" s="9"/>
      <c r="M431" s="9"/>
      <c r="N431" s="9"/>
      <c r="O431" s="9"/>
      <c r="P431" s="9"/>
      <c r="Q431" s="9"/>
      <c r="R431" s="9"/>
      <c r="S431" s="9"/>
      <c r="T431" s="9"/>
      <c r="U431" s="9"/>
      <c r="V431" s="9"/>
      <c r="W431" s="9"/>
      <c r="X431" s="9"/>
      <c r="Y431" s="9"/>
      <c r="Z431" s="9"/>
      <c r="AA431" s="9"/>
      <c r="AB431" s="9"/>
    </row>
    <row r="432" spans="1:28">
      <c r="A432" s="206" t="s">
        <v>1134</v>
      </c>
      <c r="B432" s="207" t="s">
        <v>1135</v>
      </c>
      <c r="C432" s="208" t="s">
        <v>27</v>
      </c>
      <c r="D432" s="209" t="s">
        <v>1136</v>
      </c>
      <c r="E432" s="207" t="s">
        <v>76</v>
      </c>
      <c r="F432" s="211">
        <v>5</v>
      </c>
      <c r="G432" s="211">
        <v>1267.56</v>
      </c>
      <c r="H432" s="212">
        <f>(TRUNC(G432*J8,2)+G432)</f>
        <v>1546.04</v>
      </c>
      <c r="I432" s="231">
        <f t="shared" si="0"/>
        <v>7730.2</v>
      </c>
      <c r="J432" s="8"/>
      <c r="K432" s="9"/>
      <c r="L432" s="9"/>
      <c r="M432" s="9"/>
      <c r="N432" s="9"/>
      <c r="O432" s="9"/>
      <c r="P432" s="9"/>
      <c r="Q432" s="9"/>
      <c r="R432" s="9"/>
      <c r="S432" s="9"/>
      <c r="T432" s="9"/>
      <c r="U432" s="9"/>
      <c r="V432" s="9"/>
      <c r="W432" s="9"/>
      <c r="X432" s="9"/>
      <c r="Y432" s="9"/>
      <c r="Z432" s="9"/>
      <c r="AA432" s="9"/>
      <c r="AB432" s="9"/>
    </row>
    <row r="433" spans="1:28">
      <c r="A433" s="206" t="s">
        <v>1137</v>
      </c>
      <c r="B433" s="207" t="s">
        <v>1138</v>
      </c>
      <c r="C433" s="208" t="s">
        <v>20</v>
      </c>
      <c r="D433" s="209" t="s">
        <v>1139</v>
      </c>
      <c r="E433" s="207" t="s">
        <v>514</v>
      </c>
      <c r="F433" s="211">
        <v>10</v>
      </c>
      <c r="G433" s="211">
        <v>80.16</v>
      </c>
      <c r="H433" s="212">
        <f>(TRUNC(G433*J8,2)+G433)</f>
        <v>97.77</v>
      </c>
      <c r="I433" s="231">
        <f t="shared" si="0"/>
        <v>977.7</v>
      </c>
      <c r="J433" s="8"/>
      <c r="K433" s="9"/>
      <c r="L433" s="9"/>
      <c r="M433" s="9"/>
      <c r="N433" s="9"/>
      <c r="O433" s="9"/>
      <c r="P433" s="9"/>
      <c r="Q433" s="9"/>
      <c r="R433" s="9"/>
      <c r="S433" s="9"/>
      <c r="T433" s="9"/>
      <c r="U433" s="9"/>
      <c r="V433" s="9"/>
      <c r="W433" s="9"/>
      <c r="X433" s="9"/>
      <c r="Y433" s="9"/>
      <c r="Z433" s="9"/>
      <c r="AA433" s="9"/>
      <c r="AB433" s="9"/>
    </row>
    <row r="434" spans="1:28">
      <c r="A434" s="206" t="s">
        <v>1140</v>
      </c>
      <c r="B434" s="210" t="s">
        <v>1141</v>
      </c>
      <c r="C434" s="208" t="s">
        <v>20</v>
      </c>
      <c r="D434" s="213" t="s">
        <v>1142</v>
      </c>
      <c r="E434" s="210" t="s">
        <v>514</v>
      </c>
      <c r="F434" s="211">
        <v>13</v>
      </c>
      <c r="G434" s="211">
        <v>20.22</v>
      </c>
      <c r="H434" s="212">
        <f>(TRUNC(G434*J8,2)+G434)</f>
        <v>24.66</v>
      </c>
      <c r="I434" s="231">
        <f t="shared" si="0"/>
        <v>320.58</v>
      </c>
      <c r="J434" s="8"/>
      <c r="K434" s="9"/>
      <c r="L434" s="9"/>
      <c r="M434" s="9"/>
      <c r="N434" s="9"/>
      <c r="O434" s="9"/>
      <c r="P434" s="9"/>
      <c r="Q434" s="9"/>
      <c r="R434" s="9"/>
      <c r="S434" s="9"/>
      <c r="T434" s="9"/>
      <c r="U434" s="9"/>
      <c r="V434" s="9"/>
      <c r="W434" s="9"/>
      <c r="X434" s="9"/>
      <c r="Y434" s="9"/>
      <c r="Z434" s="9"/>
      <c r="AA434" s="9"/>
      <c r="AB434" s="9"/>
    </row>
    <row r="435" spans="1:28">
      <c r="A435" s="206" t="s">
        <v>1143</v>
      </c>
      <c r="B435" s="207" t="s">
        <v>1144</v>
      </c>
      <c r="C435" s="208" t="s">
        <v>20</v>
      </c>
      <c r="D435" s="209" t="s">
        <v>1145</v>
      </c>
      <c r="E435" s="210" t="s">
        <v>48</v>
      </c>
      <c r="F435" s="211">
        <v>5</v>
      </c>
      <c r="G435" s="211">
        <v>89.33</v>
      </c>
      <c r="H435" s="212">
        <f>(TRUNC(G435*J8,2)+G435)</f>
        <v>108.95</v>
      </c>
      <c r="I435" s="231">
        <f t="shared" si="0"/>
        <v>544.75</v>
      </c>
      <c r="J435" s="8"/>
      <c r="K435" s="9"/>
      <c r="L435" s="9"/>
      <c r="M435" s="9"/>
      <c r="N435" s="9"/>
      <c r="O435" s="9"/>
      <c r="P435" s="9"/>
      <c r="Q435" s="9"/>
      <c r="R435" s="9"/>
      <c r="S435" s="9"/>
      <c r="T435" s="9"/>
      <c r="U435" s="9"/>
      <c r="V435" s="9"/>
      <c r="W435" s="9"/>
      <c r="X435" s="9"/>
      <c r="Y435" s="9"/>
      <c r="Z435" s="9"/>
      <c r="AA435" s="9"/>
      <c r="AB435" s="9"/>
    </row>
    <row r="436" spans="1:28">
      <c r="A436" s="206" t="s">
        <v>1146</v>
      </c>
      <c r="B436" s="207" t="s">
        <v>1147</v>
      </c>
      <c r="C436" s="208" t="s">
        <v>20</v>
      </c>
      <c r="D436" s="209" t="s">
        <v>1148</v>
      </c>
      <c r="E436" s="210" t="s">
        <v>514</v>
      </c>
      <c r="F436" s="211">
        <v>2</v>
      </c>
      <c r="G436" s="211">
        <v>742.41</v>
      </c>
      <c r="H436" s="212">
        <f>(TRUNC(G436*J8,2)+G436)</f>
        <v>905.51</v>
      </c>
      <c r="I436" s="231">
        <f t="shared" si="0"/>
        <v>1811.02</v>
      </c>
      <c r="J436" s="8"/>
      <c r="K436" s="9"/>
      <c r="L436" s="9"/>
      <c r="M436" s="9"/>
      <c r="N436" s="9"/>
      <c r="O436" s="9"/>
      <c r="P436" s="9"/>
      <c r="Q436" s="9"/>
      <c r="R436" s="9"/>
      <c r="S436" s="9"/>
      <c r="T436" s="9"/>
      <c r="U436" s="9"/>
      <c r="V436" s="9"/>
      <c r="W436" s="9"/>
      <c r="X436" s="9"/>
      <c r="Y436" s="9"/>
      <c r="Z436" s="9"/>
      <c r="AA436" s="9"/>
      <c r="AB436" s="9"/>
    </row>
    <row r="437" spans="1:28" ht="25.5">
      <c r="A437" s="206" t="s">
        <v>1149</v>
      </c>
      <c r="B437" s="207" t="s">
        <v>1150</v>
      </c>
      <c r="C437" s="208" t="s">
        <v>147</v>
      </c>
      <c r="D437" s="209" t="s">
        <v>1151</v>
      </c>
      <c r="E437" s="210" t="s">
        <v>486</v>
      </c>
      <c r="F437" s="211">
        <v>5</v>
      </c>
      <c r="G437" s="211">
        <v>3800.2</v>
      </c>
      <c r="H437" s="212">
        <f>(TRUNC(G437*J8,2)+G437)</f>
        <v>4635.0999999999995</v>
      </c>
      <c r="I437" s="231">
        <f t="shared" si="0"/>
        <v>23175.5</v>
      </c>
      <c r="J437" s="8"/>
      <c r="K437" s="9"/>
      <c r="L437" s="9"/>
      <c r="M437" s="9"/>
      <c r="N437" s="9"/>
      <c r="O437" s="9"/>
      <c r="P437" s="9"/>
      <c r="Q437" s="9"/>
      <c r="R437" s="9"/>
      <c r="S437" s="9"/>
      <c r="T437" s="9"/>
      <c r="U437" s="9"/>
      <c r="V437" s="9"/>
      <c r="W437" s="9"/>
      <c r="X437" s="9"/>
      <c r="Y437" s="9"/>
      <c r="Z437" s="9"/>
      <c r="AA437" s="9"/>
      <c r="AB437" s="9"/>
    </row>
    <row r="438" spans="1:28">
      <c r="A438" s="206" t="s">
        <v>1152</v>
      </c>
      <c r="B438" s="207" t="s">
        <v>1153</v>
      </c>
      <c r="C438" s="208" t="s">
        <v>1154</v>
      </c>
      <c r="D438" s="209" t="s">
        <v>1155</v>
      </c>
      <c r="E438" s="210" t="s">
        <v>322</v>
      </c>
      <c r="F438" s="211">
        <v>70</v>
      </c>
      <c r="G438" s="211">
        <v>10.62</v>
      </c>
      <c r="H438" s="212">
        <f>(TRUNC(G438*J8,2)+G438)</f>
        <v>12.95</v>
      </c>
      <c r="I438" s="231">
        <f t="shared" si="0"/>
        <v>906.5</v>
      </c>
      <c r="J438" s="8"/>
      <c r="K438" s="9"/>
      <c r="L438" s="9"/>
      <c r="M438" s="9"/>
      <c r="N438" s="9"/>
      <c r="O438" s="9"/>
      <c r="P438" s="9"/>
      <c r="Q438" s="9"/>
      <c r="R438" s="9"/>
      <c r="S438" s="9"/>
      <c r="T438" s="9"/>
      <c r="U438" s="9"/>
      <c r="V438" s="9"/>
      <c r="W438" s="9"/>
      <c r="X438" s="9"/>
      <c r="Y438" s="9"/>
      <c r="Z438" s="9"/>
      <c r="AA438" s="9"/>
      <c r="AB438" s="9"/>
    </row>
    <row r="439" spans="1:28" ht="25.5">
      <c r="A439" s="206" t="s">
        <v>1156</v>
      </c>
      <c r="B439" s="207" t="s">
        <v>972</v>
      </c>
      <c r="C439" s="208" t="s">
        <v>27</v>
      </c>
      <c r="D439" s="209" t="s">
        <v>973</v>
      </c>
      <c r="E439" s="207" t="s">
        <v>322</v>
      </c>
      <c r="F439" s="211">
        <v>50</v>
      </c>
      <c r="G439" s="211">
        <v>8.39</v>
      </c>
      <c r="H439" s="212">
        <f>(TRUNC(G439*J8,2)+G439)</f>
        <v>10.23</v>
      </c>
      <c r="I439" s="231">
        <f t="shared" si="0"/>
        <v>511.5</v>
      </c>
      <c r="J439" s="8"/>
      <c r="K439" s="9"/>
      <c r="L439" s="9"/>
      <c r="M439" s="9"/>
      <c r="N439" s="9"/>
      <c r="O439" s="9"/>
      <c r="P439" s="9"/>
      <c r="Q439" s="9"/>
      <c r="R439" s="9"/>
      <c r="S439" s="9"/>
      <c r="T439" s="9"/>
      <c r="U439" s="9"/>
      <c r="V439" s="9"/>
      <c r="W439" s="9"/>
      <c r="X439" s="9"/>
      <c r="Y439" s="9"/>
      <c r="Z439" s="9"/>
      <c r="AA439" s="9"/>
      <c r="AB439" s="9"/>
    </row>
    <row r="440" spans="1:28">
      <c r="A440" s="206" t="s">
        <v>1157</v>
      </c>
      <c r="B440" s="210" t="s">
        <v>1158</v>
      </c>
      <c r="C440" s="208" t="s">
        <v>627</v>
      </c>
      <c r="D440" s="213" t="s">
        <v>1159</v>
      </c>
      <c r="E440" s="210" t="s">
        <v>48</v>
      </c>
      <c r="F440" s="211">
        <v>2</v>
      </c>
      <c r="G440" s="211">
        <v>1060.3399999999999</v>
      </c>
      <c r="H440" s="212">
        <f>(TRUNC(G440*J8,2)+G440)</f>
        <v>1293.29</v>
      </c>
      <c r="I440" s="231">
        <f t="shared" si="0"/>
        <v>2586.58</v>
      </c>
      <c r="J440" s="8"/>
      <c r="K440" s="9"/>
      <c r="L440" s="9"/>
      <c r="M440" s="9"/>
      <c r="N440" s="9"/>
      <c r="O440" s="9"/>
      <c r="P440" s="9"/>
      <c r="Q440" s="9"/>
      <c r="R440" s="9"/>
      <c r="S440" s="9"/>
      <c r="T440" s="9"/>
      <c r="U440" s="9"/>
      <c r="V440" s="9"/>
      <c r="W440" s="9"/>
      <c r="X440" s="9"/>
      <c r="Y440" s="9"/>
      <c r="Z440" s="9"/>
      <c r="AA440" s="9"/>
      <c r="AB440" s="9"/>
    </row>
    <row r="441" spans="1:28">
      <c r="A441" s="206" t="s">
        <v>1160</v>
      </c>
      <c r="B441" s="207" t="s">
        <v>1153</v>
      </c>
      <c r="C441" s="208" t="s">
        <v>1154</v>
      </c>
      <c r="D441" s="209" t="s">
        <v>1155</v>
      </c>
      <c r="E441" s="210" t="s">
        <v>322</v>
      </c>
      <c r="F441" s="211">
        <v>70</v>
      </c>
      <c r="G441" s="211">
        <v>10.62</v>
      </c>
      <c r="H441" s="212">
        <f>(TRUNC(G441*J8,2)+G441)</f>
        <v>12.95</v>
      </c>
      <c r="I441" s="231">
        <f t="shared" si="0"/>
        <v>906.5</v>
      </c>
      <c r="J441" s="8"/>
      <c r="K441" s="9"/>
      <c r="L441" s="9"/>
      <c r="M441" s="9"/>
      <c r="N441" s="9"/>
      <c r="O441" s="9"/>
      <c r="P441" s="9"/>
      <c r="Q441" s="9"/>
      <c r="R441" s="9"/>
      <c r="S441" s="9"/>
      <c r="T441" s="9"/>
      <c r="U441" s="9"/>
      <c r="V441" s="9"/>
      <c r="W441" s="9"/>
      <c r="X441" s="9"/>
      <c r="Y441" s="9"/>
      <c r="Z441" s="9"/>
      <c r="AA441" s="9"/>
      <c r="AB441" s="9"/>
    </row>
    <row r="442" spans="1:28" ht="38.25">
      <c r="A442" s="206" t="s">
        <v>1161</v>
      </c>
      <c r="B442" s="207" t="s">
        <v>1004</v>
      </c>
      <c r="C442" s="208" t="s">
        <v>147</v>
      </c>
      <c r="D442" s="209" t="s">
        <v>1005</v>
      </c>
      <c r="E442" s="210" t="s">
        <v>76</v>
      </c>
      <c r="F442" s="211">
        <v>3</v>
      </c>
      <c r="G442" s="211">
        <v>280</v>
      </c>
      <c r="H442" s="212">
        <f>(TRUNC(G442*J8,2)+G442)</f>
        <v>341.51</v>
      </c>
      <c r="I442" s="231">
        <f t="shared" si="0"/>
        <v>1024.53</v>
      </c>
      <c r="J442" s="8"/>
      <c r="K442" s="9"/>
      <c r="L442" s="9"/>
      <c r="M442" s="9"/>
      <c r="N442" s="9"/>
      <c r="O442" s="9"/>
      <c r="P442" s="9"/>
      <c r="Q442" s="9"/>
      <c r="R442" s="9"/>
      <c r="S442" s="9"/>
      <c r="T442" s="9"/>
      <c r="U442" s="9"/>
      <c r="V442" s="9"/>
      <c r="W442" s="9"/>
      <c r="X442" s="9"/>
      <c r="Y442" s="9"/>
      <c r="Z442" s="9"/>
      <c r="AA442" s="9"/>
      <c r="AB442" s="9"/>
    </row>
    <row r="443" spans="1:28">
      <c r="A443" s="201" t="s">
        <v>1162</v>
      </c>
      <c r="B443" s="202" t="s">
        <v>16</v>
      </c>
      <c r="C443" s="202"/>
      <c r="D443" s="203" t="s">
        <v>1163</v>
      </c>
      <c r="E443" s="202"/>
      <c r="F443" s="204">
        <v>1</v>
      </c>
      <c r="G443" s="204" t="s">
        <v>16</v>
      </c>
      <c r="H443" s="205">
        <f>I444+I445+I446+I447+I448+I449+I450</f>
        <v>25162.15</v>
      </c>
      <c r="I443" s="229">
        <f t="shared" si="0"/>
        <v>25162.15</v>
      </c>
      <c r="J443" s="8"/>
      <c r="K443" s="9"/>
      <c r="L443" s="9"/>
      <c r="M443" s="9"/>
      <c r="N443" s="9"/>
      <c r="O443" s="9"/>
      <c r="P443" s="9"/>
      <c r="Q443" s="9"/>
      <c r="R443" s="9"/>
      <c r="S443" s="9"/>
      <c r="T443" s="9"/>
      <c r="U443" s="9"/>
      <c r="V443" s="9"/>
      <c r="W443" s="9"/>
      <c r="X443" s="9"/>
      <c r="Y443" s="9"/>
      <c r="Z443" s="9"/>
      <c r="AA443" s="9"/>
      <c r="AB443" s="9"/>
    </row>
    <row r="444" spans="1:28" ht="25.5">
      <c r="A444" s="206" t="s">
        <v>1164</v>
      </c>
      <c r="B444" s="207" t="s">
        <v>1165</v>
      </c>
      <c r="C444" s="208" t="s">
        <v>20</v>
      </c>
      <c r="D444" s="209" t="s">
        <v>1166</v>
      </c>
      <c r="E444" s="210" t="s">
        <v>61</v>
      </c>
      <c r="F444" s="211">
        <v>30</v>
      </c>
      <c r="G444" s="211">
        <v>41.55</v>
      </c>
      <c r="H444" s="212">
        <f>(TRUNC(G444*J8,2)+G444)</f>
        <v>50.669999999999995</v>
      </c>
      <c r="I444" s="231">
        <f t="shared" si="0"/>
        <v>1520.1</v>
      </c>
      <c r="J444" s="8"/>
      <c r="K444" s="9"/>
      <c r="L444" s="9"/>
      <c r="M444" s="9"/>
      <c r="N444" s="9"/>
      <c r="O444" s="9"/>
      <c r="P444" s="9"/>
      <c r="Q444" s="9"/>
      <c r="R444" s="9"/>
      <c r="S444" s="9"/>
      <c r="T444" s="9"/>
      <c r="U444" s="9"/>
      <c r="V444" s="9"/>
      <c r="W444" s="9"/>
      <c r="X444" s="9"/>
      <c r="Y444" s="9"/>
      <c r="Z444" s="9"/>
      <c r="AA444" s="9"/>
      <c r="AB444" s="9"/>
    </row>
    <row r="445" spans="1:28" ht="25.5">
      <c r="A445" s="206" t="s">
        <v>1167</v>
      </c>
      <c r="B445" s="207" t="s">
        <v>1168</v>
      </c>
      <c r="C445" s="208" t="s">
        <v>20</v>
      </c>
      <c r="D445" s="209" t="s">
        <v>1169</v>
      </c>
      <c r="E445" s="207" t="s">
        <v>61</v>
      </c>
      <c r="F445" s="211">
        <v>40</v>
      </c>
      <c r="G445" s="211">
        <v>51.61</v>
      </c>
      <c r="H445" s="212">
        <f>(TRUNC(G445*J8,2)+G445)</f>
        <v>62.94</v>
      </c>
      <c r="I445" s="231">
        <f t="shared" si="0"/>
        <v>2517.6</v>
      </c>
      <c r="J445" s="8"/>
      <c r="K445" s="9"/>
      <c r="L445" s="9"/>
      <c r="M445" s="9"/>
      <c r="N445" s="9"/>
      <c r="O445" s="9"/>
      <c r="P445" s="9"/>
      <c r="Q445" s="9"/>
      <c r="R445" s="9"/>
      <c r="S445" s="9"/>
      <c r="T445" s="9"/>
      <c r="U445" s="9"/>
      <c r="V445" s="9"/>
      <c r="W445" s="9"/>
      <c r="X445" s="9"/>
      <c r="Y445" s="9"/>
      <c r="Z445" s="9"/>
      <c r="AA445" s="9"/>
      <c r="AB445" s="9"/>
    </row>
    <row r="446" spans="1:28" ht="25.5">
      <c r="A446" s="206" t="s">
        <v>1170</v>
      </c>
      <c r="B446" s="207" t="s">
        <v>1171</v>
      </c>
      <c r="C446" s="208" t="s">
        <v>27</v>
      </c>
      <c r="D446" s="209" t="s">
        <v>1172</v>
      </c>
      <c r="E446" s="207" t="s">
        <v>322</v>
      </c>
      <c r="F446" s="211">
        <v>180</v>
      </c>
      <c r="G446" s="211">
        <v>57.68</v>
      </c>
      <c r="H446" s="212">
        <f>(TRUNC(G446*J8,2)+G446)</f>
        <v>70.349999999999994</v>
      </c>
      <c r="I446" s="231">
        <f t="shared" si="0"/>
        <v>12663</v>
      </c>
      <c r="J446" s="8"/>
      <c r="K446" s="9"/>
      <c r="L446" s="9"/>
      <c r="M446" s="9"/>
      <c r="N446" s="9"/>
      <c r="O446" s="9"/>
      <c r="P446" s="9"/>
      <c r="Q446" s="9"/>
      <c r="R446" s="9"/>
      <c r="S446" s="9"/>
      <c r="T446" s="9"/>
      <c r="U446" s="9"/>
      <c r="V446" s="9"/>
      <c r="W446" s="9"/>
      <c r="X446" s="9"/>
      <c r="Y446" s="9"/>
      <c r="Z446" s="9"/>
      <c r="AA446" s="9"/>
      <c r="AB446" s="9"/>
    </row>
    <row r="447" spans="1:28">
      <c r="A447" s="206" t="s">
        <v>1173</v>
      </c>
      <c r="B447" s="207" t="s">
        <v>1174</v>
      </c>
      <c r="C447" s="208" t="s">
        <v>20</v>
      </c>
      <c r="D447" s="209" t="s">
        <v>1175</v>
      </c>
      <c r="E447" s="207" t="s">
        <v>311</v>
      </c>
      <c r="F447" s="211">
        <v>10</v>
      </c>
      <c r="G447" s="211">
        <v>21.01</v>
      </c>
      <c r="H447" s="212">
        <f>(TRUNC(G447*J8,2)+G447)</f>
        <v>25.62</v>
      </c>
      <c r="I447" s="231">
        <f t="shared" si="0"/>
        <v>256.2</v>
      </c>
      <c r="J447" s="8"/>
      <c r="K447" s="9"/>
      <c r="L447" s="9"/>
      <c r="M447" s="9"/>
      <c r="N447" s="9"/>
      <c r="O447" s="9"/>
      <c r="P447" s="9"/>
      <c r="Q447" s="9"/>
      <c r="R447" s="9"/>
      <c r="S447" s="9"/>
      <c r="T447" s="9"/>
      <c r="U447" s="9"/>
      <c r="V447" s="9"/>
      <c r="W447" s="9"/>
      <c r="X447" s="9"/>
      <c r="Y447" s="9"/>
      <c r="Z447" s="9"/>
      <c r="AA447" s="9"/>
      <c r="AB447" s="9"/>
    </row>
    <row r="448" spans="1:28">
      <c r="A448" s="206" t="s">
        <v>1176</v>
      </c>
      <c r="B448" s="210" t="s">
        <v>1177</v>
      </c>
      <c r="C448" s="208" t="s">
        <v>147</v>
      </c>
      <c r="D448" s="213" t="s">
        <v>1178</v>
      </c>
      <c r="E448" s="210" t="s">
        <v>61</v>
      </c>
      <c r="F448" s="211">
        <v>200</v>
      </c>
      <c r="G448" s="211">
        <v>29.78</v>
      </c>
      <c r="H448" s="212">
        <f>(TRUNC(G448*J8,2)+G448)</f>
        <v>36.32</v>
      </c>
      <c r="I448" s="231">
        <f t="shared" si="0"/>
        <v>7264</v>
      </c>
      <c r="J448" s="8"/>
      <c r="K448" s="9"/>
      <c r="L448" s="9"/>
      <c r="M448" s="9"/>
      <c r="N448" s="9"/>
      <c r="O448" s="9"/>
      <c r="P448" s="9"/>
      <c r="Q448" s="9"/>
      <c r="R448" s="9"/>
      <c r="S448" s="9"/>
      <c r="T448" s="9"/>
      <c r="U448" s="9"/>
      <c r="V448" s="9"/>
      <c r="W448" s="9"/>
      <c r="X448" s="9"/>
      <c r="Y448" s="9"/>
      <c r="Z448" s="9"/>
      <c r="AA448" s="9"/>
      <c r="AB448" s="9"/>
    </row>
    <row r="449" spans="1:28" ht="25.5">
      <c r="A449" s="206" t="s">
        <v>1179</v>
      </c>
      <c r="B449" s="207" t="s">
        <v>1180</v>
      </c>
      <c r="C449" s="208" t="s">
        <v>20</v>
      </c>
      <c r="D449" s="209" t="s">
        <v>1181</v>
      </c>
      <c r="E449" s="210" t="s">
        <v>311</v>
      </c>
      <c r="F449" s="211">
        <v>1</v>
      </c>
      <c r="G449" s="211">
        <v>597.47</v>
      </c>
      <c r="H449" s="212">
        <f>(TRUNC(G449*J8,2)+G449)</f>
        <v>728.73</v>
      </c>
      <c r="I449" s="231">
        <f t="shared" si="0"/>
        <v>728.73</v>
      </c>
      <c r="J449" s="8"/>
      <c r="K449" s="9"/>
      <c r="L449" s="9"/>
      <c r="M449" s="9"/>
      <c r="N449" s="9"/>
      <c r="O449" s="9"/>
      <c r="P449" s="9"/>
      <c r="Q449" s="9"/>
      <c r="R449" s="9"/>
      <c r="S449" s="9"/>
      <c r="T449" s="9"/>
      <c r="U449" s="9"/>
      <c r="V449" s="9"/>
      <c r="W449" s="9"/>
      <c r="X449" s="9"/>
      <c r="Y449" s="9"/>
      <c r="Z449" s="9"/>
      <c r="AA449" s="9"/>
      <c r="AB449" s="9"/>
    </row>
    <row r="450" spans="1:28" ht="25.5">
      <c r="A450" s="206" t="s">
        <v>1182</v>
      </c>
      <c r="B450" s="207" t="s">
        <v>1183</v>
      </c>
      <c r="C450" s="208" t="s">
        <v>27</v>
      </c>
      <c r="D450" s="209" t="s">
        <v>1184</v>
      </c>
      <c r="E450" s="210" t="s">
        <v>76</v>
      </c>
      <c r="F450" s="211">
        <v>1</v>
      </c>
      <c r="G450" s="211">
        <v>174.24</v>
      </c>
      <c r="H450" s="212">
        <f>(TRUNC(G450*J8,2)+G450)</f>
        <v>212.52</v>
      </c>
      <c r="I450" s="231">
        <f t="shared" si="0"/>
        <v>212.52</v>
      </c>
      <c r="J450" s="8"/>
      <c r="K450" s="9"/>
      <c r="L450" s="9"/>
      <c r="M450" s="9"/>
      <c r="N450" s="9"/>
      <c r="O450" s="9"/>
      <c r="P450" s="9"/>
      <c r="Q450" s="9"/>
      <c r="R450" s="9"/>
      <c r="S450" s="9"/>
      <c r="T450" s="9"/>
      <c r="U450" s="9"/>
      <c r="V450" s="9"/>
      <c r="W450" s="9"/>
      <c r="X450" s="9"/>
      <c r="Y450" s="9"/>
      <c r="Z450" s="9"/>
      <c r="AA450" s="9"/>
      <c r="AB450" s="9"/>
    </row>
    <row r="451" spans="1:28">
      <c r="A451" s="201" t="s">
        <v>1185</v>
      </c>
      <c r="B451" s="202" t="s">
        <v>16</v>
      </c>
      <c r="C451" s="202"/>
      <c r="D451" s="203" t="s">
        <v>1186</v>
      </c>
      <c r="E451" s="202"/>
      <c r="F451" s="204">
        <v>1</v>
      </c>
      <c r="G451" s="204" t="s">
        <v>16</v>
      </c>
      <c r="H451" s="205">
        <f>I452+I453+I454+I455+I456+I457+I458+I459+I460+I461+I462+I463+I464+I465+I466+I467+I468+I470</f>
        <v>96549.999999999971</v>
      </c>
      <c r="I451" s="229">
        <f t="shared" si="0"/>
        <v>96550</v>
      </c>
      <c r="J451" s="8"/>
      <c r="K451" s="9"/>
      <c r="L451" s="9"/>
      <c r="M451" s="9"/>
      <c r="N451" s="9"/>
      <c r="O451" s="9"/>
      <c r="P451" s="9"/>
      <c r="Q451" s="9"/>
      <c r="R451" s="9"/>
      <c r="S451" s="9"/>
      <c r="T451" s="9"/>
      <c r="U451" s="9"/>
      <c r="V451" s="9"/>
      <c r="W451" s="9"/>
      <c r="X451" s="9"/>
      <c r="Y451" s="9"/>
      <c r="Z451" s="9"/>
      <c r="AA451" s="9"/>
      <c r="AB451" s="9"/>
    </row>
    <row r="452" spans="1:28" ht="25.5">
      <c r="A452" s="206" t="s">
        <v>1187</v>
      </c>
      <c r="B452" s="207" t="s">
        <v>1188</v>
      </c>
      <c r="C452" s="208" t="s">
        <v>20</v>
      </c>
      <c r="D452" s="209" t="s">
        <v>1189</v>
      </c>
      <c r="E452" s="210" t="s">
        <v>1190</v>
      </c>
      <c r="F452" s="211">
        <v>318.5</v>
      </c>
      <c r="G452" s="211">
        <v>36.409999999999997</v>
      </c>
      <c r="H452" s="212">
        <f>(TRUNC(G452*J8,2)+G452)</f>
        <v>44.4</v>
      </c>
      <c r="I452" s="231">
        <f t="shared" si="0"/>
        <v>14141.4</v>
      </c>
      <c r="J452" s="8"/>
      <c r="K452" s="9"/>
      <c r="L452" s="9"/>
      <c r="M452" s="9"/>
      <c r="N452" s="9"/>
      <c r="O452" s="9"/>
      <c r="P452" s="9"/>
      <c r="Q452" s="9"/>
      <c r="R452" s="9"/>
      <c r="S452" s="9"/>
      <c r="T452" s="9"/>
      <c r="U452" s="9"/>
      <c r="V452" s="9"/>
      <c r="W452" s="9"/>
      <c r="X452" s="9"/>
      <c r="Y452" s="9"/>
      <c r="Z452" s="9"/>
      <c r="AA452" s="9"/>
      <c r="AB452" s="9"/>
    </row>
    <row r="453" spans="1:28" ht="38.25">
      <c r="A453" s="206" t="s">
        <v>1191</v>
      </c>
      <c r="B453" s="207" t="s">
        <v>1192</v>
      </c>
      <c r="C453" s="208" t="s">
        <v>147</v>
      </c>
      <c r="D453" s="209" t="s">
        <v>1193</v>
      </c>
      <c r="E453" s="207" t="s">
        <v>76</v>
      </c>
      <c r="F453" s="211">
        <v>1</v>
      </c>
      <c r="G453" s="211">
        <v>4083.87</v>
      </c>
      <c r="H453" s="212">
        <f>(TRUNC(G453*J8,2)+G453)</f>
        <v>4981.09</v>
      </c>
      <c r="I453" s="231">
        <f t="shared" si="0"/>
        <v>4981.09</v>
      </c>
      <c r="J453" s="8"/>
      <c r="K453" s="9"/>
      <c r="L453" s="9"/>
      <c r="M453" s="9"/>
      <c r="N453" s="9"/>
      <c r="O453" s="9"/>
      <c r="P453" s="9"/>
      <c r="Q453" s="9"/>
      <c r="R453" s="9"/>
      <c r="S453" s="9"/>
      <c r="T453" s="9"/>
      <c r="U453" s="9"/>
      <c r="V453" s="9"/>
      <c r="W453" s="9"/>
      <c r="X453" s="9"/>
      <c r="Y453" s="9"/>
      <c r="Z453" s="9"/>
      <c r="AA453" s="9"/>
      <c r="AB453" s="9"/>
    </row>
    <row r="454" spans="1:28" ht="25.5">
      <c r="A454" s="206" t="s">
        <v>1194</v>
      </c>
      <c r="B454" s="207" t="s">
        <v>1195</v>
      </c>
      <c r="C454" s="208" t="s">
        <v>27</v>
      </c>
      <c r="D454" s="209" t="s">
        <v>1196</v>
      </c>
      <c r="E454" s="210" t="s">
        <v>322</v>
      </c>
      <c r="F454" s="211">
        <v>114</v>
      </c>
      <c r="G454" s="211">
        <v>104.89</v>
      </c>
      <c r="H454" s="212">
        <f>(TRUNC(G454*J8,2)+G454)</f>
        <v>127.93</v>
      </c>
      <c r="I454" s="231">
        <f t="shared" si="0"/>
        <v>14584.02</v>
      </c>
      <c r="J454" s="8"/>
      <c r="K454" s="9"/>
      <c r="L454" s="9"/>
      <c r="M454" s="9"/>
      <c r="N454" s="9"/>
      <c r="O454" s="9"/>
      <c r="P454" s="9"/>
      <c r="Q454" s="9"/>
      <c r="R454" s="9"/>
      <c r="S454" s="9"/>
      <c r="T454" s="9"/>
      <c r="U454" s="9"/>
      <c r="V454" s="9"/>
      <c r="W454" s="9"/>
      <c r="X454" s="9"/>
      <c r="Y454" s="9"/>
      <c r="Z454" s="9"/>
      <c r="AA454" s="9"/>
      <c r="AB454" s="9"/>
    </row>
    <row r="455" spans="1:28" ht="25.5">
      <c r="A455" s="206" t="s">
        <v>1197</v>
      </c>
      <c r="B455" s="207" t="s">
        <v>1198</v>
      </c>
      <c r="C455" s="208" t="s">
        <v>27</v>
      </c>
      <c r="D455" s="209" t="s">
        <v>1199</v>
      </c>
      <c r="E455" s="210" t="s">
        <v>322</v>
      </c>
      <c r="F455" s="211">
        <v>240</v>
      </c>
      <c r="G455" s="211">
        <v>67.64</v>
      </c>
      <c r="H455" s="212">
        <f>(TRUNC(G455*J8,2)+G455)</f>
        <v>82.5</v>
      </c>
      <c r="I455" s="231">
        <f t="shared" si="0"/>
        <v>19800</v>
      </c>
      <c r="J455" s="8"/>
      <c r="K455" s="9"/>
      <c r="L455" s="9"/>
      <c r="M455" s="9"/>
      <c r="N455" s="9"/>
      <c r="O455" s="9"/>
      <c r="P455" s="9"/>
      <c r="Q455" s="9"/>
      <c r="R455" s="9"/>
      <c r="S455" s="9"/>
      <c r="T455" s="9"/>
      <c r="U455" s="9"/>
      <c r="V455" s="9"/>
      <c r="W455" s="9"/>
      <c r="X455" s="9"/>
      <c r="Y455" s="9"/>
      <c r="Z455" s="9"/>
      <c r="AA455" s="9"/>
      <c r="AB455" s="9"/>
    </row>
    <row r="456" spans="1:28" ht="25.5">
      <c r="A456" s="206" t="s">
        <v>1200</v>
      </c>
      <c r="B456" s="210" t="s">
        <v>1201</v>
      </c>
      <c r="C456" s="208" t="s">
        <v>27</v>
      </c>
      <c r="D456" s="213" t="s">
        <v>1202</v>
      </c>
      <c r="E456" s="210" t="s">
        <v>76</v>
      </c>
      <c r="F456" s="211">
        <v>12</v>
      </c>
      <c r="G456" s="211">
        <v>91.39</v>
      </c>
      <c r="H456" s="212">
        <f>(TRUNC(G456*J8,2)+G456)</f>
        <v>111.46000000000001</v>
      </c>
      <c r="I456" s="231">
        <f t="shared" si="0"/>
        <v>1337.52</v>
      </c>
      <c r="J456" s="8"/>
      <c r="K456" s="9"/>
      <c r="L456" s="9"/>
      <c r="M456" s="9"/>
      <c r="N456" s="9"/>
      <c r="O456" s="9"/>
      <c r="P456" s="9"/>
      <c r="Q456" s="9"/>
      <c r="R456" s="9"/>
      <c r="S456" s="9"/>
      <c r="T456" s="9"/>
      <c r="U456" s="9"/>
      <c r="V456" s="9"/>
      <c r="W456" s="9"/>
      <c r="X456" s="9"/>
      <c r="Y456" s="9"/>
      <c r="Z456" s="9"/>
      <c r="AA456" s="9"/>
      <c r="AB456" s="9"/>
    </row>
    <row r="457" spans="1:28">
      <c r="A457" s="206" t="s">
        <v>1203</v>
      </c>
      <c r="B457" s="224" t="s">
        <v>1204</v>
      </c>
      <c r="C457" s="208" t="s">
        <v>20</v>
      </c>
      <c r="D457" s="209" t="s">
        <v>1205</v>
      </c>
      <c r="E457" s="207" t="s">
        <v>311</v>
      </c>
      <c r="F457" s="211">
        <v>3</v>
      </c>
      <c r="G457" s="211">
        <v>79.760000000000005</v>
      </c>
      <c r="H457" s="212">
        <f>(TRUNC(G457*J8,2)+G457)</f>
        <v>97.28</v>
      </c>
      <c r="I457" s="231">
        <f t="shared" si="0"/>
        <v>291.83999999999997</v>
      </c>
      <c r="J457" s="8"/>
      <c r="K457" s="9"/>
      <c r="L457" s="9"/>
      <c r="M457" s="9"/>
      <c r="N457" s="9"/>
      <c r="O457" s="9"/>
      <c r="P457" s="9"/>
      <c r="Q457" s="9"/>
      <c r="R457" s="9"/>
      <c r="S457" s="9"/>
      <c r="T457" s="9"/>
      <c r="U457" s="9"/>
      <c r="V457" s="9"/>
      <c r="W457" s="9"/>
      <c r="X457" s="9"/>
      <c r="Y457" s="9"/>
      <c r="Z457" s="9"/>
      <c r="AA457" s="9"/>
      <c r="AB457" s="9"/>
    </row>
    <row r="458" spans="1:28">
      <c r="A458" s="206" t="s">
        <v>1206</v>
      </c>
      <c r="B458" s="207" t="s">
        <v>1207</v>
      </c>
      <c r="C458" s="208" t="s">
        <v>20</v>
      </c>
      <c r="D458" s="225" t="s">
        <v>1208</v>
      </c>
      <c r="E458" s="224" t="s">
        <v>311</v>
      </c>
      <c r="F458" s="211">
        <v>6</v>
      </c>
      <c r="G458" s="211">
        <v>68.06</v>
      </c>
      <c r="H458" s="212">
        <f>(TRUNC(G458*J8,2)+G458)</f>
        <v>83.01</v>
      </c>
      <c r="I458" s="231">
        <f t="shared" si="0"/>
        <v>498.06</v>
      </c>
      <c r="J458" s="8"/>
      <c r="K458" s="9"/>
      <c r="L458" s="9"/>
      <c r="M458" s="9"/>
      <c r="N458" s="9"/>
      <c r="O458" s="9"/>
      <c r="P458" s="9"/>
      <c r="Q458" s="9"/>
      <c r="R458" s="9"/>
      <c r="S458" s="9"/>
      <c r="T458" s="9"/>
      <c r="U458" s="9"/>
      <c r="V458" s="9"/>
      <c r="W458" s="9"/>
      <c r="X458" s="9"/>
      <c r="Y458" s="9"/>
      <c r="Z458" s="9"/>
      <c r="AA458" s="9"/>
      <c r="AB458" s="9"/>
    </row>
    <row r="459" spans="1:28" ht="38.25">
      <c r="A459" s="206" t="s">
        <v>1209</v>
      </c>
      <c r="B459" s="207" t="s">
        <v>1210</v>
      </c>
      <c r="C459" s="208" t="s">
        <v>27</v>
      </c>
      <c r="D459" s="209" t="s">
        <v>1211</v>
      </c>
      <c r="E459" s="207" t="s">
        <v>76</v>
      </c>
      <c r="F459" s="211">
        <v>12</v>
      </c>
      <c r="G459" s="211">
        <v>36.89</v>
      </c>
      <c r="H459" s="212">
        <f>(TRUNC(G459*J8,2)+G459)</f>
        <v>44.99</v>
      </c>
      <c r="I459" s="231">
        <f t="shared" si="0"/>
        <v>539.88</v>
      </c>
      <c r="J459" s="8"/>
      <c r="K459" s="9"/>
      <c r="L459" s="9"/>
      <c r="M459" s="9"/>
      <c r="N459" s="9"/>
      <c r="O459" s="9"/>
      <c r="P459" s="9"/>
      <c r="Q459" s="9"/>
      <c r="R459" s="9"/>
      <c r="S459" s="9"/>
      <c r="T459" s="9"/>
      <c r="U459" s="9"/>
      <c r="V459" s="9"/>
      <c r="W459" s="9"/>
      <c r="X459" s="9"/>
      <c r="Y459" s="9"/>
      <c r="Z459" s="9"/>
      <c r="AA459" s="9"/>
      <c r="AB459" s="9"/>
    </row>
    <row r="460" spans="1:28" ht="25.5">
      <c r="A460" s="206" t="s">
        <v>1212</v>
      </c>
      <c r="B460" s="207" t="s">
        <v>1213</v>
      </c>
      <c r="C460" s="208" t="s">
        <v>27</v>
      </c>
      <c r="D460" s="209" t="s">
        <v>1214</v>
      </c>
      <c r="E460" s="210" t="s">
        <v>76</v>
      </c>
      <c r="F460" s="211">
        <v>3</v>
      </c>
      <c r="G460" s="211">
        <v>40.99</v>
      </c>
      <c r="H460" s="212">
        <f>(TRUNC(G460*J8,2)+G460)</f>
        <v>49.99</v>
      </c>
      <c r="I460" s="231">
        <f t="shared" si="0"/>
        <v>149.97</v>
      </c>
      <c r="J460" s="8"/>
      <c r="K460" s="9"/>
      <c r="L460" s="9"/>
      <c r="M460" s="9"/>
      <c r="N460" s="9"/>
      <c r="O460" s="9"/>
      <c r="P460" s="9"/>
      <c r="Q460" s="9"/>
      <c r="R460" s="9"/>
      <c r="S460" s="9"/>
      <c r="T460" s="9"/>
      <c r="U460" s="9"/>
      <c r="V460" s="9"/>
      <c r="W460" s="9"/>
      <c r="X460" s="9"/>
      <c r="Y460" s="9"/>
      <c r="Z460" s="9"/>
      <c r="AA460" s="9"/>
      <c r="AB460" s="9"/>
    </row>
    <row r="461" spans="1:28" ht="38.25">
      <c r="A461" s="206" t="s">
        <v>1215</v>
      </c>
      <c r="B461" s="207" t="s">
        <v>1216</v>
      </c>
      <c r="C461" s="208" t="s">
        <v>27</v>
      </c>
      <c r="D461" s="209" t="s">
        <v>1217</v>
      </c>
      <c r="E461" s="210" t="s">
        <v>76</v>
      </c>
      <c r="F461" s="211">
        <v>6</v>
      </c>
      <c r="G461" s="211">
        <v>17.690000000000001</v>
      </c>
      <c r="H461" s="212">
        <f>(TRUNC(G461*J8,2)+G461)</f>
        <v>21.57</v>
      </c>
      <c r="I461" s="231">
        <f t="shared" si="0"/>
        <v>129.41999999999999</v>
      </c>
      <c r="J461" s="8"/>
      <c r="K461" s="9"/>
      <c r="L461" s="9"/>
      <c r="M461" s="9"/>
      <c r="N461" s="9"/>
      <c r="O461" s="9"/>
      <c r="P461" s="9"/>
      <c r="Q461" s="9"/>
      <c r="R461" s="9"/>
      <c r="S461" s="9"/>
      <c r="T461" s="9"/>
      <c r="U461" s="9"/>
      <c r="V461" s="9"/>
      <c r="W461" s="9"/>
      <c r="X461" s="9"/>
      <c r="Y461" s="9"/>
      <c r="Z461" s="9"/>
      <c r="AA461" s="9"/>
      <c r="AB461" s="9"/>
    </row>
    <row r="462" spans="1:28">
      <c r="A462" s="206" t="s">
        <v>1218</v>
      </c>
      <c r="B462" s="210" t="s">
        <v>1219</v>
      </c>
      <c r="C462" s="208" t="s">
        <v>27</v>
      </c>
      <c r="D462" s="213" t="s">
        <v>1220</v>
      </c>
      <c r="E462" s="210" t="s">
        <v>80</v>
      </c>
      <c r="F462" s="211">
        <v>1.5</v>
      </c>
      <c r="G462" s="211">
        <v>89.55</v>
      </c>
      <c r="H462" s="212">
        <f>(TRUNC(G462*J8,2)+G462)</f>
        <v>109.22</v>
      </c>
      <c r="I462" s="231">
        <f t="shared" si="0"/>
        <v>163.83000000000001</v>
      </c>
      <c r="J462" s="8"/>
      <c r="K462" s="9"/>
      <c r="L462" s="9"/>
      <c r="M462" s="9"/>
      <c r="N462" s="9"/>
      <c r="O462" s="9"/>
      <c r="P462" s="9"/>
      <c r="Q462" s="9"/>
      <c r="R462" s="9"/>
      <c r="S462" s="9"/>
      <c r="T462" s="9"/>
      <c r="U462" s="9"/>
      <c r="V462" s="9"/>
      <c r="W462" s="9"/>
      <c r="X462" s="9"/>
      <c r="Y462" s="9"/>
      <c r="Z462" s="9"/>
      <c r="AA462" s="9"/>
      <c r="AB462" s="9"/>
    </row>
    <row r="463" spans="1:28">
      <c r="A463" s="206" t="s">
        <v>1221</v>
      </c>
      <c r="B463" s="224" t="s">
        <v>1222</v>
      </c>
      <c r="C463" s="208" t="s">
        <v>27</v>
      </c>
      <c r="D463" s="209" t="s">
        <v>1223</v>
      </c>
      <c r="E463" s="207" t="s">
        <v>80</v>
      </c>
      <c r="F463" s="211">
        <v>1.5</v>
      </c>
      <c r="G463" s="211">
        <v>22.69</v>
      </c>
      <c r="H463" s="212">
        <f>(TRUNC(G463*J8,2)+G463)</f>
        <v>27.67</v>
      </c>
      <c r="I463" s="231">
        <f t="shared" si="0"/>
        <v>41.5</v>
      </c>
      <c r="J463" s="8"/>
      <c r="K463" s="9"/>
      <c r="L463" s="9"/>
      <c r="M463" s="9"/>
      <c r="N463" s="9"/>
      <c r="O463" s="9"/>
      <c r="P463" s="9"/>
      <c r="Q463" s="9"/>
      <c r="R463" s="9"/>
      <c r="S463" s="9"/>
      <c r="T463" s="9"/>
      <c r="U463" s="9"/>
      <c r="V463" s="9"/>
      <c r="W463" s="9"/>
      <c r="X463" s="9"/>
      <c r="Y463" s="9"/>
      <c r="Z463" s="9"/>
      <c r="AA463" s="9"/>
      <c r="AB463" s="9"/>
    </row>
    <row r="464" spans="1:28" ht="25.5">
      <c r="A464" s="206" t="s">
        <v>1224</v>
      </c>
      <c r="B464" s="207" t="s">
        <v>1225</v>
      </c>
      <c r="C464" s="208" t="s">
        <v>20</v>
      </c>
      <c r="D464" s="225" t="s">
        <v>1226</v>
      </c>
      <c r="E464" s="224" t="s">
        <v>80</v>
      </c>
      <c r="F464" s="211">
        <v>0.9</v>
      </c>
      <c r="G464" s="211">
        <v>707.93</v>
      </c>
      <c r="H464" s="212">
        <f>(TRUNC(G464*J8,2)+G464)</f>
        <v>863.45999999999992</v>
      </c>
      <c r="I464" s="231">
        <f t="shared" si="0"/>
        <v>777.11</v>
      </c>
      <c r="J464" s="8"/>
      <c r="K464" s="9"/>
      <c r="L464" s="9"/>
      <c r="M464" s="9"/>
      <c r="N464" s="9"/>
      <c r="O464" s="9"/>
      <c r="P464" s="9"/>
      <c r="Q464" s="9"/>
      <c r="R464" s="9"/>
      <c r="S464" s="9"/>
      <c r="T464" s="9"/>
      <c r="U464" s="9"/>
      <c r="V464" s="9"/>
      <c r="W464" s="9"/>
      <c r="X464" s="9"/>
      <c r="Y464" s="9"/>
      <c r="Z464" s="9"/>
      <c r="AA464" s="9"/>
      <c r="AB464" s="9"/>
    </row>
    <row r="465" spans="1:28" ht="25.5">
      <c r="A465" s="206" t="s">
        <v>1227</v>
      </c>
      <c r="B465" s="207" t="s">
        <v>1228</v>
      </c>
      <c r="C465" s="208" t="s">
        <v>1229</v>
      </c>
      <c r="D465" s="209" t="s">
        <v>1230</v>
      </c>
      <c r="E465" s="207" t="s">
        <v>61</v>
      </c>
      <c r="F465" s="211">
        <v>18</v>
      </c>
      <c r="G465" s="211">
        <v>30.29</v>
      </c>
      <c r="H465" s="212">
        <f>(TRUNC(G465*J8,2)+G465)</f>
        <v>36.94</v>
      </c>
      <c r="I465" s="231">
        <f t="shared" si="0"/>
        <v>664.92</v>
      </c>
      <c r="J465" s="8"/>
      <c r="K465" s="9"/>
      <c r="L465" s="9"/>
      <c r="M465" s="9"/>
      <c r="N465" s="9"/>
      <c r="O465" s="9"/>
      <c r="P465" s="9"/>
      <c r="Q465" s="9"/>
      <c r="R465" s="9"/>
      <c r="S465" s="9"/>
      <c r="T465" s="9"/>
      <c r="U465" s="9"/>
      <c r="V465" s="9"/>
      <c r="W465" s="9"/>
      <c r="X465" s="9"/>
      <c r="Y465" s="9"/>
      <c r="Z465" s="9"/>
      <c r="AA465" s="9"/>
      <c r="AB465" s="9"/>
    </row>
    <row r="466" spans="1:28" ht="25.5">
      <c r="A466" s="206" t="s">
        <v>1231</v>
      </c>
      <c r="B466" s="210" t="s">
        <v>1232</v>
      </c>
      <c r="C466" s="208" t="s">
        <v>147</v>
      </c>
      <c r="D466" s="213" t="s">
        <v>1233</v>
      </c>
      <c r="E466" s="210" t="s">
        <v>76</v>
      </c>
      <c r="F466" s="211">
        <v>1</v>
      </c>
      <c r="G466" s="211">
        <v>848.07</v>
      </c>
      <c r="H466" s="212">
        <f>(TRUNC(G466*J8,2)+G466)</f>
        <v>1034.3900000000001</v>
      </c>
      <c r="I466" s="231">
        <f t="shared" si="0"/>
        <v>1034.3900000000001</v>
      </c>
      <c r="J466" s="8"/>
      <c r="K466" s="9"/>
      <c r="L466" s="9"/>
      <c r="M466" s="9"/>
      <c r="N466" s="9"/>
      <c r="O466" s="9"/>
      <c r="P466" s="9"/>
      <c r="Q466" s="9"/>
      <c r="R466" s="9"/>
      <c r="S466" s="9"/>
      <c r="T466" s="9"/>
      <c r="U466" s="9"/>
      <c r="V466" s="9"/>
      <c r="W466" s="9"/>
      <c r="X466" s="9"/>
      <c r="Y466" s="9"/>
      <c r="Z466" s="9"/>
      <c r="AA466" s="9"/>
      <c r="AB466" s="9"/>
    </row>
    <row r="467" spans="1:28">
      <c r="A467" s="206" t="s">
        <v>1234</v>
      </c>
      <c r="B467" s="224" t="s">
        <v>1235</v>
      </c>
      <c r="C467" s="208" t="s">
        <v>147</v>
      </c>
      <c r="D467" s="209" t="s">
        <v>1236</v>
      </c>
      <c r="E467" s="207" t="s">
        <v>76</v>
      </c>
      <c r="F467" s="211">
        <v>8</v>
      </c>
      <c r="G467" s="211">
        <v>2444.64</v>
      </c>
      <c r="H467" s="212">
        <f>(TRUNC(G467*J8,2)+G467)</f>
        <v>2981.72</v>
      </c>
      <c r="I467" s="231">
        <f t="shared" si="0"/>
        <v>23853.759999999998</v>
      </c>
      <c r="J467" s="8"/>
      <c r="K467" s="9"/>
      <c r="L467" s="9"/>
      <c r="M467" s="9"/>
      <c r="N467" s="9"/>
      <c r="O467" s="9"/>
      <c r="P467" s="9"/>
      <c r="Q467" s="9"/>
      <c r="R467" s="9"/>
      <c r="S467" s="9"/>
      <c r="T467" s="9"/>
      <c r="U467" s="9"/>
      <c r="V467" s="9"/>
      <c r="W467" s="9"/>
      <c r="X467" s="9"/>
      <c r="Y467" s="9"/>
      <c r="Z467" s="9"/>
      <c r="AA467" s="9"/>
      <c r="AB467" s="9"/>
    </row>
    <row r="468" spans="1:28">
      <c r="A468" s="214" t="s">
        <v>1237</v>
      </c>
      <c r="B468" s="215" t="s">
        <v>16</v>
      </c>
      <c r="C468" s="215"/>
      <c r="D468" s="216" t="s">
        <v>1238</v>
      </c>
      <c r="E468" s="215"/>
      <c r="F468" s="217">
        <v>1</v>
      </c>
      <c r="G468" s="217" t="s">
        <v>16</v>
      </c>
      <c r="H468" s="218">
        <f>I469</f>
        <v>1360.89</v>
      </c>
      <c r="I468" s="232">
        <f t="shared" si="0"/>
        <v>1360.89</v>
      </c>
      <c r="J468" s="8"/>
      <c r="K468" s="9"/>
      <c r="L468" s="9"/>
      <c r="M468" s="9"/>
      <c r="N468" s="9"/>
      <c r="O468" s="9"/>
      <c r="P468" s="9"/>
      <c r="Q468" s="9"/>
      <c r="R468" s="9"/>
      <c r="S468" s="9"/>
      <c r="T468" s="9"/>
      <c r="U468" s="9"/>
      <c r="V468" s="9"/>
      <c r="W468" s="9"/>
      <c r="X468" s="9"/>
      <c r="Y468" s="9"/>
      <c r="Z468" s="9"/>
      <c r="AA468" s="9"/>
      <c r="AB468" s="9"/>
    </row>
    <row r="469" spans="1:28" ht="38.25">
      <c r="A469" s="240" t="s">
        <v>1239</v>
      </c>
      <c r="B469" s="210" t="s">
        <v>1240</v>
      </c>
      <c r="C469" s="208" t="s">
        <v>27</v>
      </c>
      <c r="D469" s="213" t="s">
        <v>1241</v>
      </c>
      <c r="E469" s="210" t="s">
        <v>44</v>
      </c>
      <c r="F469" s="211">
        <v>19.2</v>
      </c>
      <c r="G469" s="211">
        <v>58.12</v>
      </c>
      <c r="H469" s="212">
        <f>(TRUNC(G469*J8,2)+G469)</f>
        <v>70.88</v>
      </c>
      <c r="I469" s="231">
        <f t="shared" si="0"/>
        <v>1360.89</v>
      </c>
      <c r="J469" s="8"/>
      <c r="K469" s="9"/>
      <c r="L469" s="9"/>
      <c r="M469" s="9"/>
      <c r="N469" s="9"/>
      <c r="O469" s="9"/>
      <c r="P469" s="9"/>
      <c r="Q469" s="9"/>
      <c r="R469" s="9"/>
      <c r="S469" s="9"/>
      <c r="T469" s="9"/>
      <c r="U469" s="9"/>
      <c r="V469" s="9"/>
      <c r="W469" s="9"/>
      <c r="X469" s="9"/>
      <c r="Y469" s="9"/>
      <c r="Z469" s="9"/>
      <c r="AA469" s="9"/>
      <c r="AB469" s="9"/>
    </row>
    <row r="470" spans="1:28">
      <c r="A470" s="214" t="s">
        <v>1242</v>
      </c>
      <c r="B470" s="215" t="s">
        <v>16</v>
      </c>
      <c r="C470" s="215"/>
      <c r="D470" s="216" t="s">
        <v>1243</v>
      </c>
      <c r="E470" s="215"/>
      <c r="F470" s="217">
        <v>1</v>
      </c>
      <c r="G470" s="217" t="s">
        <v>16</v>
      </c>
      <c r="H470" s="218">
        <f>I471</f>
        <v>12200.4</v>
      </c>
      <c r="I470" s="232">
        <f t="shared" si="0"/>
        <v>12200.4</v>
      </c>
      <c r="J470" s="8"/>
      <c r="K470" s="9"/>
      <c r="L470" s="9"/>
      <c r="M470" s="9"/>
      <c r="N470" s="9"/>
      <c r="O470" s="9"/>
      <c r="P470" s="9"/>
      <c r="Q470" s="9"/>
      <c r="R470" s="9"/>
      <c r="S470" s="9"/>
      <c r="T470" s="9"/>
      <c r="U470" s="9"/>
      <c r="V470" s="9"/>
      <c r="W470" s="9"/>
      <c r="X470" s="9"/>
      <c r="Y470" s="9"/>
      <c r="Z470" s="9"/>
      <c r="AA470" s="9"/>
      <c r="AB470" s="9"/>
    </row>
    <row r="471" spans="1:28" ht="63.75">
      <c r="A471" s="240" t="s">
        <v>1244</v>
      </c>
      <c r="B471" s="210" t="s">
        <v>1245</v>
      </c>
      <c r="C471" s="208" t="s">
        <v>20</v>
      </c>
      <c r="D471" s="213" t="s">
        <v>1246</v>
      </c>
      <c r="E471" s="210" t="s">
        <v>48</v>
      </c>
      <c r="F471" s="211">
        <v>3</v>
      </c>
      <c r="G471" s="211">
        <v>3334.27</v>
      </c>
      <c r="H471" s="212">
        <f>(TRUNC(G471*J8,2)+G471)</f>
        <v>4066.8</v>
      </c>
      <c r="I471" s="231">
        <f t="shared" si="0"/>
        <v>12200.4</v>
      </c>
      <c r="J471" s="8"/>
      <c r="K471" s="9"/>
      <c r="L471" s="9"/>
      <c r="M471" s="9"/>
      <c r="N471" s="9"/>
      <c r="O471" s="9"/>
      <c r="P471" s="9"/>
      <c r="Q471" s="9"/>
      <c r="R471" s="9"/>
      <c r="S471" s="9"/>
      <c r="T471" s="9"/>
      <c r="U471" s="9"/>
      <c r="V471" s="9"/>
      <c r="W471" s="9"/>
      <c r="X471" s="9"/>
      <c r="Y471" s="9"/>
      <c r="Z471" s="9"/>
      <c r="AA471" s="9"/>
      <c r="AB471" s="9"/>
    </row>
    <row r="472" spans="1:28">
      <c r="A472" s="201" t="s">
        <v>1247</v>
      </c>
      <c r="B472" s="202" t="s">
        <v>16</v>
      </c>
      <c r="C472" s="202"/>
      <c r="D472" s="203" t="s">
        <v>1248</v>
      </c>
      <c r="E472" s="202"/>
      <c r="F472" s="204">
        <v>1</v>
      </c>
      <c r="G472" s="204" t="s">
        <v>16</v>
      </c>
      <c r="H472" s="205">
        <f>I473+I521</f>
        <v>287604.26</v>
      </c>
      <c r="I472" s="229">
        <f t="shared" si="0"/>
        <v>287604.26</v>
      </c>
      <c r="J472" s="8"/>
      <c r="K472" s="9"/>
      <c r="L472" s="9"/>
      <c r="M472" s="9"/>
      <c r="N472" s="9"/>
      <c r="O472" s="9"/>
      <c r="P472" s="9"/>
      <c r="Q472" s="9"/>
      <c r="R472" s="9"/>
      <c r="S472" s="9"/>
      <c r="T472" s="9"/>
      <c r="U472" s="9"/>
      <c r="V472" s="9"/>
      <c r="W472" s="9"/>
      <c r="X472" s="9"/>
      <c r="Y472" s="9"/>
      <c r="Z472" s="9"/>
      <c r="AA472" s="9"/>
      <c r="AB472" s="9"/>
    </row>
    <row r="473" spans="1:28">
      <c r="A473" s="214" t="s">
        <v>1249</v>
      </c>
      <c r="B473" s="215" t="s">
        <v>16</v>
      </c>
      <c r="C473" s="215"/>
      <c r="D473" s="216" t="s">
        <v>1250</v>
      </c>
      <c r="E473" s="215"/>
      <c r="F473" s="217">
        <v>1</v>
      </c>
      <c r="G473" s="217" t="s">
        <v>16</v>
      </c>
      <c r="H473" s="218">
        <f>I474+I475+I476+I477+I478+I479+I480+I481+I482+I483+I484+I485+I486+I487+I488+I489+I490+I491+I492+I493+I494+I495+I496+I497+I498+I499+I500+I501+I502+I503+I504+I505+I506+I507+I508+I509+I510+I511+I512+I513+I514+I515+I516+I517+I518+I519+I520</f>
        <v>262380.91999999993</v>
      </c>
      <c r="I473" s="232">
        <f t="shared" si="0"/>
        <v>262380.92</v>
      </c>
      <c r="J473" s="8"/>
      <c r="K473" s="9"/>
      <c r="L473" s="9"/>
      <c r="M473" s="9"/>
      <c r="N473" s="9"/>
      <c r="O473" s="9"/>
      <c r="P473" s="9"/>
      <c r="Q473" s="9"/>
      <c r="R473" s="9"/>
      <c r="S473" s="9"/>
      <c r="T473" s="9"/>
      <c r="U473" s="9"/>
      <c r="V473" s="9"/>
      <c r="W473" s="9"/>
      <c r="X473" s="9"/>
      <c r="Y473" s="9"/>
      <c r="Z473" s="9"/>
      <c r="AA473" s="9"/>
      <c r="AB473" s="9"/>
    </row>
    <row r="474" spans="1:28" ht="25.5">
      <c r="A474" s="206" t="s">
        <v>1251</v>
      </c>
      <c r="B474" s="207" t="s">
        <v>1252</v>
      </c>
      <c r="C474" s="208" t="s">
        <v>27</v>
      </c>
      <c r="D474" s="209" t="s">
        <v>1253</v>
      </c>
      <c r="E474" s="210" t="s">
        <v>76</v>
      </c>
      <c r="F474" s="211">
        <v>85</v>
      </c>
      <c r="G474" s="211">
        <v>20.67</v>
      </c>
      <c r="H474" s="212">
        <f>(TRUNC(G474*J8,2)+G474)</f>
        <v>25.21</v>
      </c>
      <c r="I474" s="231">
        <f t="shared" si="0"/>
        <v>2142.85</v>
      </c>
      <c r="J474" s="8"/>
      <c r="K474" s="9"/>
      <c r="L474" s="9"/>
      <c r="M474" s="9"/>
      <c r="N474" s="9"/>
      <c r="O474" s="9"/>
      <c r="P474" s="9"/>
      <c r="Q474" s="9"/>
      <c r="R474" s="9"/>
      <c r="S474" s="9"/>
      <c r="T474" s="9"/>
      <c r="U474" s="9"/>
      <c r="V474" s="9"/>
      <c r="W474" s="9"/>
      <c r="X474" s="9"/>
      <c r="Y474" s="9"/>
      <c r="Z474" s="9"/>
      <c r="AA474" s="9"/>
      <c r="AB474" s="9"/>
    </row>
    <row r="475" spans="1:28">
      <c r="A475" s="206" t="s">
        <v>1254</v>
      </c>
      <c r="B475" s="207" t="s">
        <v>1255</v>
      </c>
      <c r="C475" s="208" t="s">
        <v>20</v>
      </c>
      <c r="D475" s="209" t="s">
        <v>1256</v>
      </c>
      <c r="E475" s="210" t="s">
        <v>311</v>
      </c>
      <c r="F475" s="211">
        <v>23</v>
      </c>
      <c r="G475" s="211">
        <v>263.32</v>
      </c>
      <c r="H475" s="212">
        <f>(TRUNC(G475*J8,2)+G475)</f>
        <v>321.17</v>
      </c>
      <c r="I475" s="231">
        <f t="shared" si="0"/>
        <v>7386.91</v>
      </c>
      <c r="J475" s="8"/>
      <c r="K475" s="9"/>
      <c r="L475" s="9"/>
      <c r="M475" s="9"/>
      <c r="N475" s="9"/>
      <c r="O475" s="9"/>
      <c r="P475" s="9"/>
      <c r="Q475" s="9"/>
      <c r="R475" s="9"/>
      <c r="S475" s="9"/>
      <c r="T475" s="9"/>
      <c r="U475" s="9"/>
      <c r="V475" s="9"/>
      <c r="W475" s="9"/>
      <c r="X475" s="9"/>
      <c r="Y475" s="9"/>
      <c r="Z475" s="9"/>
      <c r="AA475" s="9"/>
      <c r="AB475" s="9"/>
    </row>
    <row r="476" spans="1:28" ht="25.5">
      <c r="A476" s="206" t="s">
        <v>1257</v>
      </c>
      <c r="B476" s="207" t="s">
        <v>1258</v>
      </c>
      <c r="C476" s="208" t="s">
        <v>20</v>
      </c>
      <c r="D476" s="209" t="s">
        <v>1259</v>
      </c>
      <c r="E476" s="210" t="s">
        <v>48</v>
      </c>
      <c r="F476" s="211">
        <v>35</v>
      </c>
      <c r="G476" s="211">
        <v>26.41</v>
      </c>
      <c r="H476" s="212">
        <f>(TRUNC(G476*J8,2)+G476)</f>
        <v>32.21</v>
      </c>
      <c r="I476" s="231">
        <f t="shared" si="0"/>
        <v>1127.3499999999999</v>
      </c>
      <c r="J476" s="8"/>
      <c r="K476" s="9"/>
      <c r="L476" s="9"/>
      <c r="M476" s="9"/>
      <c r="N476" s="9"/>
      <c r="O476" s="9"/>
      <c r="P476" s="9"/>
      <c r="Q476" s="9"/>
      <c r="R476" s="9"/>
      <c r="S476" s="9"/>
      <c r="T476" s="9"/>
      <c r="U476" s="9"/>
      <c r="V476" s="9"/>
      <c r="W476" s="9"/>
      <c r="X476" s="9"/>
      <c r="Y476" s="9"/>
      <c r="Z476" s="9"/>
      <c r="AA476" s="9"/>
      <c r="AB476" s="9"/>
    </row>
    <row r="477" spans="1:28" ht="25.5">
      <c r="A477" s="206" t="s">
        <v>1260</v>
      </c>
      <c r="B477" s="207" t="s">
        <v>1261</v>
      </c>
      <c r="C477" s="208" t="s">
        <v>20</v>
      </c>
      <c r="D477" s="209" t="s">
        <v>1262</v>
      </c>
      <c r="E477" s="207" t="s">
        <v>48</v>
      </c>
      <c r="F477" s="211">
        <v>6</v>
      </c>
      <c r="G477" s="211">
        <v>26.41</v>
      </c>
      <c r="H477" s="212">
        <f>(TRUNC(G477*J8,2)+G477)</f>
        <v>32.21</v>
      </c>
      <c r="I477" s="231">
        <f t="shared" si="0"/>
        <v>193.26</v>
      </c>
      <c r="J477" s="8"/>
      <c r="K477" s="9"/>
      <c r="L477" s="9"/>
      <c r="M477" s="9"/>
      <c r="N477" s="9"/>
      <c r="O477" s="9"/>
      <c r="P477" s="9"/>
      <c r="Q477" s="9"/>
      <c r="R477" s="9"/>
      <c r="S477" s="9"/>
      <c r="T477" s="9"/>
      <c r="U477" s="9"/>
      <c r="V477" s="9"/>
      <c r="W477" s="9"/>
      <c r="X477" s="9"/>
      <c r="Y477" s="9"/>
      <c r="Z477" s="9"/>
      <c r="AA477" s="9"/>
      <c r="AB477" s="9"/>
    </row>
    <row r="478" spans="1:28" ht="25.5">
      <c r="A478" s="206" t="s">
        <v>1263</v>
      </c>
      <c r="B478" s="207" t="s">
        <v>1264</v>
      </c>
      <c r="C478" s="208" t="s">
        <v>20</v>
      </c>
      <c r="D478" s="209" t="s">
        <v>1265</v>
      </c>
      <c r="E478" s="207" t="s">
        <v>48</v>
      </c>
      <c r="F478" s="211">
        <v>1</v>
      </c>
      <c r="G478" s="211">
        <v>26.41</v>
      </c>
      <c r="H478" s="212">
        <f>(TRUNC(G478*J8,2)+G478)</f>
        <v>32.21</v>
      </c>
      <c r="I478" s="231">
        <f t="shared" si="0"/>
        <v>32.21</v>
      </c>
      <c r="J478" s="8"/>
      <c r="K478" s="9"/>
      <c r="L478" s="9"/>
      <c r="M478" s="9"/>
      <c r="N478" s="9"/>
      <c r="O478" s="9"/>
      <c r="P478" s="9"/>
      <c r="Q478" s="9"/>
      <c r="R478" s="9"/>
      <c r="S478" s="9"/>
      <c r="T478" s="9"/>
      <c r="U478" s="9"/>
      <c r="V478" s="9"/>
      <c r="W478" s="9"/>
      <c r="X478" s="9"/>
      <c r="Y478" s="9"/>
      <c r="Z478" s="9"/>
      <c r="AA478" s="9"/>
      <c r="AB478" s="9"/>
    </row>
    <row r="479" spans="1:28" ht="25.5">
      <c r="A479" s="206" t="s">
        <v>1266</v>
      </c>
      <c r="B479" s="207" t="s">
        <v>1267</v>
      </c>
      <c r="C479" s="208" t="s">
        <v>20</v>
      </c>
      <c r="D479" s="209" t="s">
        <v>1268</v>
      </c>
      <c r="E479" s="207" t="s">
        <v>48</v>
      </c>
      <c r="F479" s="211">
        <v>4</v>
      </c>
      <c r="G479" s="211">
        <v>26.41</v>
      </c>
      <c r="H479" s="212">
        <f>(TRUNC(G479*J8,2)+G479)</f>
        <v>32.21</v>
      </c>
      <c r="I479" s="231">
        <f t="shared" si="0"/>
        <v>128.84</v>
      </c>
      <c r="J479" s="8"/>
      <c r="K479" s="9"/>
      <c r="L479" s="9"/>
      <c r="M479" s="9"/>
      <c r="N479" s="9"/>
      <c r="O479" s="9"/>
      <c r="P479" s="9"/>
      <c r="Q479" s="9"/>
      <c r="R479" s="9"/>
      <c r="S479" s="9"/>
      <c r="T479" s="9"/>
      <c r="U479" s="9"/>
      <c r="V479" s="9"/>
      <c r="W479" s="9"/>
      <c r="X479" s="9"/>
      <c r="Y479" s="9"/>
      <c r="Z479" s="9"/>
      <c r="AA479" s="9"/>
      <c r="AB479" s="9"/>
    </row>
    <row r="480" spans="1:28" ht="25.5">
      <c r="A480" s="206" t="s">
        <v>1269</v>
      </c>
      <c r="B480" s="210" t="s">
        <v>1270</v>
      </c>
      <c r="C480" s="208" t="s">
        <v>20</v>
      </c>
      <c r="D480" s="213" t="s">
        <v>1271</v>
      </c>
      <c r="E480" s="210" t="s">
        <v>48</v>
      </c>
      <c r="F480" s="211">
        <v>4</v>
      </c>
      <c r="G480" s="211">
        <v>26.41</v>
      </c>
      <c r="H480" s="212">
        <f>(TRUNC(G480*J8,2)+G480)</f>
        <v>32.21</v>
      </c>
      <c r="I480" s="231">
        <f t="shared" si="0"/>
        <v>128.84</v>
      </c>
      <c r="J480" s="8"/>
      <c r="K480" s="9"/>
      <c r="L480" s="9"/>
      <c r="M480" s="9"/>
      <c r="N480" s="9"/>
      <c r="O480" s="9"/>
      <c r="P480" s="9"/>
      <c r="Q480" s="9"/>
      <c r="R480" s="9"/>
      <c r="S480" s="9"/>
      <c r="T480" s="9"/>
      <c r="U480" s="9"/>
      <c r="V480" s="9"/>
      <c r="W480" s="9"/>
      <c r="X480" s="9"/>
      <c r="Y480" s="9"/>
      <c r="Z480" s="9"/>
      <c r="AA480" s="9"/>
      <c r="AB480" s="9"/>
    </row>
    <row r="481" spans="1:28" ht="25.5">
      <c r="A481" s="206" t="s">
        <v>1272</v>
      </c>
      <c r="B481" s="207" t="s">
        <v>1273</v>
      </c>
      <c r="C481" s="208" t="s">
        <v>20</v>
      </c>
      <c r="D481" s="209" t="s">
        <v>1274</v>
      </c>
      <c r="E481" s="210" t="s">
        <v>48</v>
      </c>
      <c r="F481" s="211">
        <v>1</v>
      </c>
      <c r="G481" s="211">
        <v>14.88</v>
      </c>
      <c r="H481" s="212">
        <f>(TRUNC(G481*J8,2)+G481)</f>
        <v>18.14</v>
      </c>
      <c r="I481" s="231">
        <f t="shared" si="0"/>
        <v>18.14</v>
      </c>
      <c r="J481" s="8"/>
      <c r="K481" s="9"/>
      <c r="L481" s="9"/>
      <c r="M481" s="9"/>
      <c r="N481" s="9"/>
      <c r="O481" s="9"/>
      <c r="P481" s="9"/>
      <c r="Q481" s="9"/>
      <c r="R481" s="9"/>
      <c r="S481" s="9"/>
      <c r="T481" s="9"/>
      <c r="U481" s="9"/>
      <c r="V481" s="9"/>
      <c r="W481" s="9"/>
      <c r="X481" s="9"/>
      <c r="Y481" s="9"/>
      <c r="Z481" s="9"/>
      <c r="AA481" s="9"/>
      <c r="AB481" s="9"/>
    </row>
    <row r="482" spans="1:28" ht="25.5">
      <c r="A482" s="206" t="s">
        <v>1275</v>
      </c>
      <c r="B482" s="207" t="s">
        <v>1276</v>
      </c>
      <c r="C482" s="208" t="s">
        <v>20</v>
      </c>
      <c r="D482" s="209" t="s">
        <v>1277</v>
      </c>
      <c r="E482" s="210" t="s">
        <v>48</v>
      </c>
      <c r="F482" s="211">
        <v>1</v>
      </c>
      <c r="G482" s="211">
        <v>101.76</v>
      </c>
      <c r="H482" s="212">
        <f>(TRUNC(G482*J8,2)+G482)</f>
        <v>124.11000000000001</v>
      </c>
      <c r="I482" s="231">
        <f t="shared" si="0"/>
        <v>124.11</v>
      </c>
      <c r="J482" s="8"/>
      <c r="K482" s="9"/>
      <c r="L482" s="9"/>
      <c r="M482" s="9"/>
      <c r="N482" s="9"/>
      <c r="O482" s="9"/>
      <c r="P482" s="9"/>
      <c r="Q482" s="9"/>
      <c r="R482" s="9"/>
      <c r="S482" s="9"/>
      <c r="T482" s="9"/>
      <c r="U482" s="9"/>
      <c r="V482" s="9"/>
      <c r="W482" s="9"/>
      <c r="X482" s="9"/>
      <c r="Y482" s="9"/>
      <c r="Z482" s="9"/>
      <c r="AA482" s="9"/>
      <c r="AB482" s="9"/>
    </row>
    <row r="483" spans="1:28" ht="25.5">
      <c r="A483" s="206" t="s">
        <v>1278</v>
      </c>
      <c r="B483" s="207" t="s">
        <v>1279</v>
      </c>
      <c r="C483" s="208" t="s">
        <v>20</v>
      </c>
      <c r="D483" s="209" t="s">
        <v>1280</v>
      </c>
      <c r="E483" s="210" t="s">
        <v>48</v>
      </c>
      <c r="F483" s="211">
        <v>12</v>
      </c>
      <c r="G483" s="211">
        <v>18</v>
      </c>
      <c r="H483" s="212">
        <f>(TRUNC(G483*J8,2)+G483)</f>
        <v>21.95</v>
      </c>
      <c r="I483" s="231">
        <f t="shared" si="0"/>
        <v>263.39999999999998</v>
      </c>
      <c r="J483" s="8"/>
      <c r="K483" s="9"/>
      <c r="L483" s="9"/>
      <c r="M483" s="9"/>
      <c r="N483" s="9"/>
      <c r="O483" s="9"/>
      <c r="P483" s="9"/>
      <c r="Q483" s="9"/>
      <c r="R483" s="9"/>
      <c r="S483" s="9"/>
      <c r="T483" s="9"/>
      <c r="U483" s="9"/>
      <c r="V483" s="9"/>
      <c r="W483" s="9"/>
      <c r="X483" s="9"/>
      <c r="Y483" s="9"/>
      <c r="Z483" s="9"/>
      <c r="AA483" s="9"/>
      <c r="AB483" s="9"/>
    </row>
    <row r="484" spans="1:28" ht="25.5">
      <c r="A484" s="206" t="s">
        <v>1281</v>
      </c>
      <c r="B484" s="207" t="s">
        <v>1282</v>
      </c>
      <c r="C484" s="208" t="s">
        <v>20</v>
      </c>
      <c r="D484" s="209" t="s">
        <v>1283</v>
      </c>
      <c r="E484" s="210" t="s">
        <v>48</v>
      </c>
      <c r="F484" s="211">
        <v>12</v>
      </c>
      <c r="G484" s="211">
        <v>11.05</v>
      </c>
      <c r="H484" s="212">
        <f>(TRUNC(G484*J8,2)+G484)</f>
        <v>13.47</v>
      </c>
      <c r="I484" s="231">
        <f t="shared" si="0"/>
        <v>161.63999999999999</v>
      </c>
      <c r="J484" s="8"/>
      <c r="K484" s="9"/>
      <c r="L484" s="9"/>
      <c r="M484" s="9"/>
      <c r="N484" s="9"/>
      <c r="O484" s="9"/>
      <c r="P484" s="9"/>
      <c r="Q484" s="9"/>
      <c r="R484" s="9"/>
      <c r="S484" s="9"/>
      <c r="T484" s="9"/>
      <c r="U484" s="9"/>
      <c r="V484" s="9"/>
      <c r="W484" s="9"/>
      <c r="X484" s="9"/>
      <c r="Y484" s="9"/>
      <c r="Z484" s="9"/>
      <c r="AA484" s="9"/>
      <c r="AB484" s="9"/>
    </row>
    <row r="485" spans="1:28" ht="25.5">
      <c r="A485" s="206" t="s">
        <v>1284</v>
      </c>
      <c r="B485" s="207" t="s">
        <v>1285</v>
      </c>
      <c r="C485" s="208" t="s">
        <v>20</v>
      </c>
      <c r="D485" s="209" t="s">
        <v>1286</v>
      </c>
      <c r="E485" s="207" t="s">
        <v>48</v>
      </c>
      <c r="F485" s="211">
        <v>22</v>
      </c>
      <c r="G485" s="211">
        <v>18</v>
      </c>
      <c r="H485" s="212">
        <f>(TRUNC(G485*J8,2)+G485)</f>
        <v>21.95</v>
      </c>
      <c r="I485" s="231">
        <f t="shared" si="0"/>
        <v>482.9</v>
      </c>
      <c r="J485" s="8"/>
      <c r="K485" s="9"/>
      <c r="L485" s="9"/>
      <c r="M485" s="9"/>
      <c r="N485" s="9"/>
      <c r="O485" s="9"/>
      <c r="P485" s="9"/>
      <c r="Q485" s="9"/>
      <c r="R485" s="9"/>
      <c r="S485" s="9"/>
      <c r="T485" s="9"/>
      <c r="U485" s="9"/>
      <c r="V485" s="9"/>
      <c r="W485" s="9"/>
      <c r="X485" s="9"/>
      <c r="Y485" s="9"/>
      <c r="Z485" s="9"/>
      <c r="AA485" s="9"/>
      <c r="AB485" s="9"/>
    </row>
    <row r="486" spans="1:28" ht="25.5">
      <c r="A486" s="206" t="s">
        <v>1287</v>
      </c>
      <c r="B486" s="210" t="s">
        <v>1288</v>
      </c>
      <c r="C486" s="208" t="s">
        <v>20</v>
      </c>
      <c r="D486" s="213" t="s">
        <v>1289</v>
      </c>
      <c r="E486" s="210" t="s">
        <v>48</v>
      </c>
      <c r="F486" s="211">
        <v>10</v>
      </c>
      <c r="G486" s="211">
        <v>18</v>
      </c>
      <c r="H486" s="212">
        <f>(TRUNC(G486*J8,2)+G486)</f>
        <v>21.95</v>
      </c>
      <c r="I486" s="231">
        <f t="shared" si="0"/>
        <v>219.5</v>
      </c>
      <c r="J486" s="8"/>
      <c r="K486" s="9"/>
      <c r="L486" s="9"/>
      <c r="M486" s="9"/>
      <c r="N486" s="9"/>
      <c r="O486" s="9"/>
      <c r="P486" s="9"/>
      <c r="Q486" s="9"/>
      <c r="R486" s="9"/>
      <c r="S486" s="9"/>
      <c r="T486" s="9"/>
      <c r="U486" s="9"/>
      <c r="V486" s="9"/>
      <c r="W486" s="9"/>
      <c r="X486" s="9"/>
      <c r="Y486" s="9"/>
      <c r="Z486" s="9"/>
      <c r="AA486" s="9"/>
      <c r="AB486" s="9"/>
    </row>
    <row r="487" spans="1:28" ht="25.5">
      <c r="A487" s="206" t="s">
        <v>1290</v>
      </c>
      <c r="B487" s="207" t="s">
        <v>1291</v>
      </c>
      <c r="C487" s="208" t="s">
        <v>20</v>
      </c>
      <c r="D487" s="209" t="s">
        <v>1292</v>
      </c>
      <c r="E487" s="210" t="s">
        <v>48</v>
      </c>
      <c r="F487" s="211">
        <v>1</v>
      </c>
      <c r="G487" s="211">
        <v>37.369999999999997</v>
      </c>
      <c r="H487" s="212">
        <f>(TRUNC(G487*J8,2)+G487)</f>
        <v>45.58</v>
      </c>
      <c r="I487" s="231">
        <f t="shared" si="0"/>
        <v>45.58</v>
      </c>
      <c r="J487" s="8"/>
      <c r="K487" s="9"/>
      <c r="L487" s="9"/>
      <c r="M487" s="9"/>
      <c r="N487" s="9"/>
      <c r="O487" s="9"/>
      <c r="P487" s="9"/>
      <c r="Q487" s="9"/>
      <c r="R487" s="9"/>
      <c r="S487" s="9"/>
      <c r="T487" s="9"/>
      <c r="U487" s="9"/>
      <c r="V487" s="9"/>
      <c r="W487" s="9"/>
      <c r="X487" s="9"/>
      <c r="Y487" s="9"/>
      <c r="Z487" s="9"/>
      <c r="AA487" s="9"/>
      <c r="AB487" s="9"/>
    </row>
    <row r="488" spans="1:28" ht="25.5">
      <c r="A488" s="206" t="s">
        <v>1293</v>
      </c>
      <c r="B488" s="207" t="s">
        <v>1294</v>
      </c>
      <c r="C488" s="208" t="s">
        <v>20</v>
      </c>
      <c r="D488" s="209" t="s">
        <v>1295</v>
      </c>
      <c r="E488" s="210" t="s">
        <v>48</v>
      </c>
      <c r="F488" s="211">
        <v>5</v>
      </c>
      <c r="G488" s="211">
        <v>26.41</v>
      </c>
      <c r="H488" s="212">
        <f>(TRUNC(G488*J8,2)+G488)</f>
        <v>32.21</v>
      </c>
      <c r="I488" s="231">
        <f t="shared" si="0"/>
        <v>161.05000000000001</v>
      </c>
      <c r="J488" s="8"/>
      <c r="K488" s="9"/>
      <c r="L488" s="9"/>
      <c r="M488" s="9"/>
      <c r="N488" s="9"/>
      <c r="O488" s="9"/>
      <c r="P488" s="9"/>
      <c r="Q488" s="9"/>
      <c r="R488" s="9"/>
      <c r="S488" s="9"/>
      <c r="T488" s="9"/>
      <c r="U488" s="9"/>
      <c r="V488" s="9"/>
      <c r="W488" s="9"/>
      <c r="X488" s="9"/>
      <c r="Y488" s="9"/>
      <c r="Z488" s="9"/>
      <c r="AA488" s="9"/>
      <c r="AB488" s="9"/>
    </row>
    <row r="489" spans="1:28" ht="25.5">
      <c r="A489" s="206" t="s">
        <v>1296</v>
      </c>
      <c r="B489" s="207" t="s">
        <v>1297</v>
      </c>
      <c r="C489" s="208" t="s">
        <v>20</v>
      </c>
      <c r="D489" s="209" t="s">
        <v>1298</v>
      </c>
      <c r="E489" s="210" t="s">
        <v>48</v>
      </c>
      <c r="F489" s="211">
        <v>2</v>
      </c>
      <c r="G489" s="211">
        <v>23.99</v>
      </c>
      <c r="H489" s="212">
        <f>(TRUNC(G489*J8,2)+G489)</f>
        <v>29.259999999999998</v>
      </c>
      <c r="I489" s="231">
        <f t="shared" si="0"/>
        <v>58.52</v>
      </c>
      <c r="J489" s="8"/>
      <c r="K489" s="9"/>
      <c r="L489" s="9"/>
      <c r="M489" s="9"/>
      <c r="N489" s="9"/>
      <c r="O489" s="9"/>
      <c r="P489" s="9"/>
      <c r="Q489" s="9"/>
      <c r="R489" s="9"/>
      <c r="S489" s="9"/>
      <c r="T489" s="9"/>
      <c r="U489" s="9"/>
      <c r="V489" s="9"/>
      <c r="W489" s="9"/>
      <c r="X489" s="9"/>
      <c r="Y489" s="9"/>
      <c r="Z489" s="9"/>
      <c r="AA489" s="9"/>
      <c r="AB489" s="9"/>
    </row>
    <row r="490" spans="1:28" ht="25.5">
      <c r="A490" s="206" t="s">
        <v>1299</v>
      </c>
      <c r="B490" s="207" t="s">
        <v>1300</v>
      </c>
      <c r="C490" s="208" t="s">
        <v>20</v>
      </c>
      <c r="D490" s="209" t="s">
        <v>1301</v>
      </c>
      <c r="E490" s="210" t="s">
        <v>48</v>
      </c>
      <c r="F490" s="211">
        <v>12</v>
      </c>
      <c r="G490" s="211">
        <v>931.69</v>
      </c>
      <c r="H490" s="212">
        <f>(TRUNC(G490*J8,2)+G490)</f>
        <v>1136.3800000000001</v>
      </c>
      <c r="I490" s="231">
        <f t="shared" si="0"/>
        <v>13636.56</v>
      </c>
      <c r="J490" s="8"/>
      <c r="K490" s="9"/>
      <c r="L490" s="9"/>
      <c r="M490" s="9"/>
      <c r="N490" s="9"/>
      <c r="O490" s="9"/>
      <c r="P490" s="9"/>
      <c r="Q490" s="9"/>
      <c r="R490" s="9"/>
      <c r="S490" s="9"/>
      <c r="T490" s="9"/>
      <c r="U490" s="9"/>
      <c r="V490" s="9"/>
      <c r="W490" s="9"/>
      <c r="X490" s="9"/>
      <c r="Y490" s="9"/>
      <c r="Z490" s="9"/>
      <c r="AA490" s="9"/>
      <c r="AB490" s="9"/>
    </row>
    <row r="491" spans="1:28" ht="25.5">
      <c r="A491" s="206" t="s">
        <v>1302</v>
      </c>
      <c r="B491" s="207" t="s">
        <v>1303</v>
      </c>
      <c r="C491" s="208" t="s">
        <v>20</v>
      </c>
      <c r="D491" s="209" t="s">
        <v>1304</v>
      </c>
      <c r="E491" s="207" t="s">
        <v>48</v>
      </c>
      <c r="F491" s="211">
        <v>12</v>
      </c>
      <c r="G491" s="211">
        <v>64.37</v>
      </c>
      <c r="H491" s="212">
        <f>(TRUNC(G491*J8,2)+G491)</f>
        <v>78.510000000000005</v>
      </c>
      <c r="I491" s="231">
        <f t="shared" si="0"/>
        <v>942.12</v>
      </c>
      <c r="J491" s="8"/>
      <c r="K491" s="9"/>
      <c r="L491" s="9"/>
      <c r="M491" s="9"/>
      <c r="N491" s="9"/>
      <c r="O491" s="9"/>
      <c r="P491" s="9"/>
      <c r="Q491" s="9"/>
      <c r="R491" s="9"/>
      <c r="S491" s="9"/>
      <c r="T491" s="9"/>
      <c r="U491" s="9"/>
      <c r="V491" s="9"/>
      <c r="W491" s="9"/>
      <c r="X491" s="9"/>
      <c r="Y491" s="9"/>
      <c r="Z491" s="9"/>
      <c r="AA491" s="9"/>
      <c r="AB491" s="9"/>
    </row>
    <row r="492" spans="1:28">
      <c r="A492" s="206" t="s">
        <v>1305</v>
      </c>
      <c r="B492" s="207" t="s">
        <v>1306</v>
      </c>
      <c r="C492" s="208" t="s">
        <v>20</v>
      </c>
      <c r="D492" s="209" t="s">
        <v>1307</v>
      </c>
      <c r="E492" s="207" t="s">
        <v>311</v>
      </c>
      <c r="F492" s="211">
        <v>12</v>
      </c>
      <c r="G492" s="211">
        <v>71.28</v>
      </c>
      <c r="H492" s="212">
        <f>(TRUNC(G492*J8,2)+G492)</f>
        <v>86.94</v>
      </c>
      <c r="I492" s="231">
        <f t="shared" si="0"/>
        <v>1043.28</v>
      </c>
      <c r="J492" s="8"/>
      <c r="K492" s="9"/>
      <c r="L492" s="9"/>
      <c r="M492" s="9"/>
      <c r="N492" s="9"/>
      <c r="O492" s="9"/>
      <c r="P492" s="9"/>
      <c r="Q492" s="9"/>
      <c r="R492" s="9"/>
      <c r="S492" s="9"/>
      <c r="T492" s="9"/>
      <c r="U492" s="9"/>
      <c r="V492" s="9"/>
      <c r="W492" s="9"/>
      <c r="X492" s="9"/>
      <c r="Y492" s="9"/>
      <c r="Z492" s="9"/>
      <c r="AA492" s="9"/>
      <c r="AB492" s="9"/>
    </row>
    <row r="493" spans="1:28" ht="25.5">
      <c r="A493" s="206" t="s">
        <v>1308</v>
      </c>
      <c r="B493" s="207" t="s">
        <v>1309</v>
      </c>
      <c r="C493" s="208" t="s">
        <v>627</v>
      </c>
      <c r="D493" s="209" t="s">
        <v>1310</v>
      </c>
      <c r="E493" s="207" t="s">
        <v>48</v>
      </c>
      <c r="F493" s="211">
        <v>1</v>
      </c>
      <c r="G493" s="211">
        <v>151.68</v>
      </c>
      <c r="H493" s="212">
        <f>(TRUNC(G493*J8,2)+G493)</f>
        <v>185</v>
      </c>
      <c r="I493" s="231">
        <f t="shared" si="0"/>
        <v>185</v>
      </c>
      <c r="J493" s="8"/>
      <c r="K493" s="9"/>
      <c r="L493" s="9"/>
      <c r="M493" s="9"/>
      <c r="N493" s="9"/>
      <c r="O493" s="9"/>
      <c r="P493" s="9"/>
      <c r="Q493" s="9"/>
      <c r="R493" s="9"/>
      <c r="S493" s="9"/>
      <c r="T493" s="9"/>
      <c r="U493" s="9"/>
      <c r="V493" s="9"/>
      <c r="W493" s="9"/>
      <c r="X493" s="9"/>
      <c r="Y493" s="9"/>
      <c r="Z493" s="9"/>
      <c r="AA493" s="9"/>
      <c r="AB493" s="9"/>
    </row>
    <row r="494" spans="1:28" ht="25.5">
      <c r="A494" s="206" t="s">
        <v>1311</v>
      </c>
      <c r="B494" s="210" t="s">
        <v>1312</v>
      </c>
      <c r="C494" s="208" t="s">
        <v>20</v>
      </c>
      <c r="D494" s="213" t="s">
        <v>1313</v>
      </c>
      <c r="E494" s="210" t="s">
        <v>48</v>
      </c>
      <c r="F494" s="211">
        <v>11</v>
      </c>
      <c r="G494" s="211">
        <v>405.13</v>
      </c>
      <c r="H494" s="212">
        <f>(TRUNC(G494*J8,2)+G494)</f>
        <v>494.13</v>
      </c>
      <c r="I494" s="231">
        <f t="shared" si="0"/>
        <v>5435.43</v>
      </c>
      <c r="J494" s="8"/>
      <c r="K494" s="9"/>
      <c r="L494" s="9"/>
      <c r="M494" s="9"/>
      <c r="N494" s="9"/>
      <c r="O494" s="9"/>
      <c r="P494" s="9"/>
      <c r="Q494" s="9"/>
      <c r="R494" s="9"/>
      <c r="S494" s="9"/>
      <c r="T494" s="9"/>
      <c r="U494" s="9"/>
      <c r="V494" s="9"/>
      <c r="W494" s="9"/>
      <c r="X494" s="9"/>
      <c r="Y494" s="9"/>
      <c r="Z494" s="9"/>
      <c r="AA494" s="9"/>
      <c r="AB494" s="9"/>
    </row>
    <row r="495" spans="1:28" ht="38.25">
      <c r="A495" s="206" t="s">
        <v>1314</v>
      </c>
      <c r="B495" s="207" t="s">
        <v>1315</v>
      </c>
      <c r="C495" s="208" t="s">
        <v>27</v>
      </c>
      <c r="D495" s="209" t="s">
        <v>1316</v>
      </c>
      <c r="E495" s="210" t="s">
        <v>76</v>
      </c>
      <c r="F495" s="211">
        <v>11</v>
      </c>
      <c r="G495" s="211">
        <v>1277.4100000000001</v>
      </c>
      <c r="H495" s="212">
        <f>(TRUNC(G495*J8,2)+G495)</f>
        <v>1558.0500000000002</v>
      </c>
      <c r="I495" s="231">
        <f t="shared" si="0"/>
        <v>17138.55</v>
      </c>
      <c r="J495" s="8"/>
      <c r="K495" s="9"/>
      <c r="L495" s="9"/>
      <c r="M495" s="9"/>
      <c r="N495" s="9"/>
      <c r="O495" s="9"/>
      <c r="P495" s="9"/>
      <c r="Q495" s="9"/>
      <c r="R495" s="9"/>
      <c r="S495" s="9"/>
      <c r="T495" s="9"/>
      <c r="U495" s="9"/>
      <c r="V495" s="9"/>
      <c r="W495" s="9"/>
      <c r="X495" s="9"/>
      <c r="Y495" s="9"/>
      <c r="Z495" s="9"/>
      <c r="AA495" s="9"/>
      <c r="AB495" s="9"/>
    </row>
    <row r="496" spans="1:28">
      <c r="A496" s="206" t="s">
        <v>1317</v>
      </c>
      <c r="B496" s="207" t="s">
        <v>1318</v>
      </c>
      <c r="C496" s="208" t="s">
        <v>20</v>
      </c>
      <c r="D496" s="209" t="s">
        <v>1319</v>
      </c>
      <c r="E496" s="210" t="s">
        <v>311</v>
      </c>
      <c r="F496" s="211">
        <v>1</v>
      </c>
      <c r="G496" s="211">
        <v>1046.79</v>
      </c>
      <c r="H496" s="212">
        <f>(TRUNC(G496*J8,2)+G496)</f>
        <v>1276.76</v>
      </c>
      <c r="I496" s="231">
        <f t="shared" si="0"/>
        <v>1276.76</v>
      </c>
      <c r="J496" s="8"/>
      <c r="K496" s="9"/>
      <c r="L496" s="9"/>
      <c r="M496" s="9"/>
      <c r="N496" s="9"/>
      <c r="O496" s="9"/>
      <c r="P496" s="9"/>
      <c r="Q496" s="9"/>
      <c r="R496" s="9"/>
      <c r="S496" s="9"/>
      <c r="T496" s="9"/>
      <c r="U496" s="9"/>
      <c r="V496" s="9"/>
      <c r="W496" s="9"/>
      <c r="X496" s="9"/>
      <c r="Y496" s="9"/>
      <c r="Z496" s="9"/>
      <c r="AA496" s="9"/>
      <c r="AB496" s="9"/>
    </row>
    <row r="497" spans="1:28" ht="25.5">
      <c r="A497" s="206" t="s">
        <v>1320</v>
      </c>
      <c r="B497" s="207" t="s">
        <v>722</v>
      </c>
      <c r="C497" s="208" t="s">
        <v>20</v>
      </c>
      <c r="D497" s="209" t="s">
        <v>723</v>
      </c>
      <c r="E497" s="210" t="s">
        <v>80</v>
      </c>
      <c r="F497" s="211">
        <v>10.5</v>
      </c>
      <c r="G497" s="211">
        <v>77.290000000000006</v>
      </c>
      <c r="H497" s="212">
        <f>(TRUNC(G497*J8,2)+G497)</f>
        <v>94.27000000000001</v>
      </c>
      <c r="I497" s="231">
        <f t="shared" si="0"/>
        <v>989.83</v>
      </c>
      <c r="J497" s="8"/>
      <c r="K497" s="9"/>
      <c r="L497" s="9"/>
      <c r="M497" s="9"/>
      <c r="N497" s="9"/>
      <c r="O497" s="9"/>
      <c r="P497" s="9"/>
      <c r="Q497" s="9"/>
      <c r="R497" s="9"/>
      <c r="S497" s="9"/>
      <c r="T497" s="9"/>
      <c r="U497" s="9"/>
      <c r="V497" s="9"/>
      <c r="W497" s="9"/>
      <c r="X497" s="9"/>
      <c r="Y497" s="9"/>
      <c r="Z497" s="9"/>
      <c r="AA497" s="9"/>
      <c r="AB497" s="9"/>
    </row>
    <row r="498" spans="1:28" ht="25.5">
      <c r="A498" s="206" t="s">
        <v>1321</v>
      </c>
      <c r="B498" s="207" t="s">
        <v>725</v>
      </c>
      <c r="C498" s="208" t="s">
        <v>27</v>
      </c>
      <c r="D498" s="209" t="s">
        <v>726</v>
      </c>
      <c r="E498" s="210" t="s">
        <v>80</v>
      </c>
      <c r="F498" s="211">
        <v>10.056374999999999</v>
      </c>
      <c r="G498" s="211">
        <v>28.37</v>
      </c>
      <c r="H498" s="212">
        <f>(TRUNC(G498*J8,2)+G498)</f>
        <v>34.6</v>
      </c>
      <c r="I498" s="231">
        <f t="shared" si="0"/>
        <v>347.95</v>
      </c>
      <c r="J498" s="8"/>
      <c r="K498" s="9"/>
      <c r="L498" s="9"/>
      <c r="M498" s="9"/>
      <c r="N498" s="9"/>
      <c r="O498" s="9"/>
      <c r="P498" s="9"/>
      <c r="Q498" s="9"/>
      <c r="R498" s="9"/>
      <c r="S498" s="9"/>
      <c r="T498" s="9"/>
      <c r="U498" s="9"/>
      <c r="V498" s="9"/>
      <c r="W498" s="9"/>
      <c r="X498" s="9"/>
      <c r="Y498" s="9"/>
      <c r="Z498" s="9"/>
      <c r="AA498" s="9"/>
      <c r="AB498" s="9"/>
    </row>
    <row r="499" spans="1:28" ht="38.25">
      <c r="A499" s="206" t="s">
        <v>1322</v>
      </c>
      <c r="B499" s="207" t="s">
        <v>1323</v>
      </c>
      <c r="C499" s="208" t="s">
        <v>27</v>
      </c>
      <c r="D499" s="209" t="s">
        <v>1324</v>
      </c>
      <c r="E499" s="207" t="s">
        <v>76</v>
      </c>
      <c r="F499" s="211">
        <v>2</v>
      </c>
      <c r="G499" s="211">
        <v>162.25</v>
      </c>
      <c r="H499" s="212">
        <f>(TRUNC(G499*J8,2)+G499)</f>
        <v>197.89</v>
      </c>
      <c r="I499" s="231">
        <f t="shared" si="0"/>
        <v>395.78</v>
      </c>
      <c r="J499" s="8"/>
      <c r="K499" s="9"/>
      <c r="L499" s="9"/>
      <c r="M499" s="9"/>
      <c r="N499" s="9"/>
      <c r="O499" s="9"/>
      <c r="P499" s="9"/>
      <c r="Q499" s="9"/>
      <c r="R499" s="9"/>
      <c r="S499" s="9"/>
      <c r="T499" s="9"/>
      <c r="U499" s="9"/>
      <c r="V499" s="9"/>
      <c r="W499" s="9"/>
      <c r="X499" s="9"/>
      <c r="Y499" s="9"/>
      <c r="Z499" s="9"/>
      <c r="AA499" s="9"/>
      <c r="AB499" s="9"/>
    </row>
    <row r="500" spans="1:28" ht="38.25">
      <c r="A500" s="206" t="s">
        <v>1325</v>
      </c>
      <c r="B500" s="207" t="s">
        <v>1326</v>
      </c>
      <c r="C500" s="208" t="s">
        <v>27</v>
      </c>
      <c r="D500" s="209" t="s">
        <v>1327</v>
      </c>
      <c r="E500" s="210" t="s">
        <v>76</v>
      </c>
      <c r="F500" s="211">
        <v>2</v>
      </c>
      <c r="G500" s="211">
        <v>197.17</v>
      </c>
      <c r="H500" s="212">
        <f>(TRUNC(G500*J8,2)+G500)</f>
        <v>240.48</v>
      </c>
      <c r="I500" s="231">
        <f t="shared" si="0"/>
        <v>480.96</v>
      </c>
      <c r="J500" s="8"/>
      <c r="K500" s="9"/>
      <c r="L500" s="9"/>
      <c r="M500" s="9"/>
      <c r="N500" s="9"/>
      <c r="O500" s="9"/>
      <c r="P500" s="9"/>
      <c r="Q500" s="9"/>
      <c r="R500" s="9"/>
      <c r="S500" s="9"/>
      <c r="T500" s="9"/>
      <c r="U500" s="9"/>
      <c r="V500" s="9"/>
      <c r="W500" s="9"/>
      <c r="X500" s="9"/>
      <c r="Y500" s="9"/>
      <c r="Z500" s="9"/>
      <c r="AA500" s="9"/>
      <c r="AB500" s="9"/>
    </row>
    <row r="501" spans="1:28" ht="38.25">
      <c r="A501" s="206" t="s">
        <v>1328</v>
      </c>
      <c r="B501" s="207" t="s">
        <v>1329</v>
      </c>
      <c r="C501" s="208" t="s">
        <v>27</v>
      </c>
      <c r="D501" s="209" t="s">
        <v>1330</v>
      </c>
      <c r="E501" s="210" t="s">
        <v>76</v>
      </c>
      <c r="F501" s="211">
        <v>24</v>
      </c>
      <c r="G501" s="211">
        <v>152.19999999999999</v>
      </c>
      <c r="H501" s="212">
        <f>(TRUNC(G501*J8,2)+G501)</f>
        <v>185.63</v>
      </c>
      <c r="I501" s="231">
        <f t="shared" si="0"/>
        <v>4455.12</v>
      </c>
      <c r="J501" s="8"/>
      <c r="K501" s="9"/>
      <c r="L501" s="9"/>
      <c r="M501" s="9"/>
      <c r="N501" s="9"/>
      <c r="O501" s="9"/>
      <c r="P501" s="9"/>
      <c r="Q501" s="9"/>
      <c r="R501" s="9"/>
      <c r="S501" s="9"/>
      <c r="T501" s="9"/>
      <c r="U501" s="9"/>
      <c r="V501" s="9"/>
      <c r="W501" s="9"/>
      <c r="X501" s="9"/>
      <c r="Y501" s="9"/>
      <c r="Z501" s="9"/>
      <c r="AA501" s="9"/>
      <c r="AB501" s="9"/>
    </row>
    <row r="502" spans="1:28" ht="38.25">
      <c r="A502" s="206" t="s">
        <v>1331</v>
      </c>
      <c r="B502" s="210" t="s">
        <v>1332</v>
      </c>
      <c r="C502" s="208" t="s">
        <v>27</v>
      </c>
      <c r="D502" s="213" t="s">
        <v>1333</v>
      </c>
      <c r="E502" s="210" t="s">
        <v>322</v>
      </c>
      <c r="F502" s="211">
        <v>311</v>
      </c>
      <c r="G502" s="211">
        <v>122.77</v>
      </c>
      <c r="H502" s="212">
        <f>(TRUNC(G502*J8,2)+G502)</f>
        <v>149.74</v>
      </c>
      <c r="I502" s="231">
        <f t="shared" si="0"/>
        <v>46569.14</v>
      </c>
      <c r="J502" s="8"/>
      <c r="K502" s="9"/>
      <c r="L502" s="9"/>
      <c r="M502" s="9"/>
      <c r="N502" s="9"/>
      <c r="O502" s="9"/>
      <c r="P502" s="9"/>
      <c r="Q502" s="9"/>
      <c r="R502" s="9"/>
      <c r="S502" s="9"/>
      <c r="T502" s="9"/>
      <c r="U502" s="9"/>
      <c r="V502" s="9"/>
      <c r="W502" s="9"/>
      <c r="X502" s="9"/>
      <c r="Y502" s="9"/>
      <c r="Z502" s="9"/>
      <c r="AA502" s="9"/>
      <c r="AB502" s="9"/>
    </row>
    <row r="503" spans="1:28" ht="38.25">
      <c r="A503" s="206" t="s">
        <v>1334</v>
      </c>
      <c r="B503" s="224" t="s">
        <v>1335</v>
      </c>
      <c r="C503" s="208" t="s">
        <v>27</v>
      </c>
      <c r="D503" s="209" t="s">
        <v>1336</v>
      </c>
      <c r="E503" s="207" t="s">
        <v>322</v>
      </c>
      <c r="F503" s="211">
        <v>11</v>
      </c>
      <c r="G503" s="211">
        <v>162.27000000000001</v>
      </c>
      <c r="H503" s="212">
        <f>(TRUNC(G503*J8,2)+G503)</f>
        <v>197.92000000000002</v>
      </c>
      <c r="I503" s="231">
        <f t="shared" si="0"/>
        <v>2177.12</v>
      </c>
      <c r="J503" s="8"/>
      <c r="K503" s="9"/>
      <c r="L503" s="9"/>
      <c r="M503" s="9"/>
      <c r="N503" s="9"/>
      <c r="O503" s="9"/>
      <c r="P503" s="9"/>
      <c r="Q503" s="9"/>
      <c r="R503" s="9"/>
      <c r="S503" s="9"/>
      <c r="T503" s="9"/>
      <c r="U503" s="9"/>
      <c r="V503" s="9"/>
      <c r="W503" s="9"/>
      <c r="X503" s="9"/>
      <c r="Y503" s="9"/>
      <c r="Z503" s="9"/>
      <c r="AA503" s="9"/>
      <c r="AB503" s="9"/>
    </row>
    <row r="504" spans="1:28" ht="25.5">
      <c r="A504" s="206" t="s">
        <v>1337</v>
      </c>
      <c r="B504" s="207" t="s">
        <v>1338</v>
      </c>
      <c r="C504" s="208" t="s">
        <v>27</v>
      </c>
      <c r="D504" s="225" t="s">
        <v>1339</v>
      </c>
      <c r="E504" s="224" t="s">
        <v>76</v>
      </c>
      <c r="F504" s="211">
        <v>11</v>
      </c>
      <c r="G504" s="211">
        <v>207.95</v>
      </c>
      <c r="H504" s="212">
        <f>(TRUNC(G504*J8,2)+G504)</f>
        <v>253.63</v>
      </c>
      <c r="I504" s="231">
        <f t="shared" si="0"/>
        <v>2789.93</v>
      </c>
      <c r="J504" s="8"/>
      <c r="K504" s="9"/>
      <c r="L504" s="9"/>
      <c r="M504" s="9"/>
      <c r="N504" s="9"/>
      <c r="O504" s="9"/>
      <c r="P504" s="9"/>
      <c r="Q504" s="9"/>
      <c r="R504" s="9"/>
      <c r="S504" s="9"/>
      <c r="T504" s="9"/>
      <c r="U504" s="9"/>
      <c r="V504" s="9"/>
      <c r="W504" s="9"/>
      <c r="X504" s="9"/>
      <c r="Y504" s="9"/>
      <c r="Z504" s="9"/>
      <c r="AA504" s="9"/>
      <c r="AB504" s="9"/>
    </row>
    <row r="505" spans="1:28">
      <c r="A505" s="206" t="s">
        <v>1340</v>
      </c>
      <c r="B505" s="207" t="s">
        <v>1341</v>
      </c>
      <c r="C505" s="208" t="s">
        <v>20</v>
      </c>
      <c r="D505" s="209" t="s">
        <v>1342</v>
      </c>
      <c r="E505" s="207" t="s">
        <v>48</v>
      </c>
      <c r="F505" s="211">
        <v>1</v>
      </c>
      <c r="G505" s="211">
        <v>4095.63</v>
      </c>
      <c r="H505" s="212">
        <f>(TRUNC(G505*J8,2)+G505)</f>
        <v>4995.43</v>
      </c>
      <c r="I505" s="231">
        <f t="shared" si="0"/>
        <v>4995.43</v>
      </c>
      <c r="J505" s="8"/>
      <c r="K505" s="9"/>
      <c r="L505" s="9"/>
      <c r="M505" s="9"/>
      <c r="N505" s="9"/>
      <c r="O505" s="9"/>
      <c r="P505" s="9"/>
      <c r="Q505" s="9"/>
      <c r="R505" s="9"/>
      <c r="S505" s="9"/>
      <c r="T505" s="9"/>
      <c r="U505" s="9"/>
      <c r="V505" s="9"/>
      <c r="W505" s="9"/>
      <c r="X505" s="9"/>
      <c r="Y505" s="9"/>
      <c r="Z505" s="9"/>
      <c r="AA505" s="9"/>
      <c r="AB505" s="9"/>
    </row>
    <row r="506" spans="1:28" ht="25.5">
      <c r="A506" s="206" t="s">
        <v>1343</v>
      </c>
      <c r="B506" s="207" t="s">
        <v>1344</v>
      </c>
      <c r="C506" s="208" t="s">
        <v>27</v>
      </c>
      <c r="D506" s="209" t="s">
        <v>1345</v>
      </c>
      <c r="E506" s="210" t="s">
        <v>76</v>
      </c>
      <c r="F506" s="211">
        <v>1</v>
      </c>
      <c r="G506" s="211">
        <v>476.13</v>
      </c>
      <c r="H506" s="212">
        <f>(TRUNC(G506*J8,2)+G506)</f>
        <v>580.73</v>
      </c>
      <c r="I506" s="231">
        <f t="shared" si="0"/>
        <v>580.73</v>
      </c>
      <c r="J506" s="8"/>
      <c r="K506" s="9"/>
      <c r="L506" s="9"/>
      <c r="M506" s="9"/>
      <c r="N506" s="9"/>
      <c r="O506" s="9"/>
      <c r="P506" s="9"/>
      <c r="Q506" s="9"/>
      <c r="R506" s="9"/>
      <c r="S506" s="9"/>
      <c r="T506" s="9"/>
      <c r="U506" s="9"/>
      <c r="V506" s="9"/>
      <c r="W506" s="9"/>
      <c r="X506" s="9"/>
      <c r="Y506" s="9"/>
      <c r="Z506" s="9"/>
      <c r="AA506" s="9"/>
      <c r="AB506" s="9"/>
    </row>
    <row r="507" spans="1:28" ht="25.5">
      <c r="A507" s="206" t="s">
        <v>1346</v>
      </c>
      <c r="B507" s="207" t="s">
        <v>1347</v>
      </c>
      <c r="C507" s="208" t="s">
        <v>27</v>
      </c>
      <c r="D507" s="209" t="s">
        <v>1348</v>
      </c>
      <c r="E507" s="210" t="s">
        <v>76</v>
      </c>
      <c r="F507" s="211">
        <v>1</v>
      </c>
      <c r="G507" s="211">
        <v>497.34</v>
      </c>
      <c r="H507" s="212">
        <f>(TRUNC(G507*J8,2)+G507)</f>
        <v>606.6</v>
      </c>
      <c r="I507" s="231">
        <f t="shared" si="0"/>
        <v>606.6</v>
      </c>
      <c r="J507" s="8"/>
      <c r="K507" s="9"/>
      <c r="L507" s="9"/>
      <c r="M507" s="9"/>
      <c r="N507" s="9"/>
      <c r="O507" s="9"/>
      <c r="P507" s="9"/>
      <c r="Q507" s="9"/>
      <c r="R507" s="9"/>
      <c r="S507" s="9"/>
      <c r="T507" s="9"/>
      <c r="U507" s="9"/>
      <c r="V507" s="9"/>
      <c r="W507" s="9"/>
      <c r="X507" s="9"/>
      <c r="Y507" s="9"/>
      <c r="Z507" s="9"/>
      <c r="AA507" s="9"/>
      <c r="AB507" s="9"/>
    </row>
    <row r="508" spans="1:28" ht="25.5">
      <c r="A508" s="206" t="s">
        <v>1349</v>
      </c>
      <c r="B508" s="210" t="s">
        <v>1350</v>
      </c>
      <c r="C508" s="208" t="s">
        <v>27</v>
      </c>
      <c r="D508" s="213" t="s">
        <v>1351</v>
      </c>
      <c r="E508" s="210" t="s">
        <v>76</v>
      </c>
      <c r="F508" s="211">
        <v>1</v>
      </c>
      <c r="G508" s="211">
        <v>409.93</v>
      </c>
      <c r="H508" s="212">
        <f>(TRUNC(G508*J8,2)+G508)</f>
        <v>499.99</v>
      </c>
      <c r="I508" s="231">
        <f t="shared" si="0"/>
        <v>499.99</v>
      </c>
      <c r="J508" s="8"/>
      <c r="K508" s="9"/>
      <c r="L508" s="9"/>
      <c r="M508" s="9"/>
      <c r="N508" s="9"/>
      <c r="O508" s="9"/>
      <c r="P508" s="9"/>
      <c r="Q508" s="9"/>
      <c r="R508" s="9"/>
      <c r="S508" s="9"/>
      <c r="T508" s="9"/>
      <c r="U508" s="9"/>
      <c r="V508" s="9"/>
      <c r="W508" s="9"/>
      <c r="X508" s="9"/>
      <c r="Y508" s="9"/>
      <c r="Z508" s="9"/>
      <c r="AA508" s="9"/>
      <c r="AB508" s="9"/>
    </row>
    <row r="509" spans="1:28" ht="25.5">
      <c r="A509" s="206" t="s">
        <v>1352</v>
      </c>
      <c r="B509" s="224" t="s">
        <v>1353</v>
      </c>
      <c r="C509" s="208" t="s">
        <v>27</v>
      </c>
      <c r="D509" s="209" t="s">
        <v>1354</v>
      </c>
      <c r="E509" s="207" t="s">
        <v>76</v>
      </c>
      <c r="F509" s="211">
        <v>1</v>
      </c>
      <c r="G509" s="211">
        <v>507.52</v>
      </c>
      <c r="H509" s="212">
        <f>(TRUNC(G509*J8,2)+G509)</f>
        <v>619.02</v>
      </c>
      <c r="I509" s="231">
        <f t="shared" si="0"/>
        <v>619.02</v>
      </c>
      <c r="J509" s="8"/>
      <c r="K509" s="9"/>
      <c r="L509" s="9"/>
      <c r="M509" s="9"/>
      <c r="N509" s="9"/>
      <c r="O509" s="9"/>
      <c r="P509" s="9"/>
      <c r="Q509" s="9"/>
      <c r="R509" s="9"/>
      <c r="S509" s="9"/>
      <c r="T509" s="9"/>
      <c r="U509" s="9"/>
      <c r="V509" s="9"/>
      <c r="W509" s="9"/>
      <c r="X509" s="9"/>
      <c r="Y509" s="9"/>
      <c r="Z509" s="9"/>
      <c r="AA509" s="9"/>
      <c r="AB509" s="9"/>
    </row>
    <row r="510" spans="1:28" ht="51">
      <c r="A510" s="206" t="s">
        <v>1355</v>
      </c>
      <c r="B510" s="207" t="s">
        <v>1356</v>
      </c>
      <c r="C510" s="208" t="s">
        <v>27</v>
      </c>
      <c r="D510" s="225" t="s">
        <v>1357</v>
      </c>
      <c r="E510" s="224" t="s">
        <v>322</v>
      </c>
      <c r="F510" s="211">
        <v>220</v>
      </c>
      <c r="G510" s="211">
        <v>22.59</v>
      </c>
      <c r="H510" s="212">
        <f>(TRUNC(G510*J8,2)+G510)</f>
        <v>27.55</v>
      </c>
      <c r="I510" s="231">
        <f t="shared" si="0"/>
        <v>6061</v>
      </c>
      <c r="J510" s="8"/>
      <c r="K510" s="9"/>
      <c r="L510" s="9"/>
      <c r="M510" s="9"/>
      <c r="N510" s="9"/>
      <c r="O510" s="9"/>
      <c r="P510" s="9"/>
      <c r="Q510" s="9"/>
      <c r="R510" s="9"/>
      <c r="S510" s="9"/>
      <c r="T510" s="9"/>
      <c r="U510" s="9"/>
      <c r="V510" s="9"/>
      <c r="W510" s="9"/>
      <c r="X510" s="9"/>
      <c r="Y510" s="9"/>
      <c r="Z510" s="9"/>
      <c r="AA510" s="9"/>
      <c r="AB510" s="9"/>
    </row>
    <row r="511" spans="1:28" ht="25.5">
      <c r="A511" s="206" t="s">
        <v>1358</v>
      </c>
      <c r="B511" s="207" t="s">
        <v>1359</v>
      </c>
      <c r="C511" s="208" t="s">
        <v>27</v>
      </c>
      <c r="D511" s="209" t="s">
        <v>1360</v>
      </c>
      <c r="E511" s="207" t="s">
        <v>76</v>
      </c>
      <c r="F511" s="211">
        <v>15</v>
      </c>
      <c r="G511" s="211">
        <v>105.27</v>
      </c>
      <c r="H511" s="212">
        <f>(TRUNC(G511*J8,2)+G511)</f>
        <v>128.38999999999999</v>
      </c>
      <c r="I511" s="231">
        <f t="shared" si="0"/>
        <v>1925.85</v>
      </c>
      <c r="J511" s="8"/>
      <c r="K511" s="9"/>
      <c r="L511" s="9"/>
      <c r="M511" s="9"/>
      <c r="N511" s="9"/>
      <c r="O511" s="9"/>
      <c r="P511" s="9"/>
      <c r="Q511" s="9"/>
      <c r="R511" s="9"/>
      <c r="S511" s="9"/>
      <c r="T511" s="9"/>
      <c r="U511" s="9"/>
      <c r="V511" s="9"/>
      <c r="W511" s="9"/>
      <c r="X511" s="9"/>
      <c r="Y511" s="9"/>
      <c r="Z511" s="9"/>
      <c r="AA511" s="9"/>
      <c r="AB511" s="9"/>
    </row>
    <row r="512" spans="1:28">
      <c r="A512" s="206" t="s">
        <v>1361</v>
      </c>
      <c r="B512" s="210" t="s">
        <v>1362</v>
      </c>
      <c r="C512" s="208" t="s">
        <v>20</v>
      </c>
      <c r="D512" s="213" t="s">
        <v>1363</v>
      </c>
      <c r="E512" s="210" t="s">
        <v>61</v>
      </c>
      <c r="F512" s="211">
        <v>305</v>
      </c>
      <c r="G512" s="211">
        <v>5.69</v>
      </c>
      <c r="H512" s="212">
        <f>(TRUNC(G512*J8,2)+G512)</f>
        <v>6.94</v>
      </c>
      <c r="I512" s="231">
        <f t="shared" si="0"/>
        <v>2116.6999999999998</v>
      </c>
      <c r="J512" s="8"/>
      <c r="K512" s="9"/>
      <c r="L512" s="9"/>
      <c r="M512" s="9"/>
      <c r="N512" s="9"/>
      <c r="O512" s="9"/>
      <c r="P512" s="9"/>
      <c r="Q512" s="9"/>
      <c r="R512" s="9"/>
      <c r="S512" s="9"/>
      <c r="T512" s="9"/>
      <c r="U512" s="9"/>
      <c r="V512" s="9"/>
      <c r="W512" s="9"/>
      <c r="X512" s="9"/>
      <c r="Y512" s="9"/>
      <c r="Z512" s="9"/>
      <c r="AA512" s="9"/>
      <c r="AB512" s="9"/>
    </row>
    <row r="513" spans="1:28" ht="25.5">
      <c r="A513" s="206" t="s">
        <v>1364</v>
      </c>
      <c r="B513" s="224" t="s">
        <v>1365</v>
      </c>
      <c r="C513" s="208" t="s">
        <v>27</v>
      </c>
      <c r="D513" s="209" t="s">
        <v>1366</v>
      </c>
      <c r="E513" s="207" t="s">
        <v>322</v>
      </c>
      <c r="F513" s="211">
        <v>305</v>
      </c>
      <c r="G513" s="211">
        <v>20.87</v>
      </c>
      <c r="H513" s="212">
        <f>(TRUNC(G513*J8,2)+G513)</f>
        <v>25.450000000000003</v>
      </c>
      <c r="I513" s="231">
        <f t="shared" si="0"/>
        <v>7762.25</v>
      </c>
      <c r="J513" s="8"/>
      <c r="K513" s="9"/>
      <c r="L513" s="9"/>
      <c r="M513" s="9"/>
      <c r="N513" s="9"/>
      <c r="O513" s="9"/>
      <c r="P513" s="9"/>
      <c r="Q513" s="9"/>
      <c r="R513" s="9"/>
      <c r="S513" s="9"/>
      <c r="T513" s="9"/>
      <c r="U513" s="9"/>
      <c r="V513" s="9"/>
      <c r="W513" s="9"/>
      <c r="X513" s="9"/>
      <c r="Y513" s="9"/>
      <c r="Z513" s="9"/>
      <c r="AA513" s="9"/>
      <c r="AB513" s="9"/>
    </row>
    <row r="514" spans="1:28" ht="38.25">
      <c r="A514" s="206" t="s">
        <v>1367</v>
      </c>
      <c r="B514" s="210" t="s">
        <v>1368</v>
      </c>
      <c r="C514" s="208" t="s">
        <v>27</v>
      </c>
      <c r="D514" s="213" t="s">
        <v>1369</v>
      </c>
      <c r="E514" s="210" t="s">
        <v>76</v>
      </c>
      <c r="F514" s="211">
        <v>25</v>
      </c>
      <c r="G514" s="211">
        <v>20.2</v>
      </c>
      <c r="H514" s="212">
        <f>(TRUNC(G514*J8,2)+G514)</f>
        <v>24.63</v>
      </c>
      <c r="I514" s="231">
        <f t="shared" si="0"/>
        <v>615.75</v>
      </c>
      <c r="J514" s="8"/>
      <c r="K514" s="9"/>
      <c r="L514" s="9"/>
      <c r="M514" s="9"/>
      <c r="N514" s="9"/>
      <c r="O514" s="9"/>
      <c r="P514" s="9"/>
      <c r="Q514" s="9"/>
      <c r="R514" s="9"/>
      <c r="S514" s="9"/>
      <c r="T514" s="9"/>
      <c r="U514" s="9"/>
      <c r="V514" s="9"/>
      <c r="W514" s="9"/>
      <c r="X514" s="9"/>
      <c r="Y514" s="9"/>
      <c r="Z514" s="9"/>
      <c r="AA514" s="9"/>
      <c r="AB514" s="9"/>
    </row>
    <row r="515" spans="1:28" ht="25.5">
      <c r="A515" s="206" t="s">
        <v>1370</v>
      </c>
      <c r="B515" s="207" t="s">
        <v>1371</v>
      </c>
      <c r="C515" s="208" t="s">
        <v>27</v>
      </c>
      <c r="D515" s="209" t="s">
        <v>1372</v>
      </c>
      <c r="E515" s="210" t="s">
        <v>76</v>
      </c>
      <c r="F515" s="211">
        <v>11</v>
      </c>
      <c r="G515" s="211">
        <v>37.590000000000003</v>
      </c>
      <c r="H515" s="212">
        <f>(TRUNC(G515*J8,2)+G515)</f>
        <v>45.84</v>
      </c>
      <c r="I515" s="231">
        <f t="shared" si="0"/>
        <v>504.24</v>
      </c>
      <c r="J515" s="8"/>
      <c r="K515" s="9"/>
      <c r="L515" s="9"/>
      <c r="M515" s="9"/>
      <c r="N515" s="9"/>
      <c r="O515" s="9"/>
      <c r="P515" s="9"/>
      <c r="Q515" s="9"/>
      <c r="R515" s="9"/>
      <c r="S515" s="9"/>
      <c r="T515" s="9"/>
      <c r="U515" s="9"/>
      <c r="V515" s="9"/>
      <c r="W515" s="9"/>
      <c r="X515" s="9"/>
      <c r="Y515" s="9"/>
      <c r="Z515" s="9"/>
      <c r="AA515" s="9"/>
      <c r="AB515" s="9"/>
    </row>
    <row r="516" spans="1:28" ht="25.5">
      <c r="A516" s="206" t="s">
        <v>1373</v>
      </c>
      <c r="B516" s="207" t="s">
        <v>1374</v>
      </c>
      <c r="C516" s="208" t="s">
        <v>27</v>
      </c>
      <c r="D516" s="209" t="s">
        <v>1375</v>
      </c>
      <c r="E516" s="210" t="s">
        <v>76</v>
      </c>
      <c r="F516" s="211">
        <v>1</v>
      </c>
      <c r="G516" s="211">
        <v>112.14</v>
      </c>
      <c r="H516" s="212">
        <f>(TRUNC(G516*J8,2)+G516)</f>
        <v>136.77000000000001</v>
      </c>
      <c r="I516" s="231">
        <f t="shared" si="0"/>
        <v>136.77000000000001</v>
      </c>
      <c r="J516" s="8"/>
      <c r="K516" s="9"/>
      <c r="L516" s="9"/>
      <c r="M516" s="9"/>
      <c r="N516" s="9"/>
      <c r="O516" s="9"/>
      <c r="P516" s="9"/>
      <c r="Q516" s="9"/>
      <c r="R516" s="9"/>
      <c r="S516" s="9"/>
      <c r="T516" s="9"/>
      <c r="U516" s="9"/>
      <c r="V516" s="9"/>
      <c r="W516" s="9"/>
      <c r="X516" s="9"/>
      <c r="Y516" s="9"/>
      <c r="Z516" s="9"/>
      <c r="AA516" s="9"/>
      <c r="AB516" s="9"/>
    </row>
    <row r="517" spans="1:28">
      <c r="A517" s="206" t="s">
        <v>1376</v>
      </c>
      <c r="B517" s="207" t="s">
        <v>1377</v>
      </c>
      <c r="C517" s="208" t="s">
        <v>147</v>
      </c>
      <c r="D517" s="209" t="s">
        <v>1378</v>
      </c>
      <c r="E517" s="210" t="s">
        <v>76</v>
      </c>
      <c r="F517" s="211">
        <v>1</v>
      </c>
      <c r="G517" s="211">
        <v>1333.81</v>
      </c>
      <c r="H517" s="212">
        <f>(TRUNC(G517*J8,2)+G517)</f>
        <v>1626.84</v>
      </c>
      <c r="I517" s="231">
        <f t="shared" si="0"/>
        <v>1626.84</v>
      </c>
      <c r="J517" s="8"/>
      <c r="K517" s="9"/>
      <c r="L517" s="9"/>
      <c r="M517" s="9"/>
      <c r="N517" s="9"/>
      <c r="O517" s="9"/>
      <c r="P517" s="9"/>
      <c r="Q517" s="9"/>
      <c r="R517" s="9"/>
      <c r="S517" s="9"/>
      <c r="T517" s="9"/>
      <c r="U517" s="9"/>
      <c r="V517" s="9"/>
      <c r="W517" s="9"/>
      <c r="X517" s="9"/>
      <c r="Y517" s="9"/>
      <c r="Z517" s="9"/>
      <c r="AA517" s="9"/>
      <c r="AB517" s="9"/>
    </row>
    <row r="518" spans="1:28">
      <c r="A518" s="206" t="s">
        <v>1379</v>
      </c>
      <c r="B518" s="207" t="s">
        <v>1380</v>
      </c>
      <c r="C518" s="208" t="s">
        <v>147</v>
      </c>
      <c r="D518" s="209" t="s">
        <v>1381</v>
      </c>
      <c r="E518" s="210" t="s">
        <v>76</v>
      </c>
      <c r="F518" s="211">
        <v>1</v>
      </c>
      <c r="G518" s="211">
        <v>198.67</v>
      </c>
      <c r="H518" s="212">
        <f>(TRUNC(G518*J8,2)+G518)</f>
        <v>242.31</v>
      </c>
      <c r="I518" s="231">
        <f t="shared" si="0"/>
        <v>242.31</v>
      </c>
      <c r="J518" s="8"/>
      <c r="K518" s="9"/>
      <c r="L518" s="9"/>
      <c r="M518" s="9"/>
      <c r="N518" s="9"/>
      <c r="O518" s="9"/>
      <c r="P518" s="9"/>
      <c r="Q518" s="9"/>
      <c r="R518" s="9"/>
      <c r="S518" s="9"/>
      <c r="T518" s="9"/>
      <c r="U518" s="9"/>
      <c r="V518" s="9"/>
      <c r="W518" s="9"/>
      <c r="X518" s="9"/>
      <c r="Y518" s="9"/>
      <c r="Z518" s="9"/>
      <c r="AA518" s="9"/>
      <c r="AB518" s="9"/>
    </row>
    <row r="519" spans="1:28" ht="63.75">
      <c r="A519" s="206" t="s">
        <v>1382</v>
      </c>
      <c r="B519" s="207" t="s">
        <v>1383</v>
      </c>
      <c r="C519" s="208" t="s">
        <v>147</v>
      </c>
      <c r="D519" s="209" t="s">
        <v>1384</v>
      </c>
      <c r="E519" s="207" t="s">
        <v>486</v>
      </c>
      <c r="F519" s="211">
        <v>1</v>
      </c>
      <c r="G519" s="211">
        <v>66329.960000000006</v>
      </c>
      <c r="H519" s="212">
        <f>(TRUNC(G519*J8,2)+G519)</f>
        <v>80902.650000000009</v>
      </c>
      <c r="I519" s="231">
        <f t="shared" si="0"/>
        <v>80902.649999999994</v>
      </c>
      <c r="J519" s="8"/>
      <c r="K519" s="9"/>
      <c r="L519" s="9"/>
      <c r="M519" s="9"/>
      <c r="N519" s="9"/>
      <c r="O519" s="9"/>
      <c r="P519" s="9"/>
      <c r="Q519" s="9"/>
      <c r="R519" s="9"/>
      <c r="S519" s="9"/>
      <c r="T519" s="9"/>
      <c r="U519" s="9"/>
      <c r="V519" s="9"/>
      <c r="W519" s="9"/>
      <c r="X519" s="9"/>
      <c r="Y519" s="9"/>
      <c r="Z519" s="9"/>
      <c r="AA519" s="9"/>
      <c r="AB519" s="9"/>
    </row>
    <row r="520" spans="1:28" ht="63.75">
      <c r="A520" s="206" t="s">
        <v>1385</v>
      </c>
      <c r="B520" s="207" t="s">
        <v>1386</v>
      </c>
      <c r="C520" s="208" t="s">
        <v>147</v>
      </c>
      <c r="D520" s="209" t="s">
        <v>1387</v>
      </c>
      <c r="E520" s="207" t="s">
        <v>486</v>
      </c>
      <c r="F520" s="211">
        <v>1</v>
      </c>
      <c r="G520" s="211">
        <v>34964.47</v>
      </c>
      <c r="H520" s="212">
        <f>(TRUNC(G520*J8,2)+G520)</f>
        <v>42646.16</v>
      </c>
      <c r="I520" s="231">
        <f t="shared" si="0"/>
        <v>42646.16</v>
      </c>
      <c r="J520" s="8"/>
      <c r="K520" s="9"/>
      <c r="L520" s="9"/>
      <c r="M520" s="9"/>
      <c r="N520" s="9"/>
      <c r="O520" s="9"/>
      <c r="P520" s="9"/>
      <c r="Q520" s="9"/>
      <c r="R520" s="9"/>
      <c r="S520" s="9"/>
      <c r="T520" s="9"/>
      <c r="U520" s="9"/>
      <c r="V520" s="9"/>
      <c r="W520" s="9"/>
      <c r="X520" s="9"/>
      <c r="Y520" s="9"/>
      <c r="Z520" s="9"/>
      <c r="AA520" s="9"/>
      <c r="AB520" s="9"/>
    </row>
    <row r="521" spans="1:28">
      <c r="A521" s="214" t="s">
        <v>1388</v>
      </c>
      <c r="B521" s="215" t="s">
        <v>16</v>
      </c>
      <c r="C521" s="215"/>
      <c r="D521" s="216" t="s">
        <v>1389</v>
      </c>
      <c r="E521" s="215"/>
      <c r="F521" s="217">
        <v>1</v>
      </c>
      <c r="G521" s="217" t="s">
        <v>16</v>
      </c>
      <c r="H521" s="218">
        <f>I522+I523+I524+I525+I526+I527+I528+I529+I530+I531+I532+I533+I534+I535+I536+I537+I538+I539+I540+I541+I542+I543+I544+I545+I546+I547+I548+I549+I550+I551+I552+I553+I554</f>
        <v>25223.340000000004</v>
      </c>
      <c r="I521" s="232">
        <f t="shared" si="0"/>
        <v>25223.34</v>
      </c>
      <c r="J521" s="8"/>
      <c r="K521" s="9"/>
      <c r="L521" s="9"/>
      <c r="M521" s="9"/>
      <c r="N521" s="9"/>
      <c r="O521" s="9"/>
      <c r="P521" s="9"/>
      <c r="Q521" s="9"/>
      <c r="R521" s="9"/>
      <c r="S521" s="9"/>
      <c r="T521" s="9"/>
      <c r="U521" s="9"/>
      <c r="V521" s="9"/>
      <c r="W521" s="9"/>
      <c r="X521" s="9"/>
      <c r="Y521" s="9"/>
      <c r="Z521" s="9"/>
      <c r="AA521" s="9"/>
      <c r="AB521" s="9"/>
    </row>
    <row r="522" spans="1:28" ht="25.5">
      <c r="A522" s="206" t="s">
        <v>1390</v>
      </c>
      <c r="B522" s="210" t="s">
        <v>82</v>
      </c>
      <c r="C522" s="208" t="s">
        <v>27</v>
      </c>
      <c r="D522" s="213" t="s">
        <v>1391</v>
      </c>
      <c r="E522" s="210" t="s">
        <v>80</v>
      </c>
      <c r="F522" s="211">
        <v>1.55</v>
      </c>
      <c r="G522" s="211">
        <v>110.9</v>
      </c>
      <c r="H522" s="212">
        <f>(TRUNC(G522*J8,2)+G522)</f>
        <v>135.26</v>
      </c>
      <c r="I522" s="231">
        <f t="shared" si="0"/>
        <v>209.65</v>
      </c>
      <c r="J522" s="8"/>
      <c r="K522" s="9"/>
      <c r="L522" s="9"/>
      <c r="M522" s="9"/>
      <c r="N522" s="9"/>
      <c r="O522" s="9"/>
      <c r="P522" s="9"/>
      <c r="Q522" s="9"/>
      <c r="R522" s="9"/>
      <c r="S522" s="9"/>
      <c r="T522" s="9"/>
      <c r="U522" s="9"/>
      <c r="V522" s="9"/>
      <c r="W522" s="9"/>
      <c r="X522" s="9"/>
      <c r="Y522" s="9"/>
      <c r="Z522" s="9"/>
      <c r="AA522" s="9"/>
      <c r="AB522" s="9"/>
    </row>
    <row r="523" spans="1:28" ht="25.5">
      <c r="A523" s="206" t="s">
        <v>1392</v>
      </c>
      <c r="B523" s="207" t="s">
        <v>78</v>
      </c>
      <c r="C523" s="208" t="s">
        <v>27</v>
      </c>
      <c r="D523" s="209" t="s">
        <v>1393</v>
      </c>
      <c r="E523" s="210" t="s">
        <v>80</v>
      </c>
      <c r="F523" s="211">
        <v>3.84</v>
      </c>
      <c r="G523" s="211">
        <v>100.91</v>
      </c>
      <c r="H523" s="212">
        <f>(TRUNC(G523*J8,2)+G523)</f>
        <v>123.07</v>
      </c>
      <c r="I523" s="231">
        <f t="shared" si="0"/>
        <v>472.58</v>
      </c>
      <c r="J523" s="8"/>
      <c r="K523" s="9"/>
      <c r="L523" s="9"/>
      <c r="M523" s="9"/>
      <c r="N523" s="9"/>
      <c r="O523" s="9"/>
      <c r="P523" s="9"/>
      <c r="Q523" s="9"/>
      <c r="R523" s="9"/>
      <c r="S523" s="9"/>
      <c r="T523" s="9"/>
      <c r="U523" s="9"/>
      <c r="V523" s="9"/>
      <c r="W523" s="9"/>
      <c r="X523" s="9"/>
      <c r="Y523" s="9"/>
      <c r="Z523" s="9"/>
      <c r="AA523" s="9"/>
      <c r="AB523" s="9"/>
    </row>
    <row r="524" spans="1:28">
      <c r="A524" s="206" t="s">
        <v>1394</v>
      </c>
      <c r="B524" s="207" t="s">
        <v>85</v>
      </c>
      <c r="C524" s="208" t="s">
        <v>20</v>
      </c>
      <c r="D524" s="209" t="s">
        <v>1395</v>
      </c>
      <c r="E524" s="210" t="s">
        <v>44</v>
      </c>
      <c r="F524" s="211">
        <v>5.52</v>
      </c>
      <c r="G524" s="211">
        <v>26.06</v>
      </c>
      <c r="H524" s="212">
        <f>(TRUNC(G524*J8,2)+G524)</f>
        <v>31.779999999999998</v>
      </c>
      <c r="I524" s="231">
        <f t="shared" si="0"/>
        <v>175.42</v>
      </c>
      <c r="J524" s="8"/>
      <c r="K524" s="9"/>
      <c r="L524" s="9"/>
      <c r="M524" s="9"/>
      <c r="N524" s="9"/>
      <c r="O524" s="9"/>
      <c r="P524" s="9"/>
      <c r="Q524" s="9"/>
      <c r="R524" s="9"/>
      <c r="S524" s="9"/>
      <c r="T524" s="9"/>
      <c r="U524" s="9"/>
      <c r="V524" s="9"/>
      <c r="W524" s="9"/>
      <c r="X524" s="9"/>
      <c r="Y524" s="9"/>
      <c r="Z524" s="9"/>
      <c r="AA524" s="9"/>
      <c r="AB524" s="9"/>
    </row>
    <row r="525" spans="1:28" ht="25.5">
      <c r="A525" s="206" t="s">
        <v>1396</v>
      </c>
      <c r="B525" s="207" t="s">
        <v>88</v>
      </c>
      <c r="C525" s="208" t="s">
        <v>27</v>
      </c>
      <c r="D525" s="209" t="s">
        <v>1397</v>
      </c>
      <c r="E525" s="210" t="s">
        <v>44</v>
      </c>
      <c r="F525" s="211">
        <v>5.52</v>
      </c>
      <c r="G525" s="211">
        <v>43.09</v>
      </c>
      <c r="H525" s="212">
        <f>(TRUNC(G525*J8,2)+G525)</f>
        <v>52.550000000000004</v>
      </c>
      <c r="I525" s="231">
        <f t="shared" si="0"/>
        <v>290.07</v>
      </c>
      <c r="J525" s="8"/>
      <c r="K525" s="9"/>
      <c r="L525" s="9"/>
      <c r="M525" s="9"/>
      <c r="N525" s="9"/>
      <c r="O525" s="9"/>
      <c r="P525" s="9"/>
      <c r="Q525" s="9"/>
      <c r="R525" s="9"/>
      <c r="S525" s="9"/>
      <c r="T525" s="9"/>
      <c r="U525" s="9"/>
      <c r="V525" s="9"/>
      <c r="W525" s="9"/>
      <c r="X525" s="9"/>
      <c r="Y525" s="9"/>
      <c r="Z525" s="9"/>
      <c r="AA525" s="9"/>
      <c r="AB525" s="9"/>
    </row>
    <row r="526" spans="1:28" ht="25.5">
      <c r="A526" s="206" t="s">
        <v>1398</v>
      </c>
      <c r="B526" s="207" t="s">
        <v>1399</v>
      </c>
      <c r="C526" s="208" t="s">
        <v>27</v>
      </c>
      <c r="D526" s="209" t="s">
        <v>1400</v>
      </c>
      <c r="E526" s="210" t="s">
        <v>44</v>
      </c>
      <c r="F526" s="211">
        <v>0.72</v>
      </c>
      <c r="G526" s="211">
        <v>143.03</v>
      </c>
      <c r="H526" s="212">
        <f>(TRUNC(G526*J8,2)+G526)</f>
        <v>174.45</v>
      </c>
      <c r="I526" s="231">
        <f t="shared" si="0"/>
        <v>125.6</v>
      </c>
      <c r="J526" s="8"/>
      <c r="K526" s="9"/>
      <c r="L526" s="9"/>
      <c r="M526" s="9"/>
      <c r="N526" s="9"/>
      <c r="O526" s="9"/>
      <c r="P526" s="9"/>
      <c r="Q526" s="9"/>
      <c r="R526" s="9"/>
      <c r="S526" s="9"/>
      <c r="T526" s="9"/>
      <c r="U526" s="9"/>
      <c r="V526" s="9"/>
      <c r="W526" s="9"/>
      <c r="X526" s="9"/>
      <c r="Y526" s="9"/>
      <c r="Z526" s="9"/>
      <c r="AA526" s="9"/>
      <c r="AB526" s="9"/>
    </row>
    <row r="527" spans="1:28" ht="25.5">
      <c r="A527" s="206" t="s">
        <v>1401</v>
      </c>
      <c r="B527" s="207" t="s">
        <v>1402</v>
      </c>
      <c r="C527" s="208" t="s">
        <v>27</v>
      </c>
      <c r="D527" s="209" t="s">
        <v>1403</v>
      </c>
      <c r="E527" s="207" t="s">
        <v>80</v>
      </c>
      <c r="F527" s="211">
        <v>0.11</v>
      </c>
      <c r="G527" s="211">
        <v>834.2</v>
      </c>
      <c r="H527" s="212">
        <f>(TRUNC(G527*J8,2)+G527)</f>
        <v>1017.47</v>
      </c>
      <c r="I527" s="231">
        <f t="shared" si="0"/>
        <v>111.92</v>
      </c>
      <c r="J527" s="8"/>
      <c r="K527" s="9"/>
      <c r="L527" s="9"/>
      <c r="M527" s="9"/>
      <c r="N527" s="9"/>
      <c r="O527" s="9"/>
      <c r="P527" s="9"/>
      <c r="Q527" s="9"/>
      <c r="R527" s="9"/>
      <c r="S527" s="9"/>
      <c r="T527" s="9"/>
      <c r="U527" s="9"/>
      <c r="V527" s="9"/>
      <c r="W527" s="9"/>
      <c r="X527" s="9"/>
      <c r="Y527" s="9"/>
      <c r="Z527" s="9"/>
      <c r="AA527" s="9"/>
      <c r="AB527" s="9"/>
    </row>
    <row r="528" spans="1:28" ht="25.5">
      <c r="A528" s="206" t="s">
        <v>1404</v>
      </c>
      <c r="B528" s="210" t="s">
        <v>135</v>
      </c>
      <c r="C528" s="208" t="s">
        <v>27</v>
      </c>
      <c r="D528" s="213" t="s">
        <v>1405</v>
      </c>
      <c r="E528" s="210" t="s">
        <v>80</v>
      </c>
      <c r="F528" s="211">
        <v>0.65</v>
      </c>
      <c r="G528" s="211">
        <v>798.61</v>
      </c>
      <c r="H528" s="212">
        <f>(TRUNC(G528*J8,2)+G528)</f>
        <v>974.06</v>
      </c>
      <c r="I528" s="231">
        <f t="shared" si="0"/>
        <v>633.13</v>
      </c>
      <c r="J528" s="8"/>
      <c r="K528" s="9"/>
      <c r="L528" s="9"/>
      <c r="M528" s="9"/>
      <c r="N528" s="9"/>
      <c r="O528" s="9"/>
      <c r="P528" s="9"/>
      <c r="Q528" s="9"/>
      <c r="R528" s="9"/>
      <c r="S528" s="9"/>
      <c r="T528" s="9"/>
      <c r="U528" s="9"/>
      <c r="V528" s="9"/>
      <c r="W528" s="9"/>
      <c r="X528" s="9"/>
      <c r="Y528" s="9"/>
      <c r="Z528" s="9"/>
      <c r="AA528" s="9"/>
      <c r="AB528" s="9"/>
    </row>
    <row r="529" spans="1:28" ht="25.5">
      <c r="A529" s="206" t="s">
        <v>1406</v>
      </c>
      <c r="B529" s="207" t="s">
        <v>1407</v>
      </c>
      <c r="C529" s="208" t="s">
        <v>27</v>
      </c>
      <c r="D529" s="209" t="s">
        <v>1408</v>
      </c>
      <c r="E529" s="210" t="s">
        <v>80</v>
      </c>
      <c r="F529" s="211">
        <v>0.05</v>
      </c>
      <c r="G529" s="211">
        <v>720.23</v>
      </c>
      <c r="H529" s="212">
        <f>(TRUNC(G529*J8,2)+G529)</f>
        <v>878.46</v>
      </c>
      <c r="I529" s="231">
        <f t="shared" si="0"/>
        <v>43.92</v>
      </c>
      <c r="J529" s="8"/>
      <c r="K529" s="9"/>
      <c r="L529" s="9"/>
      <c r="M529" s="9"/>
      <c r="N529" s="9"/>
      <c r="O529" s="9"/>
      <c r="P529" s="9"/>
      <c r="Q529" s="9"/>
      <c r="R529" s="9"/>
      <c r="S529" s="9"/>
      <c r="T529" s="9"/>
      <c r="U529" s="9"/>
      <c r="V529" s="9"/>
      <c r="W529" s="9"/>
      <c r="X529" s="9"/>
      <c r="Y529" s="9"/>
      <c r="Z529" s="9"/>
      <c r="AA529" s="9"/>
      <c r="AB529" s="9"/>
    </row>
    <row r="530" spans="1:28" ht="25.5">
      <c r="A530" s="206" t="s">
        <v>1409</v>
      </c>
      <c r="B530" s="207" t="s">
        <v>138</v>
      </c>
      <c r="C530" s="208" t="s">
        <v>27</v>
      </c>
      <c r="D530" s="209" t="s">
        <v>1410</v>
      </c>
      <c r="E530" s="210" t="s">
        <v>44</v>
      </c>
      <c r="F530" s="211">
        <v>11.18</v>
      </c>
      <c r="G530" s="211">
        <v>42.85</v>
      </c>
      <c r="H530" s="212">
        <f>(TRUNC(G530*J8,2)+G530)</f>
        <v>52.260000000000005</v>
      </c>
      <c r="I530" s="231">
        <f t="shared" si="0"/>
        <v>584.26</v>
      </c>
      <c r="J530" s="8"/>
      <c r="K530" s="9"/>
      <c r="L530" s="9"/>
      <c r="M530" s="9"/>
      <c r="N530" s="9"/>
      <c r="O530" s="9"/>
      <c r="P530" s="9"/>
      <c r="Q530" s="9"/>
      <c r="R530" s="9"/>
      <c r="S530" s="9"/>
      <c r="T530" s="9"/>
      <c r="U530" s="9"/>
      <c r="V530" s="9"/>
      <c r="W530" s="9"/>
      <c r="X530" s="9"/>
      <c r="Y530" s="9"/>
      <c r="Z530" s="9"/>
      <c r="AA530" s="9"/>
      <c r="AB530" s="9"/>
    </row>
    <row r="531" spans="1:28" ht="25.5">
      <c r="A531" s="206" t="s">
        <v>1411</v>
      </c>
      <c r="B531" s="207" t="s">
        <v>141</v>
      </c>
      <c r="C531" s="208" t="s">
        <v>20</v>
      </c>
      <c r="D531" s="209" t="s">
        <v>142</v>
      </c>
      <c r="E531" s="210" t="s">
        <v>80</v>
      </c>
      <c r="F531" s="211">
        <v>5.24</v>
      </c>
      <c r="G531" s="211">
        <v>77.290000000000006</v>
      </c>
      <c r="H531" s="212">
        <f>(TRUNC(G531*J8,2)+G531)</f>
        <v>94.27000000000001</v>
      </c>
      <c r="I531" s="231">
        <f t="shared" si="0"/>
        <v>493.97</v>
      </c>
      <c r="J531" s="8"/>
      <c r="K531" s="9"/>
      <c r="L531" s="9"/>
      <c r="M531" s="9"/>
      <c r="N531" s="9"/>
      <c r="O531" s="9"/>
      <c r="P531" s="9"/>
      <c r="Q531" s="9"/>
      <c r="R531" s="9"/>
      <c r="S531" s="9"/>
      <c r="T531" s="9"/>
      <c r="U531" s="9"/>
      <c r="V531" s="9"/>
      <c r="W531" s="9"/>
      <c r="X531" s="9"/>
      <c r="Y531" s="9"/>
      <c r="Z531" s="9"/>
      <c r="AA531" s="9"/>
      <c r="AB531" s="9"/>
    </row>
    <row r="532" spans="1:28" ht="25.5">
      <c r="A532" s="206" t="s">
        <v>1412</v>
      </c>
      <c r="B532" s="207" t="s">
        <v>163</v>
      </c>
      <c r="C532" s="208" t="s">
        <v>27</v>
      </c>
      <c r="D532" s="209" t="s">
        <v>1413</v>
      </c>
      <c r="E532" s="210" t="s">
        <v>99</v>
      </c>
      <c r="F532" s="211">
        <v>0.55000000000000004</v>
      </c>
      <c r="G532" s="211">
        <v>14.38</v>
      </c>
      <c r="H532" s="212">
        <f>(TRUNC(G532*J8,2)+G532)</f>
        <v>17.53</v>
      </c>
      <c r="I532" s="231">
        <f t="shared" si="0"/>
        <v>9.64</v>
      </c>
      <c r="J532" s="8"/>
      <c r="K532" s="9"/>
      <c r="L532" s="9"/>
      <c r="M532" s="9"/>
      <c r="N532" s="9"/>
      <c r="O532" s="9"/>
      <c r="P532" s="9"/>
      <c r="Q532" s="9"/>
      <c r="R532" s="9"/>
      <c r="S532" s="9"/>
      <c r="T532" s="9"/>
      <c r="U532" s="9"/>
      <c r="V532" s="9"/>
      <c r="W532" s="9"/>
      <c r="X532" s="9"/>
      <c r="Y532" s="9"/>
      <c r="Z532" s="9"/>
      <c r="AA532" s="9"/>
      <c r="AB532" s="9"/>
    </row>
    <row r="533" spans="1:28" ht="25.5">
      <c r="A533" s="206" t="s">
        <v>1414</v>
      </c>
      <c r="B533" s="207" t="s">
        <v>166</v>
      </c>
      <c r="C533" s="208" t="s">
        <v>27</v>
      </c>
      <c r="D533" s="209" t="s">
        <v>1415</v>
      </c>
      <c r="E533" s="207" t="s">
        <v>99</v>
      </c>
      <c r="F533" s="211">
        <v>3.7</v>
      </c>
      <c r="G533" s="211">
        <v>10.91</v>
      </c>
      <c r="H533" s="212">
        <f>(TRUNC(G533*J8,2)+G533)</f>
        <v>13.3</v>
      </c>
      <c r="I533" s="231">
        <f t="shared" si="0"/>
        <v>49.21</v>
      </c>
      <c r="J533" s="8"/>
      <c r="K533" s="9"/>
      <c r="L533" s="9"/>
      <c r="M533" s="9"/>
      <c r="N533" s="9"/>
      <c r="O533" s="9"/>
      <c r="P533" s="9"/>
      <c r="Q533" s="9"/>
      <c r="R533" s="9"/>
      <c r="S533" s="9"/>
      <c r="T533" s="9"/>
      <c r="U533" s="9"/>
      <c r="V533" s="9"/>
      <c r="W533" s="9"/>
      <c r="X533" s="9"/>
      <c r="Y533" s="9"/>
      <c r="Z533" s="9"/>
      <c r="AA533" s="9"/>
      <c r="AB533" s="9"/>
    </row>
    <row r="534" spans="1:28" ht="25.5">
      <c r="A534" s="206" t="s">
        <v>1416</v>
      </c>
      <c r="B534" s="207" t="s">
        <v>125</v>
      </c>
      <c r="C534" s="208" t="s">
        <v>27</v>
      </c>
      <c r="D534" s="209" t="s">
        <v>1417</v>
      </c>
      <c r="E534" s="207" t="s">
        <v>99</v>
      </c>
      <c r="F534" s="211">
        <v>5.92</v>
      </c>
      <c r="G534" s="211">
        <v>12.78</v>
      </c>
      <c r="H534" s="212">
        <f>(TRUNC(G534*J8,2)+G534)</f>
        <v>15.579999999999998</v>
      </c>
      <c r="I534" s="231">
        <f t="shared" si="0"/>
        <v>92.23</v>
      </c>
      <c r="J534" s="8"/>
      <c r="K534" s="9"/>
      <c r="L534" s="9"/>
      <c r="M534" s="9"/>
      <c r="N534" s="9"/>
      <c r="O534" s="9"/>
      <c r="P534" s="9"/>
      <c r="Q534" s="9"/>
      <c r="R534" s="9"/>
      <c r="S534" s="9"/>
      <c r="T534" s="9"/>
      <c r="U534" s="9"/>
      <c r="V534" s="9"/>
      <c r="W534" s="9"/>
      <c r="X534" s="9"/>
      <c r="Y534" s="9"/>
      <c r="Z534" s="9"/>
      <c r="AA534" s="9"/>
      <c r="AB534" s="9"/>
    </row>
    <row r="535" spans="1:28" ht="25.5">
      <c r="A535" s="206" t="s">
        <v>1418</v>
      </c>
      <c r="B535" s="207" t="s">
        <v>116</v>
      </c>
      <c r="C535" s="208" t="s">
        <v>27</v>
      </c>
      <c r="D535" s="209" t="s">
        <v>1419</v>
      </c>
      <c r="E535" s="207" t="s">
        <v>99</v>
      </c>
      <c r="F535" s="211">
        <v>7.95</v>
      </c>
      <c r="G535" s="211">
        <v>17.309999999999999</v>
      </c>
      <c r="H535" s="212">
        <f>(TRUNC(G535*J8,2)+G535)</f>
        <v>21.11</v>
      </c>
      <c r="I535" s="231">
        <f t="shared" si="0"/>
        <v>167.82</v>
      </c>
      <c r="J535" s="8"/>
      <c r="K535" s="9"/>
      <c r="L535" s="9"/>
      <c r="M535" s="9"/>
      <c r="N535" s="9"/>
      <c r="O535" s="9"/>
      <c r="P535" s="9"/>
      <c r="Q535" s="9"/>
      <c r="R535" s="9"/>
      <c r="S535" s="9"/>
      <c r="T535" s="9"/>
      <c r="U535" s="9"/>
      <c r="V535" s="9"/>
      <c r="W535" s="9"/>
      <c r="X535" s="9"/>
      <c r="Y535" s="9"/>
      <c r="Z535" s="9"/>
      <c r="AA535" s="9"/>
      <c r="AB535" s="9"/>
    </row>
    <row r="536" spans="1:28" ht="25.5">
      <c r="A536" s="206" t="s">
        <v>1420</v>
      </c>
      <c r="B536" s="210" t="s">
        <v>122</v>
      </c>
      <c r="C536" s="208" t="s">
        <v>27</v>
      </c>
      <c r="D536" s="213" t="s">
        <v>123</v>
      </c>
      <c r="E536" s="210" t="s">
        <v>99</v>
      </c>
      <c r="F536" s="211">
        <v>27.18</v>
      </c>
      <c r="G536" s="211">
        <v>14.43</v>
      </c>
      <c r="H536" s="212">
        <f>(TRUNC(G536*J8,2)+G536)</f>
        <v>17.600000000000001</v>
      </c>
      <c r="I536" s="231">
        <f t="shared" si="0"/>
        <v>478.36</v>
      </c>
      <c r="J536" s="8"/>
      <c r="K536" s="9"/>
      <c r="L536" s="9"/>
      <c r="M536" s="9"/>
      <c r="N536" s="9"/>
      <c r="O536" s="9"/>
      <c r="P536" s="9"/>
      <c r="Q536" s="9"/>
      <c r="R536" s="9"/>
      <c r="S536" s="9"/>
      <c r="T536" s="9"/>
      <c r="U536" s="9"/>
      <c r="V536" s="9"/>
      <c r="W536" s="9"/>
      <c r="X536" s="9"/>
      <c r="Y536" s="9"/>
      <c r="Z536" s="9"/>
      <c r="AA536" s="9"/>
      <c r="AB536" s="9"/>
    </row>
    <row r="537" spans="1:28" ht="25.5">
      <c r="A537" s="206" t="s">
        <v>1421</v>
      </c>
      <c r="B537" s="207" t="s">
        <v>163</v>
      </c>
      <c r="C537" s="208" t="s">
        <v>27</v>
      </c>
      <c r="D537" s="209" t="s">
        <v>164</v>
      </c>
      <c r="E537" s="210" t="s">
        <v>99</v>
      </c>
      <c r="F537" s="211">
        <v>3.88</v>
      </c>
      <c r="G537" s="211">
        <v>14.38</v>
      </c>
      <c r="H537" s="212">
        <f>(TRUNC(G537*J8,2)+G537)</f>
        <v>17.53</v>
      </c>
      <c r="I537" s="231">
        <f t="shared" si="0"/>
        <v>68.010000000000005</v>
      </c>
      <c r="J537" s="8"/>
      <c r="K537" s="9"/>
      <c r="L537" s="9"/>
      <c r="M537" s="9"/>
      <c r="N537" s="9"/>
      <c r="O537" s="9"/>
      <c r="P537" s="9"/>
      <c r="Q537" s="9"/>
      <c r="R537" s="9"/>
      <c r="S537" s="9"/>
      <c r="T537" s="9"/>
      <c r="U537" s="9"/>
      <c r="V537" s="9"/>
      <c r="W537" s="9"/>
      <c r="X537" s="9"/>
      <c r="Y537" s="9"/>
      <c r="Z537" s="9"/>
      <c r="AA537" s="9"/>
      <c r="AB537" s="9"/>
    </row>
    <row r="538" spans="1:28" ht="25.5">
      <c r="A538" s="206" t="s">
        <v>1422</v>
      </c>
      <c r="B538" s="207" t="s">
        <v>166</v>
      </c>
      <c r="C538" s="208" t="s">
        <v>27</v>
      </c>
      <c r="D538" s="209" t="s">
        <v>1423</v>
      </c>
      <c r="E538" s="210" t="s">
        <v>99</v>
      </c>
      <c r="F538" s="211">
        <v>5.18</v>
      </c>
      <c r="G538" s="211">
        <v>10.91</v>
      </c>
      <c r="H538" s="212">
        <f>(TRUNC(G538*J8,2)+G538)</f>
        <v>13.3</v>
      </c>
      <c r="I538" s="231">
        <f t="shared" si="0"/>
        <v>68.89</v>
      </c>
      <c r="J538" s="8"/>
      <c r="K538" s="9"/>
      <c r="L538" s="9"/>
      <c r="M538" s="9"/>
      <c r="N538" s="9"/>
      <c r="O538" s="9"/>
      <c r="P538" s="9"/>
      <c r="Q538" s="9"/>
      <c r="R538" s="9"/>
      <c r="S538" s="9"/>
      <c r="T538" s="9"/>
      <c r="U538" s="9"/>
      <c r="V538" s="9"/>
      <c r="W538" s="9"/>
      <c r="X538" s="9"/>
      <c r="Y538" s="9"/>
      <c r="Z538" s="9"/>
      <c r="AA538" s="9"/>
      <c r="AB538" s="9"/>
    </row>
    <row r="539" spans="1:28" ht="25.5">
      <c r="A539" s="206" t="s">
        <v>1424</v>
      </c>
      <c r="B539" s="207" t="s">
        <v>1407</v>
      </c>
      <c r="C539" s="208" t="s">
        <v>27</v>
      </c>
      <c r="D539" s="209" t="s">
        <v>1425</v>
      </c>
      <c r="E539" s="210" t="s">
        <v>80</v>
      </c>
      <c r="F539" s="211">
        <v>0.32</v>
      </c>
      <c r="G539" s="211">
        <v>720.23</v>
      </c>
      <c r="H539" s="212">
        <f>(TRUNC(G539*J8,2)+G539)</f>
        <v>878.46</v>
      </c>
      <c r="I539" s="231">
        <f t="shared" si="0"/>
        <v>281.10000000000002</v>
      </c>
      <c r="J539" s="8"/>
      <c r="K539" s="9"/>
      <c r="L539" s="9"/>
      <c r="M539" s="9"/>
      <c r="N539" s="9"/>
      <c r="O539" s="9"/>
      <c r="P539" s="9"/>
      <c r="Q539" s="9"/>
      <c r="R539" s="9"/>
      <c r="S539" s="9"/>
      <c r="T539" s="9"/>
      <c r="U539" s="9"/>
      <c r="V539" s="9"/>
      <c r="W539" s="9"/>
      <c r="X539" s="9"/>
      <c r="Y539" s="9"/>
      <c r="Z539" s="9"/>
      <c r="AA539" s="9"/>
      <c r="AB539" s="9"/>
    </row>
    <row r="540" spans="1:28" ht="25.5">
      <c r="A540" s="206" t="s">
        <v>1426</v>
      </c>
      <c r="B540" s="207" t="s">
        <v>150</v>
      </c>
      <c r="C540" s="208" t="s">
        <v>27</v>
      </c>
      <c r="D540" s="209" t="s">
        <v>151</v>
      </c>
      <c r="E540" s="210" t="s">
        <v>44</v>
      </c>
      <c r="F540" s="211">
        <v>15</v>
      </c>
      <c r="G540" s="211">
        <v>2.59</v>
      </c>
      <c r="H540" s="212">
        <f>(TRUNC(G540*J8,2)+G540)</f>
        <v>3.15</v>
      </c>
      <c r="I540" s="231">
        <f t="shared" si="0"/>
        <v>47.25</v>
      </c>
      <c r="J540" s="8"/>
      <c r="K540" s="9"/>
      <c r="L540" s="9"/>
      <c r="M540" s="9"/>
      <c r="N540" s="9"/>
      <c r="O540" s="9"/>
      <c r="P540" s="9"/>
      <c r="Q540" s="9"/>
      <c r="R540" s="9"/>
      <c r="S540" s="9"/>
      <c r="T540" s="9"/>
      <c r="U540" s="9"/>
      <c r="V540" s="9"/>
      <c r="W540" s="9"/>
      <c r="X540" s="9"/>
      <c r="Y540" s="9"/>
      <c r="Z540" s="9"/>
      <c r="AA540" s="9"/>
      <c r="AB540" s="9"/>
    </row>
    <row r="541" spans="1:28" ht="25.5">
      <c r="A541" s="206" t="s">
        <v>1427</v>
      </c>
      <c r="B541" s="207" t="s">
        <v>156</v>
      </c>
      <c r="C541" s="208" t="s">
        <v>27</v>
      </c>
      <c r="D541" s="209" t="s">
        <v>1428</v>
      </c>
      <c r="E541" s="207" t="s">
        <v>80</v>
      </c>
      <c r="F541" s="211">
        <v>1.5</v>
      </c>
      <c r="G541" s="211">
        <v>691.56</v>
      </c>
      <c r="H541" s="212">
        <f>(TRUNC(G541*J8,2)+G541)</f>
        <v>843.49</v>
      </c>
      <c r="I541" s="231">
        <f t="shared" si="0"/>
        <v>1265.23</v>
      </c>
      <c r="J541" s="8"/>
      <c r="K541" s="9"/>
      <c r="L541" s="9"/>
      <c r="M541" s="9"/>
      <c r="N541" s="9"/>
      <c r="O541" s="9"/>
      <c r="P541" s="9"/>
      <c r="Q541" s="9"/>
      <c r="R541" s="9"/>
      <c r="S541" s="9"/>
      <c r="T541" s="9"/>
      <c r="U541" s="9"/>
      <c r="V541" s="9"/>
      <c r="W541" s="9"/>
      <c r="X541" s="9"/>
      <c r="Y541" s="9"/>
      <c r="Z541" s="9"/>
      <c r="AA541" s="9"/>
      <c r="AB541" s="9"/>
    </row>
    <row r="542" spans="1:28" ht="25.5">
      <c r="A542" s="206" t="s">
        <v>1429</v>
      </c>
      <c r="B542" s="207" t="s">
        <v>1430</v>
      </c>
      <c r="C542" s="208" t="s">
        <v>27</v>
      </c>
      <c r="D542" s="209" t="s">
        <v>1431</v>
      </c>
      <c r="E542" s="210" t="s">
        <v>44</v>
      </c>
      <c r="F542" s="211">
        <v>15</v>
      </c>
      <c r="G542" s="211">
        <v>3.58</v>
      </c>
      <c r="H542" s="212">
        <f>(TRUNC(G542*J8,2)+G542)</f>
        <v>4.3600000000000003</v>
      </c>
      <c r="I542" s="231">
        <f t="shared" si="0"/>
        <v>65.400000000000006</v>
      </c>
      <c r="J542" s="8"/>
      <c r="K542" s="9"/>
      <c r="L542" s="9"/>
      <c r="M542" s="9"/>
      <c r="N542" s="9"/>
      <c r="O542" s="9"/>
      <c r="P542" s="9"/>
      <c r="Q542" s="9"/>
      <c r="R542" s="9"/>
      <c r="S542" s="9"/>
      <c r="T542" s="9"/>
      <c r="U542" s="9"/>
      <c r="V542" s="9"/>
      <c r="W542" s="9"/>
      <c r="X542" s="9"/>
      <c r="Y542" s="9"/>
      <c r="Z542" s="9"/>
      <c r="AA542" s="9"/>
      <c r="AB542" s="9"/>
    </row>
    <row r="543" spans="1:28" ht="38.25">
      <c r="A543" s="206" t="s">
        <v>1432</v>
      </c>
      <c r="B543" s="207" t="s">
        <v>519</v>
      </c>
      <c r="C543" s="208" t="s">
        <v>27</v>
      </c>
      <c r="D543" s="209" t="s">
        <v>520</v>
      </c>
      <c r="E543" s="210" t="s">
        <v>44</v>
      </c>
      <c r="F543" s="211">
        <v>33.6</v>
      </c>
      <c r="G543" s="211">
        <v>106.51</v>
      </c>
      <c r="H543" s="212">
        <f>(TRUNC(G543*J8,2)+G543)</f>
        <v>129.91</v>
      </c>
      <c r="I543" s="231">
        <f t="shared" si="0"/>
        <v>4364.97</v>
      </c>
      <c r="J543" s="8"/>
      <c r="K543" s="9"/>
      <c r="L543" s="9"/>
      <c r="M543" s="9"/>
      <c r="N543" s="9"/>
      <c r="O543" s="9"/>
      <c r="P543" s="9"/>
      <c r="Q543" s="9"/>
      <c r="R543" s="9"/>
      <c r="S543" s="9"/>
      <c r="T543" s="9"/>
      <c r="U543" s="9"/>
      <c r="V543" s="9"/>
      <c r="W543" s="9"/>
      <c r="X543" s="9"/>
      <c r="Y543" s="9"/>
      <c r="Z543" s="9"/>
      <c r="AA543" s="9"/>
      <c r="AB543" s="9"/>
    </row>
    <row r="544" spans="1:28" ht="38.25">
      <c r="A544" s="206" t="s">
        <v>1433</v>
      </c>
      <c r="B544" s="210" t="s">
        <v>365</v>
      </c>
      <c r="C544" s="208" t="s">
        <v>27</v>
      </c>
      <c r="D544" s="213" t="s">
        <v>366</v>
      </c>
      <c r="E544" s="210" t="s">
        <v>44</v>
      </c>
      <c r="F544" s="211">
        <v>67.2</v>
      </c>
      <c r="G544" s="211">
        <v>4.7699999999999996</v>
      </c>
      <c r="H544" s="212">
        <f>(TRUNC(G544*J8,2)+G544)</f>
        <v>5.81</v>
      </c>
      <c r="I544" s="231">
        <f t="shared" si="0"/>
        <v>390.43</v>
      </c>
      <c r="J544" s="8"/>
      <c r="K544" s="9"/>
      <c r="L544" s="9"/>
      <c r="M544" s="9"/>
      <c r="N544" s="9"/>
      <c r="O544" s="9"/>
      <c r="P544" s="9"/>
      <c r="Q544" s="9"/>
      <c r="R544" s="9"/>
      <c r="S544" s="9"/>
      <c r="T544" s="9"/>
      <c r="U544" s="9"/>
      <c r="V544" s="9"/>
      <c r="W544" s="9"/>
      <c r="X544" s="9"/>
      <c r="Y544" s="9"/>
      <c r="Z544" s="9"/>
      <c r="AA544" s="9"/>
      <c r="AB544" s="9"/>
    </row>
    <row r="545" spans="1:28" ht="38.25">
      <c r="A545" s="206" t="s">
        <v>1434</v>
      </c>
      <c r="B545" s="224" t="s">
        <v>526</v>
      </c>
      <c r="C545" s="208" t="s">
        <v>27</v>
      </c>
      <c r="D545" s="209" t="s">
        <v>527</v>
      </c>
      <c r="E545" s="207" t="s">
        <v>44</v>
      </c>
      <c r="F545" s="211">
        <v>67.2</v>
      </c>
      <c r="G545" s="211">
        <v>30.49</v>
      </c>
      <c r="H545" s="212">
        <f>(TRUNC(G545*J8,2)+G545)</f>
        <v>37.18</v>
      </c>
      <c r="I545" s="231">
        <f t="shared" si="0"/>
        <v>2498.4899999999998</v>
      </c>
      <c r="J545" s="8"/>
      <c r="K545" s="9"/>
      <c r="L545" s="9"/>
      <c r="M545" s="9"/>
      <c r="N545" s="9"/>
      <c r="O545" s="9"/>
      <c r="P545" s="9"/>
      <c r="Q545" s="9"/>
      <c r="R545" s="9"/>
      <c r="S545" s="9"/>
      <c r="T545" s="9"/>
      <c r="U545" s="9"/>
      <c r="V545" s="9"/>
      <c r="W545" s="9"/>
      <c r="X545" s="9"/>
      <c r="Y545" s="9"/>
      <c r="Z545" s="9"/>
      <c r="AA545" s="9"/>
      <c r="AB545" s="9"/>
    </row>
    <row r="546" spans="1:28" ht="25.5">
      <c r="A546" s="206" t="s">
        <v>1435</v>
      </c>
      <c r="B546" s="207" t="s">
        <v>400</v>
      </c>
      <c r="C546" s="208" t="s">
        <v>27</v>
      </c>
      <c r="D546" s="225" t="s">
        <v>401</v>
      </c>
      <c r="E546" s="224" t="s">
        <v>44</v>
      </c>
      <c r="F546" s="211">
        <v>67.2</v>
      </c>
      <c r="G546" s="211">
        <v>4.62</v>
      </c>
      <c r="H546" s="212">
        <f>(TRUNC(G546*J8,2)+G546)</f>
        <v>5.63</v>
      </c>
      <c r="I546" s="231">
        <f t="shared" si="0"/>
        <v>378.33</v>
      </c>
      <c r="J546" s="8"/>
      <c r="K546" s="9"/>
      <c r="L546" s="9"/>
      <c r="M546" s="9"/>
      <c r="N546" s="9"/>
      <c r="O546" s="9"/>
      <c r="P546" s="9"/>
      <c r="Q546" s="9"/>
      <c r="R546" s="9"/>
      <c r="S546" s="9"/>
      <c r="T546" s="9"/>
      <c r="U546" s="9"/>
      <c r="V546" s="9"/>
      <c r="W546" s="9"/>
      <c r="X546" s="9"/>
      <c r="Y546" s="9"/>
      <c r="Z546" s="9"/>
      <c r="AA546" s="9"/>
      <c r="AB546" s="9"/>
    </row>
    <row r="547" spans="1:28" ht="25.5">
      <c r="A547" s="206" t="s">
        <v>1436</v>
      </c>
      <c r="B547" s="207" t="s">
        <v>406</v>
      </c>
      <c r="C547" s="208" t="s">
        <v>27</v>
      </c>
      <c r="D547" s="209" t="s">
        <v>407</v>
      </c>
      <c r="E547" s="207" t="s">
        <v>44</v>
      </c>
      <c r="F547" s="211">
        <v>67.2</v>
      </c>
      <c r="G547" s="211">
        <v>13.64</v>
      </c>
      <c r="H547" s="212">
        <f>(TRUNC(G547*J8,2)+G547)</f>
        <v>16.630000000000003</v>
      </c>
      <c r="I547" s="231">
        <f t="shared" si="0"/>
        <v>1117.53</v>
      </c>
      <c r="J547" s="8"/>
      <c r="K547" s="9"/>
      <c r="L547" s="9"/>
      <c r="M547" s="9"/>
      <c r="N547" s="9"/>
      <c r="O547" s="9"/>
      <c r="P547" s="9"/>
      <c r="Q547" s="9"/>
      <c r="R547" s="9"/>
      <c r="S547" s="9"/>
      <c r="T547" s="9"/>
      <c r="U547" s="9"/>
      <c r="V547" s="9"/>
      <c r="W547" s="9"/>
      <c r="X547" s="9"/>
      <c r="Y547" s="9"/>
      <c r="Z547" s="9"/>
      <c r="AA547" s="9"/>
      <c r="AB547" s="9"/>
    </row>
    <row r="548" spans="1:28">
      <c r="A548" s="206" t="s">
        <v>1437</v>
      </c>
      <c r="B548" s="207" t="s">
        <v>1438</v>
      </c>
      <c r="C548" s="208" t="s">
        <v>27</v>
      </c>
      <c r="D548" s="209" t="s">
        <v>1439</v>
      </c>
      <c r="E548" s="210" t="s">
        <v>76</v>
      </c>
      <c r="F548" s="211">
        <v>1</v>
      </c>
      <c r="G548" s="211">
        <v>1482.73</v>
      </c>
      <c r="H548" s="212">
        <f>(TRUNC(G548*J8,2)+G548)</f>
        <v>1808.48</v>
      </c>
      <c r="I548" s="231">
        <f t="shared" si="0"/>
        <v>1808.48</v>
      </c>
      <c r="J548" s="8"/>
      <c r="K548" s="9"/>
      <c r="L548" s="9"/>
      <c r="M548" s="9"/>
      <c r="N548" s="9"/>
      <c r="O548" s="9"/>
      <c r="P548" s="9"/>
      <c r="Q548" s="9"/>
      <c r="R548" s="9"/>
      <c r="S548" s="9"/>
      <c r="T548" s="9"/>
      <c r="U548" s="9"/>
      <c r="V548" s="9"/>
      <c r="W548" s="9"/>
      <c r="X548" s="9"/>
      <c r="Y548" s="9"/>
      <c r="Z548" s="9"/>
      <c r="AA548" s="9"/>
      <c r="AB548" s="9"/>
    </row>
    <row r="549" spans="1:28" ht="25.5">
      <c r="A549" s="206" t="s">
        <v>1440</v>
      </c>
      <c r="B549" s="207" t="s">
        <v>178</v>
      </c>
      <c r="C549" s="208" t="s">
        <v>20</v>
      </c>
      <c r="D549" s="209" t="s">
        <v>179</v>
      </c>
      <c r="E549" s="210" t="s">
        <v>80</v>
      </c>
      <c r="F549" s="211">
        <v>0.65</v>
      </c>
      <c r="G549" s="211">
        <v>778.23</v>
      </c>
      <c r="H549" s="212">
        <f>(TRUNC(G549*J8,2)+G549)</f>
        <v>949.2</v>
      </c>
      <c r="I549" s="231">
        <f t="shared" si="0"/>
        <v>616.98</v>
      </c>
      <c r="J549" s="8"/>
      <c r="K549" s="9"/>
      <c r="L549" s="9"/>
      <c r="M549" s="9"/>
      <c r="N549" s="9"/>
      <c r="O549" s="9"/>
      <c r="P549" s="9"/>
      <c r="Q549" s="9"/>
      <c r="R549" s="9"/>
      <c r="S549" s="9"/>
      <c r="T549" s="9"/>
      <c r="U549" s="9"/>
      <c r="V549" s="9"/>
      <c r="W549" s="9"/>
      <c r="X549" s="9"/>
      <c r="Y549" s="9"/>
      <c r="Z549" s="9"/>
      <c r="AA549" s="9"/>
      <c r="AB549" s="9"/>
    </row>
    <row r="550" spans="1:28" ht="25.5">
      <c r="A550" s="206" t="s">
        <v>1441</v>
      </c>
      <c r="B550" s="210" t="s">
        <v>163</v>
      </c>
      <c r="C550" s="208" t="s">
        <v>27</v>
      </c>
      <c r="D550" s="213" t="s">
        <v>183</v>
      </c>
      <c r="E550" s="210" t="s">
        <v>99</v>
      </c>
      <c r="F550" s="211">
        <v>7.95</v>
      </c>
      <c r="G550" s="211">
        <v>14.38</v>
      </c>
      <c r="H550" s="212">
        <f>(TRUNC(G550*J8,2)+G550)</f>
        <v>17.53</v>
      </c>
      <c r="I550" s="231">
        <f t="shared" si="0"/>
        <v>139.36000000000001</v>
      </c>
      <c r="J550" s="8"/>
      <c r="K550" s="9"/>
      <c r="L550" s="9"/>
      <c r="M550" s="9"/>
      <c r="N550" s="9"/>
      <c r="O550" s="9"/>
      <c r="P550" s="9"/>
      <c r="Q550" s="9"/>
      <c r="R550" s="9"/>
      <c r="S550" s="9"/>
      <c r="T550" s="9"/>
      <c r="U550" s="9"/>
      <c r="V550" s="9"/>
      <c r="W550" s="9"/>
      <c r="X550" s="9"/>
      <c r="Y550" s="9"/>
      <c r="Z550" s="9"/>
      <c r="AA550" s="9"/>
      <c r="AB550" s="9"/>
    </row>
    <row r="551" spans="1:28" ht="25.5">
      <c r="A551" s="206" t="s">
        <v>1442</v>
      </c>
      <c r="B551" s="224" t="s">
        <v>188</v>
      </c>
      <c r="C551" s="208" t="s">
        <v>27</v>
      </c>
      <c r="D551" s="209" t="s">
        <v>256</v>
      </c>
      <c r="E551" s="207" t="s">
        <v>99</v>
      </c>
      <c r="F551" s="211">
        <v>27.18</v>
      </c>
      <c r="G551" s="211">
        <v>12.32</v>
      </c>
      <c r="H551" s="212">
        <f>(TRUNC(G551*J8,2)+G551)</f>
        <v>15.02</v>
      </c>
      <c r="I551" s="231">
        <f t="shared" si="0"/>
        <v>408.24</v>
      </c>
      <c r="J551" s="8"/>
      <c r="K551" s="9"/>
      <c r="L551" s="9"/>
      <c r="M551" s="9"/>
      <c r="N551" s="9"/>
      <c r="O551" s="9"/>
      <c r="P551" s="9"/>
      <c r="Q551" s="9"/>
      <c r="R551" s="9"/>
      <c r="S551" s="9"/>
      <c r="T551" s="9"/>
      <c r="U551" s="9"/>
      <c r="V551" s="9"/>
      <c r="W551" s="9"/>
      <c r="X551" s="9"/>
      <c r="Y551" s="9"/>
      <c r="Z551" s="9"/>
      <c r="AA551" s="9"/>
      <c r="AB551" s="9"/>
    </row>
    <row r="552" spans="1:28" ht="38.25">
      <c r="A552" s="206" t="s">
        <v>1443</v>
      </c>
      <c r="B552" s="207" t="s">
        <v>1444</v>
      </c>
      <c r="C552" s="208" t="s">
        <v>20</v>
      </c>
      <c r="D552" s="225" t="s">
        <v>1445</v>
      </c>
      <c r="E552" s="224" t="s">
        <v>44</v>
      </c>
      <c r="F552" s="211">
        <v>23.01</v>
      </c>
      <c r="G552" s="211">
        <v>127.68</v>
      </c>
      <c r="H552" s="212">
        <f>(TRUNC(G552*J8,2)+G552)</f>
        <v>155.73000000000002</v>
      </c>
      <c r="I552" s="231">
        <f t="shared" si="0"/>
        <v>3583.34</v>
      </c>
      <c r="J552" s="8"/>
      <c r="K552" s="9"/>
      <c r="L552" s="9"/>
      <c r="M552" s="9"/>
      <c r="N552" s="9"/>
      <c r="O552" s="9"/>
      <c r="P552" s="9"/>
      <c r="Q552" s="9"/>
      <c r="R552" s="9"/>
      <c r="S552" s="9"/>
      <c r="T552" s="9"/>
      <c r="U552" s="9"/>
      <c r="V552" s="9"/>
      <c r="W552" s="9"/>
      <c r="X552" s="9"/>
      <c r="Y552" s="9"/>
      <c r="Z552" s="9"/>
      <c r="AA552" s="9"/>
      <c r="AB552" s="9"/>
    </row>
    <row r="553" spans="1:28" ht="51">
      <c r="A553" s="206" t="s">
        <v>1446</v>
      </c>
      <c r="B553" s="207" t="s">
        <v>1447</v>
      </c>
      <c r="C553" s="208" t="s">
        <v>20</v>
      </c>
      <c r="D553" s="209" t="s">
        <v>1448</v>
      </c>
      <c r="E553" s="207" t="s">
        <v>1190</v>
      </c>
      <c r="F553" s="211">
        <v>146.25</v>
      </c>
      <c r="G553" s="211">
        <v>22.45</v>
      </c>
      <c r="H553" s="212">
        <f>(TRUNC(G553*J8,2)+G553)</f>
        <v>27.38</v>
      </c>
      <c r="I553" s="231">
        <f t="shared" si="0"/>
        <v>4004.32</v>
      </c>
      <c r="J553" s="8"/>
      <c r="K553" s="9"/>
      <c r="L553" s="9"/>
      <c r="M553" s="9"/>
      <c r="N553" s="9"/>
      <c r="O553" s="9"/>
      <c r="P553" s="9"/>
      <c r="Q553" s="9"/>
      <c r="R553" s="9"/>
      <c r="S553" s="9"/>
      <c r="T553" s="9"/>
      <c r="U553" s="9"/>
      <c r="V553" s="9"/>
      <c r="W553" s="9"/>
      <c r="X553" s="9"/>
      <c r="Y553" s="9"/>
      <c r="Z553" s="9"/>
      <c r="AA553" s="9"/>
      <c r="AB553" s="9"/>
    </row>
    <row r="554" spans="1:28" ht="25.5">
      <c r="A554" s="206" t="s">
        <v>1449</v>
      </c>
      <c r="B554" s="210" t="s">
        <v>429</v>
      </c>
      <c r="C554" s="208" t="s">
        <v>20</v>
      </c>
      <c r="D554" s="213" t="s">
        <v>1450</v>
      </c>
      <c r="E554" s="210" t="s">
        <v>44</v>
      </c>
      <c r="F554" s="211">
        <v>4.2</v>
      </c>
      <c r="G554" s="211">
        <v>34.99</v>
      </c>
      <c r="H554" s="212">
        <f>(TRUNC(G554*J8,2)+G554)</f>
        <v>42.67</v>
      </c>
      <c r="I554" s="231">
        <f t="shared" si="0"/>
        <v>179.21</v>
      </c>
      <c r="J554" s="8"/>
      <c r="K554" s="9"/>
      <c r="L554" s="9"/>
      <c r="M554" s="9"/>
      <c r="N554" s="9"/>
      <c r="O554" s="9"/>
      <c r="P554" s="9"/>
      <c r="Q554" s="9"/>
      <c r="R554" s="9"/>
      <c r="S554" s="9"/>
      <c r="T554" s="9"/>
      <c r="U554" s="9"/>
      <c r="V554" s="9"/>
      <c r="W554" s="9"/>
      <c r="X554" s="9"/>
      <c r="Y554" s="9"/>
      <c r="Z554" s="9"/>
      <c r="AA554" s="9"/>
      <c r="AB554" s="9"/>
    </row>
    <row r="555" spans="1:28">
      <c r="A555" s="201" t="s">
        <v>1451</v>
      </c>
      <c r="B555" s="202" t="s">
        <v>16</v>
      </c>
      <c r="C555" s="202"/>
      <c r="D555" s="203" t="s">
        <v>1452</v>
      </c>
      <c r="E555" s="202"/>
      <c r="F555" s="204">
        <v>1</v>
      </c>
      <c r="G555" s="204" t="s">
        <v>16</v>
      </c>
      <c r="H555" s="205">
        <f>I556+I557+I558+I559+I560+I561</f>
        <v>353491.23</v>
      </c>
      <c r="I555" s="229">
        <f t="shared" si="0"/>
        <v>353491.23</v>
      </c>
      <c r="J555" s="8"/>
      <c r="K555" s="9"/>
      <c r="L555" s="9"/>
      <c r="M555" s="9"/>
      <c r="N555" s="9"/>
      <c r="O555" s="9"/>
      <c r="P555" s="9"/>
      <c r="Q555" s="9"/>
      <c r="R555" s="9"/>
      <c r="S555" s="9"/>
      <c r="T555" s="9"/>
      <c r="U555" s="9"/>
      <c r="V555" s="9"/>
      <c r="W555" s="9"/>
      <c r="X555" s="9"/>
      <c r="Y555" s="9"/>
      <c r="Z555" s="9"/>
      <c r="AA555" s="9"/>
      <c r="AB555" s="9"/>
    </row>
    <row r="556" spans="1:28" ht="25.5">
      <c r="A556" s="240" t="s">
        <v>1453</v>
      </c>
      <c r="B556" s="210" t="s">
        <v>1454</v>
      </c>
      <c r="C556" s="208" t="s">
        <v>27</v>
      </c>
      <c r="D556" s="213" t="s">
        <v>1455</v>
      </c>
      <c r="E556" s="210" t="s">
        <v>44</v>
      </c>
      <c r="F556" s="211">
        <v>1037.29</v>
      </c>
      <c r="G556" s="211">
        <v>164.48</v>
      </c>
      <c r="H556" s="212">
        <f>(TRUNC(G556*J8,2)+G556)</f>
        <v>200.60999999999999</v>
      </c>
      <c r="I556" s="231">
        <f t="shared" si="0"/>
        <v>208090.74</v>
      </c>
      <c r="J556" s="8"/>
      <c r="K556" s="9"/>
      <c r="L556" s="9"/>
      <c r="M556" s="9"/>
      <c r="N556" s="9"/>
      <c r="O556" s="9"/>
      <c r="P556" s="9"/>
      <c r="Q556" s="9"/>
      <c r="R556" s="9"/>
      <c r="S556" s="9"/>
      <c r="T556" s="9"/>
      <c r="U556" s="9"/>
      <c r="V556" s="9"/>
      <c r="W556" s="9"/>
      <c r="X556" s="9"/>
      <c r="Y556" s="9"/>
      <c r="Z556" s="9"/>
      <c r="AA556" s="9"/>
      <c r="AB556" s="9"/>
    </row>
    <row r="557" spans="1:28" ht="25.5">
      <c r="A557" s="240" t="s">
        <v>1456</v>
      </c>
      <c r="B557" s="210" t="s">
        <v>1457</v>
      </c>
      <c r="C557" s="208" t="s">
        <v>27</v>
      </c>
      <c r="D557" s="213" t="s">
        <v>1458</v>
      </c>
      <c r="E557" s="210" t="s">
        <v>322</v>
      </c>
      <c r="F557" s="211">
        <v>26.52</v>
      </c>
      <c r="G557" s="211">
        <v>74.22</v>
      </c>
      <c r="H557" s="212">
        <f>(TRUNC(G557*J8,2)+G557)</f>
        <v>90.52</v>
      </c>
      <c r="I557" s="231">
        <f t="shared" si="0"/>
        <v>2400.59</v>
      </c>
      <c r="J557" s="8"/>
      <c r="K557" s="9"/>
      <c r="L557" s="9"/>
      <c r="M557" s="9"/>
      <c r="N557" s="9"/>
      <c r="O557" s="9"/>
      <c r="P557" s="9"/>
      <c r="Q557" s="9"/>
      <c r="R557" s="9"/>
      <c r="S557" s="9"/>
      <c r="T557" s="9"/>
      <c r="U557" s="9"/>
      <c r="V557" s="9"/>
      <c r="W557" s="9"/>
      <c r="X557" s="9"/>
      <c r="Y557" s="9"/>
      <c r="Z557" s="9"/>
      <c r="AA557" s="9"/>
      <c r="AB557" s="9"/>
    </row>
    <row r="558" spans="1:28" ht="25.5">
      <c r="A558" s="240" t="s">
        <v>1459</v>
      </c>
      <c r="B558" s="210" t="s">
        <v>1460</v>
      </c>
      <c r="C558" s="208" t="s">
        <v>27</v>
      </c>
      <c r="D558" s="213" t="s">
        <v>1461</v>
      </c>
      <c r="E558" s="210" t="s">
        <v>322</v>
      </c>
      <c r="F558" s="211">
        <v>213.72</v>
      </c>
      <c r="G558" s="211">
        <v>58.93</v>
      </c>
      <c r="H558" s="212">
        <f>(TRUNC(G558*J8,2)+G558)</f>
        <v>71.87</v>
      </c>
      <c r="I558" s="231">
        <f t="shared" si="0"/>
        <v>15360.05</v>
      </c>
      <c r="J558" s="8"/>
      <c r="K558" s="9"/>
      <c r="L558" s="9"/>
      <c r="M558" s="9"/>
      <c r="N558" s="9"/>
      <c r="O558" s="9"/>
      <c r="P558" s="9"/>
      <c r="Q558" s="9"/>
      <c r="R558" s="9"/>
      <c r="S558" s="9"/>
      <c r="T558" s="9"/>
      <c r="U558" s="9"/>
      <c r="V558" s="9"/>
      <c r="W558" s="9"/>
      <c r="X558" s="9"/>
      <c r="Y558" s="9"/>
      <c r="Z558" s="9"/>
      <c r="AA558" s="9"/>
      <c r="AB558" s="9"/>
    </row>
    <row r="559" spans="1:28" ht="25.5">
      <c r="A559" s="240" t="s">
        <v>1462</v>
      </c>
      <c r="B559" s="210" t="s">
        <v>138</v>
      </c>
      <c r="C559" s="208" t="s">
        <v>27</v>
      </c>
      <c r="D559" s="213" t="s">
        <v>1410</v>
      </c>
      <c r="E559" s="210" t="s">
        <v>44</v>
      </c>
      <c r="F559" s="211">
        <v>53.5</v>
      </c>
      <c r="G559" s="211">
        <v>42.85</v>
      </c>
      <c r="H559" s="212">
        <f>(TRUNC(G559*J8,2)+G559)</f>
        <v>52.260000000000005</v>
      </c>
      <c r="I559" s="231">
        <f t="shared" si="0"/>
        <v>2795.91</v>
      </c>
      <c r="J559" s="8"/>
      <c r="K559" s="9"/>
      <c r="L559" s="9"/>
      <c r="M559" s="9"/>
      <c r="N559" s="9"/>
      <c r="O559" s="9"/>
      <c r="P559" s="9"/>
      <c r="Q559" s="9"/>
      <c r="R559" s="9"/>
      <c r="S559" s="9"/>
      <c r="T559" s="9"/>
      <c r="U559" s="9"/>
      <c r="V559" s="9"/>
      <c r="W559" s="9"/>
      <c r="X559" s="9"/>
      <c r="Y559" s="9"/>
      <c r="Z559" s="9"/>
      <c r="AA559" s="9"/>
      <c r="AB559" s="9"/>
    </row>
    <row r="560" spans="1:28" ht="51">
      <c r="A560" s="206" t="s">
        <v>1463</v>
      </c>
      <c r="B560" s="210" t="s">
        <v>1447</v>
      </c>
      <c r="C560" s="208" t="s">
        <v>20</v>
      </c>
      <c r="D560" s="213" t="s">
        <v>1448</v>
      </c>
      <c r="E560" s="248" t="s">
        <v>1190</v>
      </c>
      <c r="F560" s="211">
        <v>3480.53</v>
      </c>
      <c r="G560" s="211">
        <v>22.45</v>
      </c>
      <c r="H560" s="212">
        <f>(TRUNC(G560*J8,2)+G560)</f>
        <v>27.38</v>
      </c>
      <c r="I560" s="231">
        <f t="shared" si="0"/>
        <v>95296.91</v>
      </c>
      <c r="J560" s="8"/>
      <c r="K560" s="9"/>
      <c r="L560" s="9"/>
      <c r="M560" s="9"/>
      <c r="N560" s="9"/>
      <c r="O560" s="9"/>
      <c r="P560" s="9"/>
      <c r="Q560" s="9"/>
      <c r="R560" s="9"/>
      <c r="S560" s="9"/>
      <c r="T560" s="9"/>
      <c r="U560" s="9"/>
      <c r="V560" s="9"/>
      <c r="W560" s="9"/>
      <c r="X560" s="9"/>
      <c r="Y560" s="9"/>
      <c r="Z560" s="9"/>
      <c r="AA560" s="9"/>
      <c r="AB560" s="9"/>
    </row>
    <row r="561" spans="1:28">
      <c r="A561" s="214" t="s">
        <v>1464</v>
      </c>
      <c r="B561" s="215" t="s">
        <v>16</v>
      </c>
      <c r="C561" s="215"/>
      <c r="D561" s="216" t="s">
        <v>1465</v>
      </c>
      <c r="E561" s="215"/>
      <c r="F561" s="217">
        <v>1</v>
      </c>
      <c r="G561" s="217" t="s">
        <v>16</v>
      </c>
      <c r="H561" s="218">
        <f>I562</f>
        <v>29547.03</v>
      </c>
      <c r="I561" s="232">
        <f t="shared" si="0"/>
        <v>29547.03</v>
      </c>
      <c r="J561" s="8"/>
      <c r="K561" s="9"/>
      <c r="L561" s="9"/>
      <c r="M561" s="9"/>
      <c r="N561" s="9"/>
      <c r="O561" s="9"/>
      <c r="P561" s="9"/>
      <c r="Q561" s="9"/>
      <c r="R561" s="9"/>
      <c r="S561" s="9"/>
      <c r="T561" s="9"/>
      <c r="U561" s="9"/>
      <c r="V561" s="9"/>
      <c r="W561" s="9"/>
      <c r="X561" s="9"/>
      <c r="Y561" s="9"/>
      <c r="Z561" s="9"/>
      <c r="AA561" s="9"/>
      <c r="AB561" s="9"/>
    </row>
    <row r="562" spans="1:28" ht="38.25">
      <c r="A562" s="206" t="s">
        <v>1466</v>
      </c>
      <c r="B562" s="210" t="s">
        <v>1240</v>
      </c>
      <c r="C562" s="208" t="s">
        <v>27</v>
      </c>
      <c r="D562" s="213" t="s">
        <v>1241</v>
      </c>
      <c r="E562" s="248" t="s">
        <v>44</v>
      </c>
      <c r="F562" s="211">
        <v>416.86</v>
      </c>
      <c r="G562" s="211">
        <v>58.12</v>
      </c>
      <c r="H562" s="212">
        <f>(TRUNC(G562*J8,2)+G562)</f>
        <v>70.88</v>
      </c>
      <c r="I562" s="231">
        <f t="shared" si="0"/>
        <v>29547.03</v>
      </c>
      <c r="J562" s="8"/>
      <c r="K562" s="9"/>
      <c r="L562" s="9"/>
      <c r="M562" s="9"/>
      <c r="N562" s="9"/>
      <c r="O562" s="9"/>
      <c r="P562" s="9"/>
      <c r="Q562" s="9"/>
      <c r="R562" s="9"/>
      <c r="S562" s="9"/>
      <c r="T562" s="9"/>
      <c r="U562" s="9"/>
      <c r="V562" s="9"/>
      <c r="W562" s="9"/>
      <c r="X562" s="9"/>
      <c r="Y562" s="9"/>
      <c r="Z562" s="9"/>
      <c r="AA562" s="9"/>
      <c r="AB562" s="9"/>
    </row>
    <row r="563" spans="1:28">
      <c r="A563" s="201" t="s">
        <v>1467</v>
      </c>
      <c r="B563" s="202" t="s">
        <v>16</v>
      </c>
      <c r="C563" s="202"/>
      <c r="D563" s="203" t="s">
        <v>1468</v>
      </c>
      <c r="E563" s="202"/>
      <c r="F563" s="204">
        <v>1</v>
      </c>
      <c r="G563" s="204" t="s">
        <v>16</v>
      </c>
      <c r="H563" s="205">
        <f>I564+I565+I566+I567+I568</f>
        <v>20430.84</v>
      </c>
      <c r="I563" s="229">
        <f t="shared" si="0"/>
        <v>20430.84</v>
      </c>
      <c r="J563" s="8"/>
      <c r="K563" s="9"/>
      <c r="L563" s="9"/>
      <c r="M563" s="9"/>
      <c r="N563" s="9"/>
      <c r="O563" s="9"/>
      <c r="P563" s="9"/>
      <c r="Q563" s="9"/>
      <c r="R563" s="9"/>
      <c r="S563" s="9"/>
      <c r="T563" s="9"/>
      <c r="U563" s="9"/>
      <c r="V563" s="9"/>
      <c r="W563" s="9"/>
      <c r="X563" s="9"/>
      <c r="Y563" s="9"/>
      <c r="Z563" s="9"/>
      <c r="AA563" s="9"/>
      <c r="AB563" s="9"/>
    </row>
    <row r="564" spans="1:28" ht="25.5">
      <c r="A564" s="206" t="s">
        <v>1469</v>
      </c>
      <c r="B564" s="210" t="s">
        <v>1470</v>
      </c>
      <c r="C564" s="210" t="s">
        <v>147</v>
      </c>
      <c r="D564" s="213" t="s">
        <v>1471</v>
      </c>
      <c r="E564" s="248" t="s">
        <v>486</v>
      </c>
      <c r="F564" s="255">
        <v>1</v>
      </c>
      <c r="G564" s="211">
        <v>426.96</v>
      </c>
      <c r="H564" s="211">
        <f>(TRUNC(G564*J8,2)+G564)</f>
        <v>520.76</v>
      </c>
      <c r="I564" s="231">
        <f t="shared" si="0"/>
        <v>520.76</v>
      </c>
      <c r="J564" s="8"/>
      <c r="K564" s="9"/>
      <c r="L564" s="9"/>
      <c r="M564" s="9"/>
      <c r="N564" s="9"/>
      <c r="O564" s="9"/>
      <c r="P564" s="9"/>
      <c r="Q564" s="9"/>
      <c r="R564" s="9"/>
      <c r="S564" s="9"/>
      <c r="T564" s="9"/>
      <c r="U564" s="9"/>
      <c r="V564" s="9"/>
      <c r="W564" s="9"/>
      <c r="X564" s="9"/>
      <c r="Y564" s="9"/>
      <c r="Z564" s="9"/>
      <c r="AA564" s="9"/>
      <c r="AB564" s="9"/>
    </row>
    <row r="565" spans="1:28" ht="25.5">
      <c r="A565" s="206" t="s">
        <v>1472</v>
      </c>
      <c r="B565" s="210" t="s">
        <v>1473</v>
      </c>
      <c r="C565" s="208" t="s">
        <v>20</v>
      </c>
      <c r="D565" s="213" t="s">
        <v>1474</v>
      </c>
      <c r="E565" s="248" t="s">
        <v>48</v>
      </c>
      <c r="F565" s="211">
        <v>1</v>
      </c>
      <c r="G565" s="256">
        <v>1011.2</v>
      </c>
      <c r="H565" s="212">
        <f>(TRUNC(G565*J8,2)+G565)</f>
        <v>1233.3600000000001</v>
      </c>
      <c r="I565" s="231">
        <f t="shared" si="0"/>
        <v>1233.3599999999999</v>
      </c>
      <c r="J565" s="8"/>
      <c r="K565" s="9"/>
      <c r="L565" s="9"/>
      <c r="M565" s="9"/>
      <c r="N565" s="9"/>
      <c r="O565" s="9"/>
      <c r="P565" s="9"/>
      <c r="Q565" s="9"/>
      <c r="R565" s="9"/>
      <c r="S565" s="9"/>
      <c r="T565" s="9"/>
      <c r="U565" s="9"/>
      <c r="V565" s="9"/>
      <c r="W565" s="9"/>
      <c r="X565" s="9"/>
      <c r="Y565" s="9"/>
      <c r="Z565" s="9"/>
      <c r="AA565" s="9"/>
      <c r="AB565" s="9"/>
    </row>
    <row r="566" spans="1:28" ht="25.5">
      <c r="A566" s="206" t="s">
        <v>1475</v>
      </c>
      <c r="B566" s="210" t="s">
        <v>1476</v>
      </c>
      <c r="C566" s="208" t="s">
        <v>27</v>
      </c>
      <c r="D566" s="213" t="s">
        <v>1477</v>
      </c>
      <c r="E566" s="248" t="s">
        <v>322</v>
      </c>
      <c r="F566" s="211">
        <v>50</v>
      </c>
      <c r="G566" s="256">
        <v>26.96</v>
      </c>
      <c r="H566" s="212">
        <f>(TRUNC(G566*J8,2)+G566)</f>
        <v>32.880000000000003</v>
      </c>
      <c r="I566" s="231">
        <f t="shared" si="0"/>
        <v>1644</v>
      </c>
      <c r="J566" s="8"/>
      <c r="K566" s="9"/>
      <c r="L566" s="9"/>
      <c r="M566" s="9"/>
      <c r="N566" s="9"/>
      <c r="O566" s="9"/>
      <c r="P566" s="9"/>
      <c r="Q566" s="9"/>
      <c r="R566" s="9"/>
      <c r="S566" s="9"/>
      <c r="T566" s="9"/>
      <c r="U566" s="9"/>
      <c r="V566" s="9"/>
      <c r="W566" s="9"/>
      <c r="X566" s="9"/>
      <c r="Y566" s="9"/>
      <c r="Z566" s="9"/>
      <c r="AA566" s="9"/>
      <c r="AB566" s="9"/>
    </row>
    <row r="567" spans="1:28" ht="25.5">
      <c r="A567" s="206" t="s">
        <v>1478</v>
      </c>
      <c r="B567" s="210" t="s">
        <v>1479</v>
      </c>
      <c r="C567" s="208" t="s">
        <v>20</v>
      </c>
      <c r="D567" s="213" t="s">
        <v>1480</v>
      </c>
      <c r="E567" s="248" t="s">
        <v>1481</v>
      </c>
      <c r="F567" s="211">
        <v>150</v>
      </c>
      <c r="G567" s="256">
        <v>22</v>
      </c>
      <c r="H567" s="212">
        <f>(TRUNC(G567*J8,2)+G567)</f>
        <v>26.83</v>
      </c>
      <c r="I567" s="231">
        <f t="shared" si="0"/>
        <v>4024.5</v>
      </c>
      <c r="J567" s="8"/>
      <c r="K567" s="9"/>
      <c r="L567" s="9"/>
      <c r="M567" s="9"/>
      <c r="N567" s="9"/>
      <c r="O567" s="9"/>
      <c r="P567" s="9"/>
      <c r="Q567" s="9"/>
      <c r="R567" s="9"/>
      <c r="S567" s="9"/>
      <c r="T567" s="9"/>
      <c r="U567" s="9"/>
      <c r="V567" s="9"/>
      <c r="W567" s="9"/>
      <c r="X567" s="9"/>
      <c r="Y567" s="9"/>
      <c r="Z567" s="9"/>
      <c r="AA567" s="9"/>
      <c r="AB567" s="9"/>
    </row>
    <row r="568" spans="1:28">
      <c r="A568" s="206" t="s">
        <v>1482</v>
      </c>
      <c r="B568" s="210" t="s">
        <v>1483</v>
      </c>
      <c r="C568" s="208" t="s">
        <v>20</v>
      </c>
      <c r="D568" s="213" t="s">
        <v>1484</v>
      </c>
      <c r="E568" s="248" t="s">
        <v>44</v>
      </c>
      <c r="F568" s="211">
        <v>1291.78</v>
      </c>
      <c r="G568" s="256">
        <v>8.26</v>
      </c>
      <c r="H568" s="212">
        <f>(TRUNC(G568*J8,2)+G568)</f>
        <v>10.07</v>
      </c>
      <c r="I568" s="231">
        <f t="shared" si="0"/>
        <v>13008.22</v>
      </c>
      <c r="J568" s="8"/>
      <c r="K568" s="9"/>
      <c r="L568" s="9"/>
      <c r="M568" s="9"/>
      <c r="N568" s="9"/>
      <c r="O568" s="9"/>
      <c r="P568" s="9"/>
      <c r="Q568" s="9"/>
      <c r="R568" s="9"/>
      <c r="S568" s="9"/>
      <c r="T568" s="9"/>
      <c r="U568" s="9"/>
      <c r="V568" s="9"/>
      <c r="W568" s="9"/>
      <c r="X568" s="9"/>
      <c r="Y568" s="9"/>
      <c r="Z568" s="9"/>
      <c r="AA568" s="9"/>
      <c r="AB568" s="9"/>
    </row>
    <row r="569" spans="1:28">
      <c r="A569" s="201" t="s">
        <v>1485</v>
      </c>
      <c r="B569" s="202" t="s">
        <v>16</v>
      </c>
      <c r="C569" s="202"/>
      <c r="D569" s="203" t="s">
        <v>5</v>
      </c>
      <c r="E569" s="202"/>
      <c r="F569" s="204">
        <v>1</v>
      </c>
      <c r="G569" s="204" t="s">
        <v>16</v>
      </c>
      <c r="H569" s="205">
        <f>I570+I571+I572</f>
        <v>331127.26</v>
      </c>
      <c r="I569" s="229">
        <f t="shared" si="0"/>
        <v>331127.26</v>
      </c>
      <c r="J569" s="8"/>
      <c r="K569" s="9"/>
      <c r="L569" s="9"/>
      <c r="M569" s="9"/>
      <c r="N569" s="9"/>
      <c r="O569" s="9"/>
      <c r="P569" s="9"/>
      <c r="Q569" s="9"/>
      <c r="R569" s="9"/>
      <c r="S569" s="9"/>
      <c r="T569" s="9"/>
      <c r="U569" s="9"/>
      <c r="V569" s="9"/>
      <c r="W569" s="9"/>
      <c r="X569" s="9"/>
      <c r="Y569" s="9"/>
      <c r="Z569" s="9"/>
      <c r="AA569" s="9"/>
      <c r="AB569" s="9"/>
    </row>
    <row r="570" spans="1:28" ht="25.5">
      <c r="A570" s="206" t="s">
        <v>1486</v>
      </c>
      <c r="B570" s="210" t="s">
        <v>1487</v>
      </c>
      <c r="C570" s="208" t="s">
        <v>147</v>
      </c>
      <c r="D570" s="213" t="s">
        <v>1488</v>
      </c>
      <c r="E570" s="248" t="s">
        <v>48</v>
      </c>
      <c r="F570" s="211">
        <v>1</v>
      </c>
      <c r="G570" s="256">
        <v>89652.96</v>
      </c>
      <c r="H570" s="212">
        <f t="shared" ref="H570:H572" si="1">(TRUNC(G570*0.1300313,2)+G570)</f>
        <v>101310.65000000001</v>
      </c>
      <c r="I570" s="231">
        <f t="shared" si="0"/>
        <v>101310.65</v>
      </c>
      <c r="J570" s="8"/>
      <c r="K570" s="9"/>
      <c r="L570" s="9"/>
      <c r="M570" s="9"/>
      <c r="N570" s="9"/>
      <c r="O570" s="9"/>
      <c r="P570" s="9"/>
      <c r="Q570" s="9"/>
      <c r="R570" s="9"/>
      <c r="S570" s="9"/>
      <c r="T570" s="9"/>
      <c r="U570" s="9"/>
      <c r="V570" s="9"/>
      <c r="W570" s="9"/>
      <c r="X570" s="9"/>
      <c r="Y570" s="9"/>
      <c r="Z570" s="9"/>
      <c r="AA570" s="9"/>
      <c r="AB570" s="9"/>
    </row>
    <row r="571" spans="1:28" ht="76.5">
      <c r="A571" s="206" t="s">
        <v>1489</v>
      </c>
      <c r="B571" s="210" t="s">
        <v>1490</v>
      </c>
      <c r="C571" s="208" t="s">
        <v>1491</v>
      </c>
      <c r="D571" s="213" t="s">
        <v>1492</v>
      </c>
      <c r="E571" s="248" t="s">
        <v>76</v>
      </c>
      <c r="F571" s="211">
        <v>1</v>
      </c>
      <c r="G571" s="256">
        <v>125185.95</v>
      </c>
      <c r="H571" s="212">
        <f t="shared" si="1"/>
        <v>141464.04</v>
      </c>
      <c r="I571" s="231">
        <f t="shared" si="0"/>
        <v>141464.04</v>
      </c>
      <c r="J571" s="8"/>
      <c r="K571" s="9"/>
      <c r="L571" s="9"/>
      <c r="M571" s="9"/>
      <c r="N571" s="9"/>
      <c r="O571" s="9"/>
      <c r="P571" s="9"/>
      <c r="Q571" s="9"/>
      <c r="R571" s="9"/>
      <c r="S571" s="9"/>
      <c r="T571" s="9"/>
      <c r="U571" s="9"/>
      <c r="V571" s="9"/>
      <c r="W571" s="9"/>
      <c r="X571" s="9"/>
      <c r="Y571" s="9"/>
      <c r="Z571" s="9"/>
      <c r="AA571" s="9"/>
      <c r="AB571" s="9"/>
    </row>
    <row r="572" spans="1:28" ht="76.5">
      <c r="A572" s="206" t="s">
        <v>1493</v>
      </c>
      <c r="B572" s="210" t="s">
        <v>1494</v>
      </c>
      <c r="C572" s="208" t="s">
        <v>1491</v>
      </c>
      <c r="D572" s="213" t="s">
        <v>1495</v>
      </c>
      <c r="E572" s="248" t="s">
        <v>76</v>
      </c>
      <c r="F572" s="211">
        <v>1</v>
      </c>
      <c r="G572" s="256">
        <v>78185.95</v>
      </c>
      <c r="H572" s="212">
        <f t="shared" si="1"/>
        <v>88352.569999999992</v>
      </c>
      <c r="I572" s="231">
        <f t="shared" si="0"/>
        <v>88352.57</v>
      </c>
      <c r="J572" s="8"/>
      <c r="K572" s="260"/>
      <c r="L572" s="9"/>
      <c r="M572" s="9"/>
      <c r="N572" s="9"/>
      <c r="O572" s="9"/>
      <c r="P572" s="9"/>
      <c r="Q572" s="9"/>
      <c r="R572" s="9"/>
      <c r="S572" s="9"/>
      <c r="T572" s="9"/>
      <c r="U572" s="9"/>
      <c r="V572" s="9"/>
      <c r="W572" s="9"/>
      <c r="X572" s="9"/>
      <c r="Y572" s="9"/>
      <c r="Z572" s="9"/>
      <c r="AA572" s="9"/>
      <c r="AB572" s="9"/>
    </row>
    <row r="573" spans="1:28">
      <c r="A573" s="319" t="s">
        <v>1496</v>
      </c>
      <c r="B573" s="320"/>
      <c r="C573" s="320"/>
      <c r="D573" s="320"/>
      <c r="E573" s="320"/>
      <c r="F573" s="320"/>
      <c r="G573" s="320"/>
      <c r="H573" s="321"/>
      <c r="I573" s="261">
        <f>SUM(I10+I12+I17++I24+I26+I138+I234+I340+I422+I443+I451+I472+I555+I563+I569)</f>
        <v>6834587.2799999993</v>
      </c>
      <c r="J573" s="8"/>
      <c r="K573" s="258"/>
      <c r="L573" s="9"/>
      <c r="M573" s="9"/>
      <c r="N573" s="9"/>
      <c r="O573" s="9"/>
      <c r="P573" s="9"/>
      <c r="Q573" s="9"/>
      <c r="R573" s="9"/>
      <c r="S573" s="9"/>
      <c r="T573" s="9"/>
      <c r="U573" s="9"/>
      <c r="V573" s="9"/>
      <c r="W573" s="9"/>
      <c r="X573" s="9"/>
      <c r="Y573" s="9"/>
      <c r="Z573" s="9"/>
      <c r="AA573" s="9"/>
      <c r="AB573" s="9"/>
    </row>
    <row r="574" spans="1:28" ht="14.25" customHeight="1">
      <c r="A574" s="9"/>
      <c r="B574" s="9"/>
      <c r="C574" s="257"/>
      <c r="D574" s="8"/>
      <c r="E574" s="9"/>
      <c r="F574" s="258"/>
      <c r="G574" s="258"/>
      <c r="H574" s="259"/>
      <c r="I574" s="260"/>
      <c r="J574" s="8"/>
      <c r="K574" s="9"/>
      <c r="L574" s="9"/>
      <c r="M574" s="9"/>
      <c r="N574" s="9"/>
      <c r="O574" s="9"/>
      <c r="P574" s="9"/>
      <c r="Q574" s="9"/>
      <c r="R574" s="9"/>
      <c r="S574" s="9"/>
      <c r="T574" s="9"/>
      <c r="U574" s="9"/>
      <c r="V574" s="9"/>
      <c r="W574" s="9"/>
      <c r="X574" s="9"/>
      <c r="Y574" s="9"/>
      <c r="Z574" s="9"/>
      <c r="AA574" s="9"/>
      <c r="AB574" s="9"/>
    </row>
    <row r="575" spans="1:28" ht="14.25" customHeight="1">
      <c r="A575" s="9"/>
      <c r="B575" s="9"/>
      <c r="C575" s="257"/>
      <c r="D575" s="8"/>
      <c r="E575" s="9"/>
      <c r="F575" s="258"/>
      <c r="G575" s="258"/>
      <c r="H575" s="259"/>
      <c r="I575" s="260"/>
      <c r="J575" s="8"/>
      <c r="K575" s="9"/>
      <c r="L575" s="9"/>
      <c r="M575" s="9"/>
      <c r="N575" s="9"/>
      <c r="O575" s="9"/>
      <c r="P575" s="9"/>
      <c r="Q575" s="9"/>
      <c r="R575" s="9"/>
      <c r="S575" s="9"/>
      <c r="T575" s="9"/>
      <c r="U575" s="9"/>
      <c r="V575" s="9"/>
      <c r="W575" s="9"/>
      <c r="X575" s="9"/>
      <c r="Y575" s="9"/>
      <c r="Z575" s="9"/>
      <c r="AA575" s="9"/>
      <c r="AB575" s="9"/>
    </row>
    <row r="576" spans="1:28" ht="14.25" customHeight="1">
      <c r="A576" s="9"/>
      <c r="B576" s="9"/>
      <c r="C576" s="257"/>
      <c r="D576" s="8"/>
      <c r="E576" s="9"/>
      <c r="F576" s="258"/>
      <c r="G576" s="258"/>
      <c r="H576" s="259"/>
      <c r="I576" s="260"/>
      <c r="J576" s="8"/>
      <c r="K576" s="9"/>
      <c r="L576" s="9"/>
      <c r="M576" s="9"/>
      <c r="N576" s="9"/>
      <c r="O576" s="9"/>
      <c r="P576" s="9"/>
      <c r="Q576" s="9"/>
      <c r="R576" s="9"/>
      <c r="S576" s="9"/>
      <c r="T576" s="9"/>
      <c r="U576" s="9"/>
      <c r="V576" s="9"/>
      <c r="W576" s="9"/>
      <c r="X576" s="9"/>
      <c r="Y576" s="9"/>
      <c r="Z576" s="9"/>
      <c r="AA576" s="9"/>
      <c r="AB576" s="9"/>
    </row>
    <row r="577" spans="1:28" ht="14.25" customHeight="1">
      <c r="A577" s="9"/>
      <c r="B577" s="9"/>
      <c r="C577" s="257"/>
      <c r="D577" s="8"/>
      <c r="E577" s="9"/>
      <c r="F577" s="258"/>
      <c r="G577" s="258"/>
      <c r="H577" s="259"/>
      <c r="I577" s="260"/>
      <c r="J577" s="8"/>
      <c r="K577" s="9"/>
      <c r="L577" s="9"/>
      <c r="M577" s="9"/>
      <c r="N577" s="9"/>
      <c r="O577" s="9"/>
      <c r="P577" s="9"/>
      <c r="Q577" s="9"/>
      <c r="R577" s="9"/>
      <c r="S577" s="9"/>
      <c r="T577" s="9"/>
      <c r="U577" s="9"/>
      <c r="V577" s="9"/>
      <c r="W577" s="9"/>
      <c r="X577" s="9"/>
      <c r="Y577" s="9"/>
      <c r="Z577" s="9"/>
      <c r="AA577" s="9"/>
      <c r="AB577" s="9"/>
    </row>
    <row r="578" spans="1:28" ht="14.25" customHeight="1">
      <c r="A578" s="9"/>
      <c r="B578" s="9"/>
      <c r="C578" s="257"/>
      <c r="D578" s="9"/>
      <c r="E578" s="9"/>
      <c r="F578" s="258"/>
      <c r="G578" s="258"/>
      <c r="H578" s="259"/>
      <c r="I578" s="260"/>
      <c r="J578" s="8"/>
      <c r="K578" s="9"/>
      <c r="L578" s="9"/>
      <c r="M578" s="9"/>
      <c r="N578" s="9"/>
      <c r="O578" s="9"/>
      <c r="P578" s="9"/>
      <c r="Q578" s="9"/>
      <c r="R578" s="9"/>
      <c r="S578" s="9"/>
      <c r="T578" s="9"/>
      <c r="U578" s="9"/>
      <c r="V578" s="9"/>
      <c r="W578" s="9"/>
      <c r="X578" s="9"/>
      <c r="Y578" s="9"/>
      <c r="Z578" s="9"/>
      <c r="AA578" s="9"/>
      <c r="AB578" s="9"/>
    </row>
    <row r="579" spans="1:28" ht="14.25" customHeight="1">
      <c r="A579" s="9"/>
      <c r="B579" s="9"/>
      <c r="C579" s="257"/>
      <c r="D579" s="10"/>
      <c r="E579" s="9"/>
      <c r="F579" s="258"/>
      <c r="G579" s="258"/>
      <c r="H579" s="259"/>
      <c r="I579" s="260"/>
      <c r="J579" s="8"/>
      <c r="K579" s="9"/>
      <c r="L579" s="9"/>
      <c r="M579" s="9"/>
      <c r="N579" s="9"/>
      <c r="O579" s="9"/>
      <c r="P579" s="9"/>
      <c r="Q579" s="9"/>
      <c r="R579" s="9"/>
      <c r="S579" s="9"/>
      <c r="T579" s="9"/>
      <c r="U579" s="9"/>
      <c r="V579" s="9"/>
      <c r="W579" s="9"/>
      <c r="X579" s="9"/>
      <c r="Y579" s="9"/>
      <c r="Z579" s="9"/>
      <c r="AA579" s="9"/>
      <c r="AB579" s="9"/>
    </row>
    <row r="580" spans="1:28" ht="14.25" customHeight="1">
      <c r="A580" s="9"/>
      <c r="B580" s="9"/>
      <c r="C580" s="257"/>
      <c r="D580" s="8"/>
      <c r="E580" s="9"/>
      <c r="F580" s="258"/>
      <c r="G580" s="258"/>
      <c r="H580" s="259"/>
      <c r="I580" s="260"/>
      <c r="J580" s="8"/>
      <c r="K580" s="9"/>
      <c r="L580" s="9"/>
      <c r="M580" s="9"/>
      <c r="N580" s="9"/>
      <c r="O580" s="9"/>
      <c r="P580" s="9"/>
      <c r="Q580" s="9"/>
      <c r="R580" s="9"/>
      <c r="S580" s="9"/>
      <c r="T580" s="9"/>
      <c r="U580" s="9"/>
      <c r="V580" s="9"/>
      <c r="W580" s="9"/>
      <c r="X580" s="9"/>
      <c r="Y580" s="9"/>
      <c r="Z580" s="9"/>
      <c r="AA580" s="9"/>
      <c r="AB580" s="9"/>
    </row>
    <row r="581" spans="1:28" ht="14.25" customHeight="1">
      <c r="A581" s="9"/>
      <c r="B581" s="9"/>
      <c r="C581" s="257"/>
      <c r="D581" s="8"/>
      <c r="E581" s="9"/>
      <c r="F581" s="258"/>
      <c r="G581" s="258"/>
      <c r="H581" s="259"/>
      <c r="I581" s="260"/>
      <c r="J581" s="8"/>
      <c r="K581" s="9"/>
      <c r="L581" s="9"/>
      <c r="M581" s="9"/>
      <c r="N581" s="9"/>
      <c r="O581" s="9"/>
      <c r="P581" s="9"/>
      <c r="Q581" s="9"/>
      <c r="R581" s="9"/>
      <c r="S581" s="9"/>
      <c r="T581" s="9"/>
      <c r="U581" s="9"/>
      <c r="V581" s="9"/>
      <c r="W581" s="9"/>
      <c r="X581" s="9"/>
      <c r="Y581" s="9"/>
      <c r="Z581" s="9"/>
      <c r="AA581" s="9"/>
      <c r="AB581" s="9"/>
    </row>
    <row r="582" spans="1:28" ht="14.25" customHeight="1">
      <c r="A582" s="9"/>
      <c r="B582" s="9"/>
      <c r="C582" s="257"/>
      <c r="D582" s="8"/>
      <c r="E582" s="9"/>
      <c r="F582" s="258"/>
      <c r="G582" s="258"/>
      <c r="H582" s="259"/>
      <c r="I582" s="260"/>
      <c r="J582" s="9"/>
      <c r="K582" s="9"/>
      <c r="L582" s="9"/>
      <c r="M582" s="9"/>
      <c r="N582" s="9"/>
      <c r="O582" s="9"/>
      <c r="P582" s="9"/>
      <c r="Q582" s="9"/>
      <c r="R582" s="9"/>
      <c r="S582" s="9"/>
      <c r="T582" s="9"/>
      <c r="U582" s="9"/>
      <c r="V582" s="9"/>
      <c r="W582" s="9"/>
      <c r="X582" s="9"/>
      <c r="Y582" s="9"/>
      <c r="Z582" s="9"/>
      <c r="AA582" s="9"/>
      <c r="AB582" s="9"/>
    </row>
    <row r="583" spans="1:28" ht="14.25" customHeight="1">
      <c r="A583" s="9"/>
      <c r="B583" s="9"/>
      <c r="C583" s="257"/>
      <c r="D583" s="9"/>
      <c r="E583" s="9"/>
      <c r="F583" s="258"/>
      <c r="G583" s="258"/>
      <c r="H583" s="259"/>
      <c r="I583" s="260"/>
      <c r="J583" s="9"/>
      <c r="K583" s="9"/>
      <c r="L583" s="9"/>
      <c r="M583" s="9"/>
      <c r="N583" s="9"/>
      <c r="O583" s="9"/>
      <c r="P583" s="9"/>
      <c r="Q583" s="9"/>
      <c r="R583" s="9"/>
      <c r="S583" s="9"/>
      <c r="T583" s="9"/>
      <c r="U583" s="9"/>
      <c r="V583" s="9"/>
      <c r="W583" s="9"/>
      <c r="X583" s="9"/>
      <c r="Y583" s="9"/>
      <c r="Z583" s="9"/>
      <c r="AA583" s="9"/>
      <c r="AB583" s="9"/>
    </row>
    <row r="584" spans="1:28" ht="14.25" customHeight="1">
      <c r="A584" s="9"/>
      <c r="B584" s="9"/>
      <c r="C584" s="257"/>
      <c r="D584" s="10"/>
      <c r="E584" s="9"/>
      <c r="F584" s="258"/>
      <c r="G584" s="258"/>
      <c r="H584" s="259"/>
      <c r="I584" s="260"/>
      <c r="J584" s="9"/>
      <c r="K584" s="9"/>
      <c r="L584" s="9"/>
      <c r="M584" s="9"/>
      <c r="N584" s="9"/>
      <c r="O584" s="9"/>
      <c r="P584" s="9"/>
      <c r="Q584" s="9"/>
      <c r="R584" s="9"/>
      <c r="S584" s="9"/>
      <c r="T584" s="9"/>
      <c r="U584" s="9"/>
      <c r="V584" s="9"/>
      <c r="W584" s="9"/>
      <c r="X584" s="9"/>
      <c r="Y584" s="9"/>
      <c r="Z584" s="9"/>
      <c r="AA584" s="9"/>
      <c r="AB584" s="9"/>
    </row>
    <row r="585" spans="1:28" ht="14.25" customHeight="1">
      <c r="A585" s="9"/>
      <c r="B585" s="9"/>
      <c r="C585" s="257"/>
      <c r="D585" s="8"/>
      <c r="E585" s="9"/>
      <c r="F585" s="258"/>
      <c r="G585" s="258"/>
      <c r="H585" s="259"/>
      <c r="I585" s="260"/>
      <c r="J585" s="9"/>
      <c r="K585" s="9"/>
      <c r="L585" s="9"/>
      <c r="M585" s="9"/>
      <c r="N585" s="9"/>
      <c r="O585" s="9"/>
      <c r="P585" s="9"/>
      <c r="Q585" s="9"/>
      <c r="R585" s="9"/>
      <c r="S585" s="9"/>
      <c r="T585" s="9"/>
      <c r="U585" s="9"/>
      <c r="V585" s="9"/>
      <c r="W585" s="9"/>
      <c r="X585" s="9"/>
      <c r="Y585" s="9"/>
      <c r="Z585" s="9"/>
      <c r="AA585" s="9"/>
      <c r="AB585" s="9"/>
    </row>
    <row r="586" spans="1:28" ht="14.25" customHeight="1">
      <c r="A586" s="9"/>
      <c r="B586" s="9"/>
      <c r="C586" s="257"/>
      <c r="D586" s="8"/>
      <c r="E586" s="9"/>
      <c r="F586" s="258"/>
      <c r="G586" s="258"/>
      <c r="H586" s="259"/>
      <c r="I586" s="260"/>
      <c r="J586" s="9"/>
      <c r="K586" s="9"/>
      <c r="L586" s="9"/>
      <c r="M586" s="9"/>
      <c r="N586" s="9"/>
      <c r="O586" s="9"/>
      <c r="P586" s="9"/>
      <c r="Q586" s="9"/>
      <c r="R586" s="9"/>
      <c r="S586" s="9"/>
      <c r="T586" s="9"/>
      <c r="U586" s="9"/>
      <c r="V586" s="9"/>
      <c r="W586" s="9"/>
      <c r="X586" s="9"/>
      <c r="Y586" s="9"/>
      <c r="Z586" s="9"/>
      <c r="AA586" s="9"/>
      <c r="AB586" s="9"/>
    </row>
    <row r="587" spans="1:28" ht="14.25" customHeight="1">
      <c r="A587" s="9"/>
      <c r="B587" s="9"/>
      <c r="C587" s="257"/>
      <c r="D587" s="9"/>
      <c r="E587" s="9"/>
      <c r="F587" s="258"/>
      <c r="G587" s="258"/>
      <c r="H587" s="259"/>
      <c r="I587" s="260"/>
      <c r="J587" s="9"/>
      <c r="K587" s="9"/>
      <c r="L587" s="9"/>
      <c r="M587" s="9"/>
      <c r="N587" s="9"/>
      <c r="O587" s="9"/>
      <c r="P587" s="9"/>
      <c r="Q587" s="9"/>
      <c r="R587" s="9"/>
      <c r="S587" s="9"/>
      <c r="T587" s="9"/>
      <c r="U587" s="9"/>
      <c r="V587" s="9"/>
      <c r="W587" s="9"/>
      <c r="X587" s="9"/>
      <c r="Y587" s="9"/>
      <c r="Z587" s="9"/>
      <c r="AA587" s="9"/>
      <c r="AB587" s="9"/>
    </row>
    <row r="588" spans="1:28" ht="14.25" customHeight="1">
      <c r="A588" s="9"/>
      <c r="B588" s="9"/>
      <c r="C588" s="257"/>
      <c r="D588" s="9"/>
      <c r="E588" s="9"/>
      <c r="F588" s="258"/>
      <c r="G588" s="258"/>
      <c r="H588" s="259"/>
      <c r="I588" s="260"/>
      <c r="J588" s="9"/>
      <c r="K588" s="9"/>
      <c r="L588" s="9"/>
      <c r="M588" s="9"/>
      <c r="N588" s="9"/>
      <c r="O588" s="9"/>
      <c r="P588" s="9"/>
      <c r="Q588" s="9"/>
      <c r="R588" s="9"/>
      <c r="S588" s="9"/>
      <c r="T588" s="9"/>
      <c r="U588" s="9"/>
      <c r="V588" s="9"/>
      <c r="W588" s="9"/>
      <c r="X588" s="9"/>
      <c r="Y588" s="9"/>
      <c r="Z588" s="9"/>
      <c r="AA588" s="9"/>
      <c r="AB588" s="9"/>
    </row>
    <row r="589" spans="1:28" ht="14.25" customHeight="1">
      <c r="A589" s="9"/>
      <c r="B589" s="9"/>
      <c r="C589" s="257"/>
      <c r="D589" s="9"/>
      <c r="E589" s="9"/>
      <c r="F589" s="258"/>
      <c r="G589" s="258"/>
      <c r="H589" s="259"/>
      <c r="I589" s="260"/>
      <c r="J589" s="9"/>
      <c r="K589" s="9"/>
      <c r="L589" s="9"/>
      <c r="M589" s="9"/>
      <c r="N589" s="9"/>
      <c r="O589" s="9"/>
      <c r="P589" s="9"/>
      <c r="Q589" s="9"/>
      <c r="R589" s="9"/>
      <c r="S589" s="9"/>
      <c r="T589" s="9"/>
      <c r="U589" s="9"/>
      <c r="V589" s="9"/>
      <c r="W589" s="9"/>
      <c r="X589" s="9"/>
      <c r="Y589" s="9"/>
      <c r="Z589" s="9"/>
      <c r="AA589" s="9"/>
      <c r="AB589" s="9"/>
    </row>
    <row r="590" spans="1:28" ht="14.25" customHeight="1">
      <c r="A590" s="9"/>
      <c r="B590" s="9"/>
      <c r="C590" s="257"/>
      <c r="D590" s="8"/>
      <c r="E590" s="9"/>
      <c r="F590" s="258"/>
      <c r="G590" s="258"/>
      <c r="H590" s="259"/>
      <c r="I590" s="260"/>
      <c r="J590" s="9"/>
      <c r="K590" s="9"/>
      <c r="L590" s="9"/>
      <c r="M590" s="9"/>
      <c r="N590" s="9"/>
      <c r="O590" s="9"/>
      <c r="P590" s="9"/>
      <c r="Q590" s="9"/>
      <c r="R590" s="9"/>
      <c r="S590" s="9"/>
      <c r="T590" s="9"/>
      <c r="U590" s="9"/>
      <c r="V590" s="9"/>
      <c r="W590" s="9"/>
      <c r="X590" s="9"/>
      <c r="Y590" s="9"/>
      <c r="Z590" s="9"/>
      <c r="AA590" s="9"/>
      <c r="AB590" s="9"/>
    </row>
    <row r="591" spans="1:28" ht="14.25" customHeight="1">
      <c r="A591" s="9"/>
      <c r="B591" s="9"/>
      <c r="C591" s="257"/>
      <c r="D591" s="9"/>
      <c r="E591" s="9"/>
      <c r="F591" s="258"/>
      <c r="G591" s="258"/>
      <c r="H591" s="259"/>
      <c r="I591" s="260"/>
      <c r="J591" s="9"/>
      <c r="K591" s="9"/>
      <c r="L591" s="9"/>
      <c r="M591" s="9"/>
      <c r="N591" s="9"/>
      <c r="O591" s="9"/>
      <c r="P591" s="9"/>
      <c r="Q591" s="9"/>
      <c r="R591" s="9"/>
      <c r="S591" s="9"/>
      <c r="T591" s="9"/>
      <c r="U591" s="9"/>
      <c r="V591" s="9"/>
      <c r="W591" s="9"/>
      <c r="X591" s="9"/>
      <c r="Y591" s="9"/>
      <c r="Z591" s="9"/>
      <c r="AA591" s="9"/>
      <c r="AB591" s="9"/>
    </row>
    <row r="592" spans="1:28" ht="14.25" customHeight="1">
      <c r="A592" s="9"/>
      <c r="B592" s="9"/>
      <c r="C592" s="257"/>
      <c r="D592" s="9"/>
      <c r="E592" s="9"/>
      <c r="F592" s="258"/>
      <c r="G592" s="258"/>
      <c r="H592" s="259"/>
      <c r="I592" s="260"/>
      <c r="J592" s="9"/>
      <c r="K592" s="9"/>
      <c r="L592" s="9"/>
      <c r="M592" s="9"/>
      <c r="N592" s="9"/>
      <c r="O592" s="9"/>
      <c r="P592" s="9"/>
      <c r="Q592" s="9"/>
      <c r="R592" s="9"/>
      <c r="S592" s="9"/>
      <c r="T592" s="9"/>
      <c r="U592" s="9"/>
      <c r="V592" s="9"/>
      <c r="W592" s="9"/>
      <c r="X592" s="9"/>
      <c r="Y592" s="9"/>
      <c r="Z592" s="9"/>
      <c r="AA592" s="9"/>
      <c r="AB592" s="9"/>
    </row>
    <row r="593" spans="1:28" ht="14.25" customHeight="1">
      <c r="A593" s="9"/>
      <c r="B593" s="9"/>
      <c r="C593" s="257"/>
      <c r="D593" s="9"/>
      <c r="E593" s="9"/>
      <c r="F593" s="258"/>
      <c r="G593" s="258"/>
      <c r="H593" s="259"/>
      <c r="I593" s="260"/>
      <c r="J593" s="9"/>
      <c r="K593" s="9"/>
      <c r="L593" s="9"/>
      <c r="M593" s="9"/>
      <c r="N593" s="9"/>
      <c r="O593" s="9"/>
      <c r="P593" s="9"/>
      <c r="Q593" s="9"/>
      <c r="R593" s="9"/>
      <c r="S593" s="9"/>
      <c r="T593" s="9"/>
      <c r="U593" s="9"/>
      <c r="V593" s="9"/>
      <c r="W593" s="9"/>
      <c r="X593" s="9"/>
      <c r="Y593" s="9"/>
      <c r="Z593" s="9"/>
      <c r="AA593" s="9"/>
      <c r="AB593" s="9"/>
    </row>
    <row r="594" spans="1:28" ht="14.25" customHeight="1">
      <c r="A594" s="9"/>
      <c r="B594" s="9"/>
      <c r="C594" s="257"/>
      <c r="D594" s="9"/>
      <c r="E594" s="9"/>
      <c r="F594" s="258"/>
      <c r="G594" s="258"/>
      <c r="H594" s="259"/>
      <c r="I594" s="260"/>
      <c r="J594" s="9"/>
      <c r="K594" s="9"/>
      <c r="L594" s="9"/>
      <c r="M594" s="9"/>
      <c r="N594" s="9"/>
      <c r="O594" s="9"/>
      <c r="P594" s="9"/>
      <c r="Q594" s="9"/>
      <c r="R594" s="9"/>
      <c r="S594" s="9"/>
      <c r="T594" s="9"/>
      <c r="U594" s="9"/>
      <c r="V594" s="9"/>
      <c r="W594" s="9"/>
      <c r="X594" s="9"/>
      <c r="Y594" s="9"/>
      <c r="Z594" s="9"/>
      <c r="AA594" s="9"/>
      <c r="AB594" s="9"/>
    </row>
    <row r="595" spans="1:28" ht="14.25" customHeight="1">
      <c r="A595" s="9"/>
      <c r="B595" s="9"/>
      <c r="C595" s="257"/>
      <c r="D595" s="9"/>
      <c r="E595" s="9"/>
      <c r="F595" s="258"/>
      <c r="G595" s="258"/>
      <c r="H595" s="259"/>
      <c r="I595" s="260"/>
      <c r="J595" s="9"/>
      <c r="K595" s="9"/>
      <c r="L595" s="9"/>
      <c r="M595" s="9"/>
      <c r="N595" s="9"/>
      <c r="O595" s="9"/>
      <c r="P595" s="9"/>
      <c r="Q595" s="9"/>
      <c r="R595" s="9"/>
      <c r="S595" s="9"/>
      <c r="T595" s="9"/>
      <c r="U595" s="9"/>
      <c r="V595" s="9"/>
      <c r="W595" s="9"/>
      <c r="X595" s="9"/>
      <c r="Y595" s="9"/>
      <c r="Z595" s="9"/>
      <c r="AA595" s="9"/>
      <c r="AB595" s="9"/>
    </row>
    <row r="596" spans="1:28" ht="14.25" customHeight="1">
      <c r="A596" s="9"/>
      <c r="B596" s="9"/>
      <c r="C596" s="257"/>
      <c r="D596" s="9"/>
      <c r="E596" s="9"/>
      <c r="F596" s="258"/>
      <c r="G596" s="258"/>
      <c r="H596" s="259"/>
      <c r="I596" s="260"/>
      <c r="J596" s="9"/>
      <c r="K596" s="9"/>
      <c r="L596" s="9"/>
      <c r="M596" s="9"/>
      <c r="N596" s="9"/>
      <c r="O596" s="9"/>
      <c r="P596" s="9"/>
      <c r="Q596" s="9"/>
      <c r="R596" s="9"/>
      <c r="S596" s="9"/>
      <c r="T596" s="9"/>
      <c r="U596" s="9"/>
      <c r="V596" s="9"/>
      <c r="W596" s="9"/>
      <c r="X596" s="9"/>
      <c r="Y596" s="9"/>
      <c r="Z596" s="9"/>
      <c r="AA596" s="9"/>
      <c r="AB596" s="9"/>
    </row>
    <row r="597" spans="1:28" ht="14.25" customHeight="1">
      <c r="A597" s="9"/>
      <c r="B597" s="9"/>
      <c r="C597" s="257"/>
      <c r="D597" s="9"/>
      <c r="E597" s="9"/>
      <c r="F597" s="258"/>
      <c r="G597" s="258"/>
      <c r="H597" s="259"/>
      <c r="I597" s="260"/>
      <c r="J597" s="9"/>
      <c r="K597" s="9"/>
      <c r="L597" s="9"/>
      <c r="M597" s="9"/>
      <c r="N597" s="9"/>
      <c r="O597" s="9"/>
      <c r="P597" s="9"/>
      <c r="Q597" s="9"/>
      <c r="R597" s="9"/>
      <c r="S597" s="9"/>
      <c r="T597" s="9"/>
      <c r="U597" s="9"/>
      <c r="V597" s="9"/>
      <c r="W597" s="9"/>
      <c r="X597" s="9"/>
      <c r="Y597" s="9"/>
      <c r="Z597" s="9"/>
      <c r="AA597" s="9"/>
      <c r="AB597" s="9"/>
    </row>
    <row r="598" spans="1:28" ht="14.25" customHeight="1">
      <c r="A598" s="9"/>
      <c r="B598" s="9"/>
      <c r="C598" s="257"/>
      <c r="D598" s="9"/>
      <c r="E598" s="9"/>
      <c r="F598" s="258"/>
      <c r="G598" s="258"/>
      <c r="H598" s="259"/>
      <c r="I598" s="260"/>
      <c r="J598" s="9"/>
      <c r="K598" s="9"/>
      <c r="L598" s="9"/>
      <c r="M598" s="9"/>
      <c r="N598" s="9"/>
      <c r="O598" s="9"/>
      <c r="P598" s="9"/>
      <c r="Q598" s="9"/>
      <c r="R598" s="9"/>
      <c r="S598" s="9"/>
      <c r="T598" s="9"/>
      <c r="U598" s="9"/>
      <c r="V598" s="9"/>
      <c r="W598" s="9"/>
      <c r="X598" s="9"/>
      <c r="Y598" s="9"/>
      <c r="Z598" s="9"/>
      <c r="AA598" s="9"/>
      <c r="AB598" s="9"/>
    </row>
    <row r="599" spans="1:28" ht="14.25" customHeight="1">
      <c r="A599" s="9"/>
      <c r="B599" s="9"/>
      <c r="C599" s="257"/>
      <c r="D599" s="9"/>
      <c r="E599" s="9"/>
      <c r="F599" s="258"/>
      <c r="G599" s="258"/>
      <c r="H599" s="259"/>
      <c r="I599" s="260"/>
      <c r="J599" s="9"/>
      <c r="K599" s="9"/>
      <c r="L599" s="9"/>
      <c r="M599" s="9"/>
      <c r="N599" s="9"/>
      <c r="O599" s="9"/>
      <c r="P599" s="9"/>
      <c r="Q599" s="9"/>
      <c r="R599" s="9"/>
      <c r="S599" s="9"/>
      <c r="T599" s="9"/>
      <c r="U599" s="9"/>
      <c r="V599" s="9"/>
      <c r="W599" s="9"/>
      <c r="X599" s="9"/>
      <c r="Y599" s="9"/>
      <c r="Z599" s="9"/>
      <c r="AA599" s="9"/>
      <c r="AB599" s="9"/>
    </row>
    <row r="600" spans="1:28" ht="14.25" customHeight="1">
      <c r="A600" s="9"/>
      <c r="B600" s="9"/>
      <c r="C600" s="257"/>
      <c r="D600" s="9"/>
      <c r="E600" s="9"/>
      <c r="F600" s="258"/>
      <c r="G600" s="258"/>
      <c r="H600" s="259"/>
      <c r="I600" s="260"/>
      <c r="J600" s="9"/>
      <c r="K600" s="9"/>
      <c r="L600" s="9"/>
      <c r="M600" s="9"/>
      <c r="N600" s="9"/>
      <c r="O600" s="9"/>
      <c r="P600" s="9"/>
      <c r="Q600" s="9"/>
      <c r="R600" s="9"/>
      <c r="S600" s="9"/>
      <c r="T600" s="9"/>
      <c r="U600" s="9"/>
      <c r="V600" s="9"/>
      <c r="W600" s="9"/>
      <c r="X600" s="9"/>
      <c r="Y600" s="9"/>
      <c r="Z600" s="9"/>
      <c r="AA600" s="9"/>
      <c r="AB600" s="9"/>
    </row>
    <row r="601" spans="1:28" ht="14.25" customHeight="1">
      <c r="A601" s="9"/>
      <c r="B601" s="9"/>
      <c r="C601" s="257"/>
      <c r="D601" s="9"/>
      <c r="E601" s="9"/>
      <c r="F601" s="258"/>
      <c r="G601" s="258"/>
      <c r="H601" s="259"/>
      <c r="I601" s="260"/>
      <c r="J601" s="9"/>
      <c r="K601" s="9"/>
      <c r="L601" s="9"/>
      <c r="M601" s="9"/>
      <c r="N601" s="9"/>
      <c r="O601" s="9"/>
      <c r="P601" s="9"/>
      <c r="Q601" s="9"/>
      <c r="R601" s="9"/>
      <c r="S601" s="9"/>
      <c r="T601" s="9"/>
      <c r="U601" s="9"/>
      <c r="V601" s="9"/>
      <c r="W601" s="9"/>
      <c r="X601" s="9"/>
      <c r="Y601" s="9"/>
      <c r="Z601" s="9"/>
      <c r="AA601" s="9"/>
      <c r="AB601" s="9"/>
    </row>
    <row r="602" spans="1:28" ht="14.25" customHeight="1">
      <c r="A602" s="9"/>
      <c r="B602" s="9"/>
      <c r="C602" s="257"/>
      <c r="D602" s="9"/>
      <c r="E602" s="9"/>
      <c r="F602" s="258"/>
      <c r="G602" s="258"/>
      <c r="H602" s="259"/>
      <c r="I602" s="260"/>
      <c r="J602" s="9"/>
      <c r="K602" s="9"/>
      <c r="L602" s="9"/>
      <c r="M602" s="9"/>
      <c r="N602" s="9"/>
      <c r="O602" s="9"/>
      <c r="P602" s="9"/>
      <c r="Q602" s="9"/>
      <c r="R602" s="9"/>
      <c r="S602" s="9"/>
      <c r="T602" s="9"/>
      <c r="U602" s="9"/>
      <c r="V602" s="9"/>
      <c r="W602" s="9"/>
      <c r="X602" s="9"/>
      <c r="Y602" s="9"/>
      <c r="Z602" s="9"/>
      <c r="AA602" s="9"/>
      <c r="AB602" s="9"/>
    </row>
    <row r="603" spans="1:28" ht="14.25" customHeight="1">
      <c r="A603" s="9"/>
      <c r="B603" s="9"/>
      <c r="C603" s="257"/>
      <c r="D603" s="9"/>
      <c r="E603" s="9"/>
      <c r="F603" s="258"/>
      <c r="G603" s="258"/>
      <c r="H603" s="259"/>
      <c r="I603" s="260"/>
      <c r="J603" s="9"/>
      <c r="K603" s="9"/>
      <c r="L603" s="9"/>
      <c r="M603" s="9"/>
      <c r="N603" s="9"/>
      <c r="O603" s="9"/>
      <c r="P603" s="9"/>
      <c r="Q603" s="9"/>
      <c r="R603" s="9"/>
      <c r="S603" s="9"/>
      <c r="T603" s="9"/>
      <c r="U603" s="9"/>
      <c r="V603" s="9"/>
      <c r="W603" s="9"/>
      <c r="X603" s="9"/>
      <c r="Y603" s="9"/>
      <c r="Z603" s="9"/>
      <c r="AA603" s="9"/>
      <c r="AB603" s="9"/>
    </row>
    <row r="604" spans="1:28" ht="14.25" customHeight="1">
      <c r="A604" s="9"/>
      <c r="B604" s="9"/>
      <c r="C604" s="257"/>
      <c r="D604" s="9"/>
      <c r="E604" s="9"/>
      <c r="F604" s="258"/>
      <c r="G604" s="258"/>
      <c r="H604" s="259"/>
      <c r="I604" s="260"/>
      <c r="J604" s="9"/>
      <c r="K604" s="9"/>
      <c r="L604" s="9"/>
      <c r="M604" s="9"/>
      <c r="N604" s="9"/>
      <c r="O604" s="9"/>
      <c r="P604" s="9"/>
      <c r="Q604" s="9"/>
      <c r="R604" s="9"/>
      <c r="S604" s="9"/>
      <c r="T604" s="9"/>
      <c r="U604" s="9"/>
      <c r="V604" s="9"/>
      <c r="W604" s="9"/>
      <c r="X604" s="9"/>
      <c r="Y604" s="9"/>
      <c r="Z604" s="9"/>
      <c r="AA604" s="9"/>
      <c r="AB604" s="9"/>
    </row>
    <row r="605" spans="1:28" ht="14.25" customHeight="1">
      <c r="A605" s="9"/>
      <c r="B605" s="9"/>
      <c r="C605" s="257"/>
      <c r="D605" s="9"/>
      <c r="E605" s="9"/>
      <c r="F605" s="258"/>
      <c r="G605" s="258"/>
      <c r="H605" s="259"/>
      <c r="I605" s="260"/>
      <c r="J605" s="9"/>
      <c r="K605" s="9"/>
      <c r="L605" s="9"/>
      <c r="M605" s="9"/>
      <c r="N605" s="9"/>
      <c r="O605" s="9"/>
      <c r="P605" s="9"/>
      <c r="Q605" s="9"/>
      <c r="R605" s="9"/>
      <c r="S605" s="9"/>
      <c r="T605" s="9"/>
      <c r="U605" s="9"/>
      <c r="V605" s="9"/>
      <c r="W605" s="9"/>
      <c r="X605" s="9"/>
      <c r="Y605" s="9"/>
      <c r="Z605" s="9"/>
      <c r="AA605" s="9"/>
      <c r="AB605" s="9"/>
    </row>
    <row r="606" spans="1:28" ht="14.25" customHeight="1">
      <c r="A606" s="9"/>
      <c r="B606" s="9"/>
      <c r="C606" s="257"/>
      <c r="D606" s="9"/>
      <c r="E606" s="9"/>
      <c r="F606" s="258"/>
      <c r="G606" s="258"/>
      <c r="H606" s="259"/>
      <c r="I606" s="260"/>
      <c r="J606" s="9"/>
      <c r="K606" s="9"/>
      <c r="L606" s="9"/>
      <c r="M606" s="9"/>
      <c r="N606" s="9"/>
      <c r="O606" s="9"/>
      <c r="P606" s="9"/>
      <c r="Q606" s="9"/>
      <c r="R606" s="9"/>
      <c r="S606" s="9"/>
      <c r="T606" s="9"/>
      <c r="U606" s="9"/>
      <c r="V606" s="9"/>
      <c r="W606" s="9"/>
      <c r="X606" s="9"/>
      <c r="Y606" s="9"/>
      <c r="Z606" s="9"/>
      <c r="AA606" s="9"/>
      <c r="AB606" s="9"/>
    </row>
    <row r="607" spans="1:28" ht="14.25" customHeight="1">
      <c r="A607" s="9"/>
      <c r="B607" s="9"/>
      <c r="C607" s="257"/>
      <c r="D607" s="9"/>
      <c r="E607" s="9"/>
      <c r="F607" s="258"/>
      <c r="G607" s="258"/>
      <c r="H607" s="259"/>
      <c r="I607" s="260"/>
      <c r="J607" s="9"/>
      <c r="K607" s="9"/>
      <c r="L607" s="9"/>
      <c r="M607" s="9"/>
      <c r="N607" s="9"/>
      <c r="O607" s="9"/>
      <c r="P607" s="9"/>
      <c r="Q607" s="9"/>
      <c r="R607" s="9"/>
      <c r="S607" s="9"/>
      <c r="T607" s="9"/>
      <c r="U607" s="9"/>
      <c r="V607" s="9"/>
      <c r="W607" s="9"/>
      <c r="X607" s="9"/>
      <c r="Y607" s="9"/>
      <c r="Z607" s="9"/>
      <c r="AA607" s="9"/>
      <c r="AB607" s="9"/>
    </row>
    <row r="608" spans="1:28" ht="14.25" customHeight="1">
      <c r="A608" s="9"/>
      <c r="B608" s="9"/>
      <c r="C608" s="257"/>
      <c r="D608" s="9"/>
      <c r="E608" s="9"/>
      <c r="F608" s="258"/>
      <c r="G608" s="258"/>
      <c r="H608" s="259"/>
      <c r="I608" s="260"/>
      <c r="J608" s="9"/>
      <c r="K608" s="9"/>
      <c r="L608" s="9"/>
      <c r="M608" s="9"/>
      <c r="N608" s="9"/>
      <c r="O608" s="9"/>
      <c r="P608" s="9"/>
      <c r="Q608" s="9"/>
      <c r="R608" s="9"/>
      <c r="S608" s="9"/>
      <c r="T608" s="9"/>
      <c r="U608" s="9"/>
      <c r="V608" s="9"/>
      <c r="W608" s="9"/>
      <c r="X608" s="9"/>
      <c r="Y608" s="9"/>
      <c r="Z608" s="9"/>
      <c r="AA608" s="9"/>
      <c r="AB608" s="9"/>
    </row>
    <row r="609" spans="1:28" ht="14.25" customHeight="1">
      <c r="A609" s="9"/>
      <c r="B609" s="9"/>
      <c r="C609" s="257"/>
      <c r="D609" s="9"/>
      <c r="E609" s="9"/>
      <c r="F609" s="258"/>
      <c r="G609" s="258"/>
      <c r="H609" s="259"/>
      <c r="I609" s="260"/>
      <c r="J609" s="9"/>
      <c r="K609" s="9"/>
      <c r="L609" s="9"/>
      <c r="M609" s="9"/>
      <c r="N609" s="9"/>
      <c r="O609" s="9"/>
      <c r="P609" s="9"/>
      <c r="Q609" s="9"/>
      <c r="R609" s="9"/>
      <c r="S609" s="9"/>
      <c r="T609" s="9"/>
      <c r="U609" s="9"/>
      <c r="V609" s="9"/>
      <c r="W609" s="9"/>
      <c r="X609" s="9"/>
      <c r="Y609" s="9"/>
      <c r="Z609" s="9"/>
      <c r="AA609" s="9"/>
      <c r="AB609" s="9"/>
    </row>
    <row r="610" spans="1:28" ht="14.25" customHeight="1">
      <c r="A610" s="9"/>
      <c r="B610" s="9"/>
      <c r="C610" s="257"/>
      <c r="D610" s="9"/>
      <c r="E610" s="9"/>
      <c r="F610" s="258"/>
      <c r="G610" s="258"/>
      <c r="H610" s="259"/>
      <c r="I610" s="260"/>
      <c r="J610" s="9"/>
      <c r="K610" s="9"/>
      <c r="L610" s="9"/>
      <c r="M610" s="9"/>
      <c r="N610" s="9"/>
      <c r="O610" s="9"/>
      <c r="P610" s="9"/>
      <c r="Q610" s="9"/>
      <c r="R610" s="9"/>
      <c r="S610" s="9"/>
      <c r="T610" s="9"/>
      <c r="U610" s="9"/>
      <c r="V610" s="9"/>
      <c r="W610" s="9"/>
      <c r="X610" s="9"/>
      <c r="Y610" s="9"/>
      <c r="Z610" s="9"/>
      <c r="AA610" s="9"/>
      <c r="AB610" s="9"/>
    </row>
    <row r="611" spans="1:28" ht="14.25" customHeight="1">
      <c r="A611" s="9"/>
      <c r="B611" s="9"/>
      <c r="C611" s="257"/>
      <c r="D611" s="9"/>
      <c r="E611" s="9"/>
      <c r="F611" s="258"/>
      <c r="G611" s="258"/>
      <c r="H611" s="259"/>
      <c r="I611" s="260"/>
      <c r="J611" s="9"/>
      <c r="K611" s="9"/>
      <c r="L611" s="9"/>
      <c r="M611" s="9"/>
      <c r="N611" s="9"/>
      <c r="O611" s="9"/>
      <c r="P611" s="9"/>
      <c r="Q611" s="9"/>
      <c r="R611" s="9"/>
      <c r="S611" s="9"/>
      <c r="T611" s="9"/>
      <c r="U611" s="9"/>
      <c r="V611" s="9"/>
      <c r="W611" s="9"/>
      <c r="X611" s="9"/>
      <c r="Y611" s="9"/>
      <c r="Z611" s="9"/>
      <c r="AA611" s="9"/>
      <c r="AB611" s="9"/>
    </row>
    <row r="612" spans="1:28" ht="14.25" customHeight="1">
      <c r="A612" s="9"/>
      <c r="B612" s="9"/>
      <c r="C612" s="257"/>
      <c r="D612" s="9"/>
      <c r="E612" s="9"/>
      <c r="F612" s="258"/>
      <c r="G612" s="258"/>
      <c r="H612" s="259"/>
      <c r="I612" s="260"/>
      <c r="J612" s="9"/>
      <c r="K612" s="9"/>
      <c r="L612" s="9"/>
      <c r="M612" s="9"/>
      <c r="N612" s="9"/>
      <c r="O612" s="9"/>
      <c r="P612" s="9"/>
      <c r="Q612" s="9"/>
      <c r="R612" s="9"/>
      <c r="S612" s="9"/>
      <c r="T612" s="9"/>
      <c r="U612" s="9"/>
      <c r="V612" s="9"/>
      <c r="W612" s="9"/>
      <c r="X612" s="9"/>
      <c r="Y612" s="9"/>
      <c r="Z612" s="9"/>
      <c r="AA612" s="9"/>
      <c r="AB612" s="9"/>
    </row>
    <row r="613" spans="1:28" ht="14.25" customHeight="1">
      <c r="A613" s="9"/>
      <c r="B613" s="9"/>
      <c r="C613" s="257"/>
      <c r="D613" s="9"/>
      <c r="E613" s="9"/>
      <c r="F613" s="258"/>
      <c r="G613" s="258"/>
      <c r="H613" s="259"/>
      <c r="I613" s="260"/>
      <c r="J613" s="9"/>
      <c r="K613" s="9"/>
      <c r="L613" s="9"/>
      <c r="M613" s="9"/>
      <c r="N613" s="9"/>
      <c r="O613" s="9"/>
      <c r="P613" s="9"/>
      <c r="Q613" s="9"/>
      <c r="R613" s="9"/>
      <c r="S613" s="9"/>
      <c r="T613" s="9"/>
      <c r="U613" s="9"/>
      <c r="V613" s="9"/>
      <c r="W613" s="9"/>
      <c r="X613" s="9"/>
      <c r="Y613" s="9"/>
      <c r="Z613" s="9"/>
      <c r="AA613" s="9"/>
      <c r="AB613" s="9"/>
    </row>
    <row r="614" spans="1:28" ht="14.25" customHeight="1">
      <c r="A614" s="9"/>
      <c r="B614" s="9"/>
      <c r="C614" s="257"/>
      <c r="D614" s="9"/>
      <c r="E614" s="9"/>
      <c r="F614" s="258"/>
      <c r="G614" s="258"/>
      <c r="H614" s="259"/>
      <c r="I614" s="260"/>
      <c r="J614" s="9"/>
      <c r="K614" s="9"/>
      <c r="L614" s="9"/>
      <c r="M614" s="9"/>
      <c r="N614" s="9"/>
      <c r="O614" s="9"/>
      <c r="P614" s="9"/>
      <c r="Q614" s="9"/>
      <c r="R614" s="9"/>
      <c r="S614" s="9"/>
      <c r="T614" s="9"/>
      <c r="U614" s="9"/>
      <c r="V614" s="9"/>
      <c r="W614" s="9"/>
      <c r="X614" s="9"/>
      <c r="Y614" s="9"/>
      <c r="Z614" s="9"/>
      <c r="AA614" s="9"/>
      <c r="AB614" s="9"/>
    </row>
    <row r="615" spans="1:28" ht="14.25" customHeight="1">
      <c r="A615" s="9"/>
      <c r="B615" s="9"/>
      <c r="C615" s="257"/>
      <c r="D615" s="9"/>
      <c r="E615" s="9"/>
      <c r="F615" s="258"/>
      <c r="G615" s="258"/>
      <c r="H615" s="259"/>
      <c r="I615" s="260"/>
      <c r="J615" s="9"/>
      <c r="K615" s="9"/>
      <c r="L615" s="9"/>
      <c r="M615" s="9"/>
      <c r="N615" s="9"/>
      <c r="O615" s="9"/>
      <c r="P615" s="9"/>
      <c r="Q615" s="9"/>
      <c r="R615" s="9"/>
      <c r="S615" s="9"/>
      <c r="T615" s="9"/>
      <c r="U615" s="9"/>
      <c r="V615" s="9"/>
      <c r="W615" s="9"/>
      <c r="X615" s="9"/>
      <c r="Y615" s="9"/>
      <c r="Z615" s="9"/>
      <c r="AA615" s="9"/>
      <c r="AB615" s="9"/>
    </row>
    <row r="616" spans="1:28" ht="14.25" customHeight="1">
      <c r="A616" s="9"/>
      <c r="B616" s="9"/>
      <c r="C616" s="257"/>
      <c r="D616" s="9"/>
      <c r="E616" s="9"/>
      <c r="F616" s="258"/>
      <c r="G616" s="258"/>
      <c r="H616" s="259"/>
      <c r="I616" s="260"/>
      <c r="J616" s="9"/>
      <c r="K616" s="9"/>
      <c r="L616" s="9"/>
      <c r="M616" s="9"/>
      <c r="N616" s="9"/>
      <c r="O616" s="9"/>
      <c r="P616" s="9"/>
      <c r="Q616" s="9"/>
      <c r="R616" s="9"/>
      <c r="S616" s="9"/>
      <c r="T616" s="9"/>
      <c r="U616" s="9"/>
      <c r="V616" s="9"/>
      <c r="W616" s="9"/>
      <c r="X616" s="9"/>
      <c r="Y616" s="9"/>
      <c r="Z616" s="9"/>
      <c r="AA616" s="9"/>
      <c r="AB616" s="9"/>
    </row>
    <row r="617" spans="1:28" ht="14.25" customHeight="1">
      <c r="A617" s="9"/>
      <c r="B617" s="9"/>
      <c r="C617" s="257"/>
      <c r="D617" s="9"/>
      <c r="E617" s="9"/>
      <c r="F617" s="258"/>
      <c r="G617" s="258"/>
      <c r="H617" s="259"/>
      <c r="I617" s="260"/>
      <c r="J617" s="9"/>
      <c r="K617" s="9"/>
      <c r="L617" s="9"/>
      <c r="M617" s="9"/>
      <c r="N617" s="9"/>
      <c r="O617" s="9"/>
      <c r="P617" s="9"/>
      <c r="Q617" s="9"/>
      <c r="R617" s="9"/>
      <c r="S617" s="9"/>
      <c r="T617" s="9"/>
      <c r="U617" s="9"/>
      <c r="V617" s="9"/>
      <c r="W617" s="9"/>
      <c r="X617" s="9"/>
      <c r="Y617" s="9"/>
      <c r="Z617" s="9"/>
      <c r="AA617" s="9"/>
      <c r="AB617" s="9"/>
    </row>
    <row r="618" spans="1:28" ht="14.25" customHeight="1">
      <c r="A618" s="9"/>
      <c r="B618" s="9"/>
      <c r="C618" s="257"/>
      <c r="D618" s="9"/>
      <c r="E618" s="9"/>
      <c r="F618" s="258"/>
      <c r="G618" s="258"/>
      <c r="H618" s="259"/>
      <c r="I618" s="260"/>
      <c r="J618" s="9"/>
      <c r="K618" s="9"/>
      <c r="L618" s="9"/>
      <c r="M618" s="9"/>
      <c r="N618" s="9"/>
      <c r="O618" s="9"/>
      <c r="P618" s="9"/>
      <c r="Q618" s="9"/>
      <c r="R618" s="9"/>
      <c r="S618" s="9"/>
      <c r="T618" s="9"/>
      <c r="U618" s="9"/>
      <c r="V618" s="9"/>
      <c r="W618" s="9"/>
      <c r="X618" s="9"/>
      <c r="Y618" s="9"/>
      <c r="Z618" s="9"/>
      <c r="AA618" s="9"/>
      <c r="AB618" s="9"/>
    </row>
    <row r="619" spans="1:28" ht="14.25" customHeight="1">
      <c r="A619" s="9"/>
      <c r="B619" s="9"/>
      <c r="C619" s="257"/>
      <c r="D619" s="9"/>
      <c r="E619" s="9"/>
      <c r="F619" s="258"/>
      <c r="G619" s="258"/>
      <c r="H619" s="259"/>
      <c r="I619" s="260"/>
      <c r="J619" s="9"/>
      <c r="K619" s="9"/>
      <c r="L619" s="9"/>
      <c r="M619" s="9"/>
      <c r="N619" s="9"/>
      <c r="O619" s="9"/>
      <c r="P619" s="9"/>
      <c r="Q619" s="9"/>
      <c r="R619" s="9"/>
      <c r="S619" s="9"/>
      <c r="T619" s="9"/>
      <c r="U619" s="9"/>
      <c r="V619" s="9"/>
      <c r="W619" s="9"/>
      <c r="X619" s="9"/>
      <c r="Y619" s="9"/>
      <c r="Z619" s="9"/>
      <c r="AA619" s="9"/>
      <c r="AB619" s="9"/>
    </row>
    <row r="620" spans="1:28" ht="14.25" customHeight="1">
      <c r="A620" s="9"/>
      <c r="B620" s="9"/>
      <c r="C620" s="257"/>
      <c r="D620" s="9"/>
      <c r="E620" s="9"/>
      <c r="F620" s="258"/>
      <c r="G620" s="258"/>
      <c r="H620" s="259"/>
      <c r="I620" s="260"/>
      <c r="J620" s="9"/>
      <c r="K620" s="9"/>
      <c r="L620" s="9"/>
      <c r="M620" s="9"/>
      <c r="N620" s="9"/>
      <c r="O620" s="9"/>
      <c r="P620" s="9"/>
      <c r="Q620" s="9"/>
      <c r="R620" s="9"/>
      <c r="S620" s="9"/>
      <c r="T620" s="9"/>
      <c r="U620" s="9"/>
      <c r="V620" s="9"/>
      <c r="W620" s="9"/>
      <c r="X620" s="9"/>
      <c r="Y620" s="9"/>
      <c r="Z620" s="9"/>
      <c r="AA620" s="9"/>
      <c r="AB620" s="9"/>
    </row>
    <row r="621" spans="1:28" ht="14.25" customHeight="1">
      <c r="A621" s="9"/>
      <c r="B621" s="9"/>
      <c r="C621" s="257"/>
      <c r="D621" s="9"/>
      <c r="E621" s="9"/>
      <c r="F621" s="258"/>
      <c r="G621" s="258"/>
      <c r="H621" s="259"/>
      <c r="I621" s="260"/>
      <c r="J621" s="9"/>
      <c r="K621" s="9"/>
      <c r="L621" s="9"/>
      <c r="M621" s="9"/>
      <c r="N621" s="9"/>
      <c r="O621" s="9"/>
      <c r="P621" s="9"/>
      <c r="Q621" s="9"/>
      <c r="R621" s="9"/>
      <c r="S621" s="9"/>
      <c r="T621" s="9"/>
      <c r="U621" s="9"/>
      <c r="V621" s="9"/>
      <c r="W621" s="9"/>
      <c r="X621" s="9"/>
      <c r="Y621" s="9"/>
      <c r="Z621" s="9"/>
      <c r="AA621" s="9"/>
      <c r="AB621" s="9"/>
    </row>
    <row r="622" spans="1:28" ht="14.25" customHeight="1">
      <c r="A622" s="9"/>
      <c r="B622" s="9"/>
      <c r="C622" s="257"/>
      <c r="D622" s="9"/>
      <c r="E622" s="9"/>
      <c r="F622" s="258"/>
      <c r="G622" s="258"/>
      <c r="H622" s="259"/>
      <c r="I622" s="260"/>
      <c r="J622" s="9"/>
      <c r="K622" s="9"/>
      <c r="L622" s="9"/>
      <c r="M622" s="9"/>
      <c r="N622" s="9"/>
      <c r="O622" s="9"/>
      <c r="P622" s="9"/>
      <c r="Q622" s="9"/>
      <c r="R622" s="9"/>
      <c r="S622" s="9"/>
      <c r="T622" s="9"/>
      <c r="U622" s="9"/>
      <c r="V622" s="9"/>
      <c r="W622" s="9"/>
      <c r="X622" s="9"/>
      <c r="Y622" s="9"/>
      <c r="Z622" s="9"/>
      <c r="AA622" s="9"/>
      <c r="AB622" s="9"/>
    </row>
    <row r="623" spans="1:28" ht="14.25" customHeight="1">
      <c r="A623" s="9"/>
      <c r="B623" s="9"/>
      <c r="C623" s="257"/>
      <c r="D623" s="9"/>
      <c r="E623" s="9"/>
      <c r="F623" s="258"/>
      <c r="G623" s="258"/>
      <c r="H623" s="259"/>
      <c r="I623" s="260"/>
      <c r="J623" s="9"/>
      <c r="K623" s="9"/>
      <c r="L623" s="9"/>
      <c r="M623" s="9"/>
      <c r="N623" s="9"/>
      <c r="O623" s="9"/>
      <c r="P623" s="9"/>
      <c r="Q623" s="9"/>
      <c r="R623" s="9"/>
      <c r="S623" s="9"/>
      <c r="T623" s="9"/>
      <c r="U623" s="9"/>
      <c r="V623" s="9"/>
      <c r="W623" s="9"/>
      <c r="X623" s="9"/>
      <c r="Y623" s="9"/>
      <c r="Z623" s="9"/>
      <c r="AA623" s="9"/>
      <c r="AB623" s="9"/>
    </row>
    <row r="624" spans="1:28" ht="14.25" customHeight="1">
      <c r="A624" s="9"/>
      <c r="B624" s="9"/>
      <c r="C624" s="257"/>
      <c r="D624" s="9"/>
      <c r="E624" s="9"/>
      <c r="F624" s="258"/>
      <c r="G624" s="258"/>
      <c r="H624" s="259"/>
      <c r="I624" s="260"/>
      <c r="J624" s="9"/>
      <c r="K624" s="9"/>
      <c r="L624" s="9"/>
      <c r="M624" s="9"/>
      <c r="N624" s="9"/>
      <c r="O624" s="9"/>
      <c r="P624" s="9"/>
      <c r="Q624" s="9"/>
      <c r="R624" s="9"/>
      <c r="S624" s="9"/>
      <c r="T624" s="9"/>
      <c r="U624" s="9"/>
      <c r="V624" s="9"/>
      <c r="W624" s="9"/>
      <c r="X624" s="9"/>
      <c r="Y624" s="9"/>
      <c r="Z624" s="9"/>
      <c r="AA624" s="9"/>
      <c r="AB624" s="9"/>
    </row>
    <row r="625" spans="1:28" ht="14.25" customHeight="1">
      <c r="A625" s="9"/>
      <c r="B625" s="9"/>
      <c r="C625" s="257"/>
      <c r="D625" s="9"/>
      <c r="E625" s="9"/>
      <c r="F625" s="258"/>
      <c r="G625" s="258"/>
      <c r="H625" s="259"/>
      <c r="I625" s="260"/>
      <c r="J625" s="9"/>
      <c r="K625" s="9"/>
      <c r="L625" s="9"/>
      <c r="M625" s="9"/>
      <c r="N625" s="9"/>
      <c r="O625" s="9"/>
      <c r="P625" s="9"/>
      <c r="Q625" s="9"/>
      <c r="R625" s="9"/>
      <c r="S625" s="9"/>
      <c r="T625" s="9"/>
      <c r="U625" s="9"/>
      <c r="V625" s="9"/>
      <c r="W625" s="9"/>
      <c r="X625" s="9"/>
      <c r="Y625" s="9"/>
      <c r="Z625" s="9"/>
      <c r="AA625" s="9"/>
      <c r="AB625" s="9"/>
    </row>
    <row r="626" spans="1:28" ht="14.25" customHeight="1">
      <c r="A626" s="9"/>
      <c r="B626" s="9"/>
      <c r="C626" s="257"/>
      <c r="D626" s="9"/>
      <c r="E626" s="9"/>
      <c r="F626" s="258"/>
      <c r="G626" s="258"/>
      <c r="H626" s="259"/>
      <c r="I626" s="260"/>
      <c r="J626" s="9"/>
      <c r="K626" s="9"/>
      <c r="L626" s="9"/>
      <c r="M626" s="9"/>
      <c r="N626" s="9"/>
      <c r="O626" s="9"/>
      <c r="P626" s="9"/>
      <c r="Q626" s="9"/>
      <c r="R626" s="9"/>
      <c r="S626" s="9"/>
      <c r="T626" s="9"/>
      <c r="U626" s="9"/>
      <c r="V626" s="9"/>
      <c r="W626" s="9"/>
      <c r="X626" s="9"/>
      <c r="Y626" s="9"/>
      <c r="Z626" s="9"/>
      <c r="AA626" s="9"/>
      <c r="AB626" s="9"/>
    </row>
    <row r="627" spans="1:28" ht="14.25" customHeight="1">
      <c r="A627" s="9"/>
      <c r="B627" s="9"/>
      <c r="C627" s="257"/>
      <c r="D627" s="9"/>
      <c r="E627" s="9"/>
      <c r="F627" s="258"/>
      <c r="G627" s="258"/>
      <c r="H627" s="259"/>
      <c r="I627" s="260"/>
      <c r="J627" s="9"/>
      <c r="K627" s="9"/>
      <c r="L627" s="9"/>
      <c r="M627" s="9"/>
      <c r="N627" s="9"/>
      <c r="O627" s="9"/>
      <c r="P627" s="9"/>
      <c r="Q627" s="9"/>
      <c r="R627" s="9"/>
      <c r="S627" s="9"/>
      <c r="T627" s="9"/>
      <c r="U627" s="9"/>
      <c r="V627" s="9"/>
      <c r="W627" s="9"/>
      <c r="X627" s="9"/>
      <c r="Y627" s="9"/>
      <c r="Z627" s="9"/>
      <c r="AA627" s="9"/>
      <c r="AB627" s="9"/>
    </row>
    <row r="628" spans="1:28" ht="14.25" customHeight="1">
      <c r="A628" s="9"/>
      <c r="B628" s="9"/>
      <c r="C628" s="257"/>
      <c r="D628" s="9"/>
      <c r="E628" s="9"/>
      <c r="F628" s="258"/>
      <c r="G628" s="258"/>
      <c r="H628" s="259"/>
      <c r="I628" s="260"/>
      <c r="J628" s="9"/>
      <c r="K628" s="9"/>
      <c r="L628" s="9"/>
      <c r="M628" s="9"/>
      <c r="N628" s="9"/>
      <c r="O628" s="9"/>
      <c r="P628" s="9"/>
      <c r="Q628" s="9"/>
      <c r="R628" s="9"/>
      <c r="S628" s="9"/>
      <c r="T628" s="9"/>
      <c r="U628" s="9"/>
      <c r="V628" s="9"/>
      <c r="W628" s="9"/>
      <c r="X628" s="9"/>
      <c r="Y628" s="9"/>
      <c r="Z628" s="9"/>
      <c r="AA628" s="9"/>
      <c r="AB628" s="9"/>
    </row>
    <row r="629" spans="1:28" ht="14.25" customHeight="1">
      <c r="A629" s="9"/>
      <c r="B629" s="9"/>
      <c r="C629" s="257"/>
      <c r="D629" s="9"/>
      <c r="E629" s="9"/>
      <c r="F629" s="258"/>
      <c r="G629" s="258"/>
      <c r="H629" s="259"/>
      <c r="I629" s="260"/>
      <c r="J629" s="9"/>
      <c r="K629" s="9"/>
      <c r="L629" s="9"/>
      <c r="M629" s="9"/>
      <c r="N629" s="9"/>
      <c r="O629" s="9"/>
      <c r="P629" s="9"/>
      <c r="Q629" s="9"/>
      <c r="R629" s="9"/>
      <c r="S629" s="9"/>
      <c r="T629" s="9"/>
      <c r="U629" s="9"/>
      <c r="V629" s="9"/>
      <c r="W629" s="9"/>
      <c r="X629" s="9"/>
      <c r="Y629" s="9"/>
      <c r="Z629" s="9"/>
      <c r="AA629" s="9"/>
      <c r="AB629" s="9"/>
    </row>
    <row r="630" spans="1:28" ht="14.25" customHeight="1">
      <c r="A630" s="9"/>
      <c r="B630" s="9"/>
      <c r="C630" s="257"/>
      <c r="D630" s="9"/>
      <c r="E630" s="9"/>
      <c r="F630" s="258"/>
      <c r="G630" s="258"/>
      <c r="H630" s="259"/>
      <c r="I630" s="260"/>
      <c r="J630" s="9"/>
      <c r="K630" s="9"/>
      <c r="L630" s="9"/>
      <c r="M630" s="9"/>
      <c r="N630" s="9"/>
      <c r="O630" s="9"/>
      <c r="P630" s="9"/>
      <c r="Q630" s="9"/>
      <c r="R630" s="9"/>
      <c r="S630" s="9"/>
      <c r="T630" s="9"/>
      <c r="U630" s="9"/>
      <c r="V630" s="9"/>
      <c r="W630" s="9"/>
      <c r="X630" s="9"/>
      <c r="Y630" s="9"/>
      <c r="Z630" s="9"/>
      <c r="AA630" s="9"/>
      <c r="AB630" s="9"/>
    </row>
    <row r="631" spans="1:28" ht="14.25" customHeight="1">
      <c r="A631" s="9"/>
      <c r="B631" s="9"/>
      <c r="C631" s="257"/>
      <c r="D631" s="9"/>
      <c r="E631" s="9"/>
      <c r="F631" s="258"/>
      <c r="G631" s="258"/>
      <c r="H631" s="259"/>
      <c r="I631" s="260"/>
      <c r="J631" s="9"/>
      <c r="K631" s="9"/>
      <c r="L631" s="9"/>
      <c r="M631" s="9"/>
      <c r="N631" s="9"/>
      <c r="O631" s="9"/>
      <c r="P631" s="9"/>
      <c r="Q631" s="9"/>
      <c r="R631" s="9"/>
      <c r="S631" s="9"/>
      <c r="T631" s="9"/>
      <c r="U631" s="9"/>
      <c r="V631" s="9"/>
      <c r="W631" s="9"/>
      <c r="X631" s="9"/>
      <c r="Y631" s="9"/>
      <c r="Z631" s="9"/>
      <c r="AA631" s="9"/>
      <c r="AB631" s="9"/>
    </row>
    <row r="632" spans="1:28" ht="14.25" customHeight="1">
      <c r="A632" s="9"/>
      <c r="B632" s="9"/>
      <c r="C632" s="257"/>
      <c r="D632" s="9"/>
      <c r="E632" s="9"/>
      <c r="F632" s="258"/>
      <c r="G632" s="258"/>
      <c r="H632" s="259"/>
      <c r="I632" s="260"/>
      <c r="J632" s="9"/>
      <c r="K632" s="9"/>
      <c r="L632" s="9"/>
      <c r="M632" s="9"/>
      <c r="N632" s="9"/>
      <c r="O632" s="9"/>
      <c r="P632" s="9"/>
      <c r="Q632" s="9"/>
      <c r="R632" s="9"/>
      <c r="S632" s="9"/>
      <c r="T632" s="9"/>
      <c r="U632" s="9"/>
      <c r="V632" s="9"/>
      <c r="W632" s="9"/>
      <c r="X632" s="9"/>
      <c r="Y632" s="9"/>
      <c r="Z632" s="9"/>
      <c r="AA632" s="9"/>
      <c r="AB632" s="9"/>
    </row>
    <row r="633" spans="1:28" ht="14.25" customHeight="1">
      <c r="A633" s="9"/>
      <c r="B633" s="9"/>
      <c r="C633" s="257"/>
      <c r="D633" s="9"/>
      <c r="E633" s="9"/>
      <c r="F633" s="258"/>
      <c r="G633" s="258"/>
      <c r="H633" s="259"/>
      <c r="I633" s="260"/>
      <c r="J633" s="9"/>
      <c r="K633" s="9"/>
      <c r="L633" s="9"/>
      <c r="M633" s="9"/>
      <c r="N633" s="9"/>
      <c r="O633" s="9"/>
      <c r="P633" s="9"/>
      <c r="Q633" s="9"/>
      <c r="R633" s="9"/>
      <c r="S633" s="9"/>
      <c r="T633" s="9"/>
      <c r="U633" s="9"/>
      <c r="V633" s="9"/>
      <c r="W633" s="9"/>
      <c r="X633" s="9"/>
      <c r="Y633" s="9"/>
      <c r="Z633" s="9"/>
      <c r="AA633" s="9"/>
      <c r="AB633" s="9"/>
    </row>
    <row r="634" spans="1:28" ht="14.25" customHeight="1">
      <c r="A634" s="9"/>
      <c r="B634" s="9"/>
      <c r="C634" s="257"/>
      <c r="D634" s="9"/>
      <c r="E634" s="9"/>
      <c r="F634" s="258"/>
      <c r="G634" s="258"/>
      <c r="H634" s="259"/>
      <c r="I634" s="260"/>
      <c r="J634" s="9"/>
      <c r="K634" s="9"/>
      <c r="L634" s="9"/>
      <c r="M634" s="9"/>
      <c r="N634" s="9"/>
      <c r="O634" s="9"/>
      <c r="P634" s="9"/>
      <c r="Q634" s="9"/>
      <c r="R634" s="9"/>
      <c r="S634" s="9"/>
      <c r="T634" s="9"/>
      <c r="U634" s="9"/>
      <c r="V634" s="9"/>
      <c r="W634" s="9"/>
      <c r="X634" s="9"/>
      <c r="Y634" s="9"/>
      <c r="Z634" s="9"/>
      <c r="AA634" s="9"/>
      <c r="AB634" s="9"/>
    </row>
    <row r="635" spans="1:28" ht="14.25" customHeight="1">
      <c r="A635" s="9"/>
      <c r="B635" s="9"/>
      <c r="C635" s="257"/>
      <c r="D635" s="9"/>
      <c r="E635" s="9"/>
      <c r="F635" s="258"/>
      <c r="G635" s="258"/>
      <c r="H635" s="259"/>
      <c r="I635" s="260"/>
      <c r="J635" s="9"/>
      <c r="K635" s="9"/>
      <c r="L635" s="9"/>
      <c r="M635" s="9"/>
      <c r="N635" s="9"/>
      <c r="O635" s="9"/>
      <c r="P635" s="9"/>
      <c r="Q635" s="9"/>
      <c r="R635" s="9"/>
      <c r="S635" s="9"/>
      <c r="T635" s="9"/>
      <c r="U635" s="9"/>
      <c r="V635" s="9"/>
      <c r="W635" s="9"/>
      <c r="X635" s="9"/>
      <c r="Y635" s="9"/>
      <c r="Z635" s="9"/>
      <c r="AA635" s="9"/>
      <c r="AB635" s="9"/>
    </row>
    <row r="636" spans="1:28" ht="14.25" customHeight="1">
      <c r="A636" s="9"/>
      <c r="B636" s="9"/>
      <c r="C636" s="257"/>
      <c r="D636" s="9"/>
      <c r="E636" s="9"/>
      <c r="F636" s="258"/>
      <c r="G636" s="258"/>
      <c r="H636" s="259"/>
      <c r="I636" s="260"/>
      <c r="J636" s="9"/>
      <c r="K636" s="9"/>
      <c r="L636" s="9"/>
      <c r="M636" s="9"/>
      <c r="N636" s="9"/>
      <c r="O636" s="9"/>
      <c r="P636" s="9"/>
      <c r="Q636" s="9"/>
      <c r="R636" s="9"/>
      <c r="S636" s="9"/>
      <c r="T636" s="9"/>
      <c r="U636" s="9"/>
      <c r="V636" s="9"/>
      <c r="W636" s="9"/>
      <c r="X636" s="9"/>
      <c r="Y636" s="9"/>
      <c r="Z636" s="9"/>
      <c r="AA636" s="9"/>
      <c r="AB636" s="9"/>
    </row>
    <row r="637" spans="1:28" ht="14.25" customHeight="1">
      <c r="A637" s="9"/>
      <c r="B637" s="9"/>
      <c r="C637" s="257"/>
      <c r="D637" s="9"/>
      <c r="E637" s="9"/>
      <c r="F637" s="258"/>
      <c r="G637" s="258"/>
      <c r="H637" s="259"/>
      <c r="I637" s="260"/>
      <c r="J637" s="9"/>
      <c r="K637" s="9"/>
      <c r="L637" s="9"/>
      <c r="M637" s="9"/>
      <c r="N637" s="9"/>
      <c r="O637" s="9"/>
      <c r="P637" s="9"/>
      <c r="Q637" s="9"/>
      <c r="R637" s="9"/>
      <c r="S637" s="9"/>
      <c r="T637" s="9"/>
      <c r="U637" s="9"/>
      <c r="V637" s="9"/>
      <c r="W637" s="9"/>
      <c r="X637" s="9"/>
      <c r="Y637" s="9"/>
      <c r="Z637" s="9"/>
      <c r="AA637" s="9"/>
      <c r="AB637" s="9"/>
    </row>
    <row r="638" spans="1:28" ht="14.25" customHeight="1">
      <c r="A638" s="9"/>
      <c r="B638" s="9"/>
      <c r="C638" s="257"/>
      <c r="D638" s="9"/>
      <c r="E638" s="9"/>
      <c r="F638" s="258"/>
      <c r="G638" s="258"/>
      <c r="H638" s="259"/>
      <c r="I638" s="260"/>
      <c r="J638" s="9"/>
      <c r="K638" s="9"/>
      <c r="L638" s="9"/>
      <c r="M638" s="9"/>
      <c r="N638" s="9"/>
      <c r="O638" s="9"/>
      <c r="P638" s="9"/>
      <c r="Q638" s="9"/>
      <c r="R638" s="9"/>
      <c r="S638" s="9"/>
      <c r="T638" s="9"/>
      <c r="U638" s="9"/>
      <c r="V638" s="9"/>
      <c r="W638" s="9"/>
      <c r="X638" s="9"/>
      <c r="Y638" s="9"/>
      <c r="Z638" s="9"/>
      <c r="AA638" s="9"/>
      <c r="AB638" s="9"/>
    </row>
    <row r="639" spans="1:28" ht="14.25" customHeight="1">
      <c r="A639" s="9"/>
      <c r="B639" s="9"/>
      <c r="C639" s="257"/>
      <c r="D639" s="9"/>
      <c r="E639" s="9"/>
      <c r="F639" s="258"/>
      <c r="G639" s="258"/>
      <c r="H639" s="259"/>
      <c r="I639" s="260"/>
      <c r="J639" s="9"/>
      <c r="K639" s="9"/>
      <c r="L639" s="9"/>
      <c r="M639" s="9"/>
      <c r="N639" s="9"/>
      <c r="O639" s="9"/>
      <c r="P639" s="9"/>
      <c r="Q639" s="9"/>
      <c r="R639" s="9"/>
      <c r="S639" s="9"/>
      <c r="T639" s="9"/>
      <c r="U639" s="9"/>
      <c r="V639" s="9"/>
      <c r="W639" s="9"/>
      <c r="X639" s="9"/>
      <c r="Y639" s="9"/>
      <c r="Z639" s="9"/>
      <c r="AA639" s="9"/>
      <c r="AB639" s="9"/>
    </row>
    <row r="640" spans="1:28" ht="14.25" customHeight="1">
      <c r="A640" s="9"/>
      <c r="B640" s="9"/>
      <c r="C640" s="257"/>
      <c r="D640" s="9"/>
      <c r="E640" s="9"/>
      <c r="F640" s="258"/>
      <c r="G640" s="258"/>
      <c r="H640" s="259"/>
      <c r="I640" s="260"/>
      <c r="J640" s="9"/>
      <c r="K640" s="9"/>
      <c r="L640" s="9"/>
      <c r="M640" s="9"/>
      <c r="N640" s="9"/>
      <c r="O640" s="9"/>
      <c r="P640" s="9"/>
      <c r="Q640" s="9"/>
      <c r="R640" s="9"/>
      <c r="S640" s="9"/>
      <c r="T640" s="9"/>
      <c r="U640" s="9"/>
      <c r="V640" s="9"/>
      <c r="W640" s="9"/>
      <c r="X640" s="9"/>
      <c r="Y640" s="9"/>
      <c r="Z640" s="9"/>
      <c r="AA640" s="9"/>
      <c r="AB640" s="9"/>
    </row>
    <row r="641" spans="1:28" ht="14.25" customHeight="1">
      <c r="A641" s="9"/>
      <c r="B641" s="9"/>
      <c r="C641" s="257"/>
      <c r="D641" s="9"/>
      <c r="E641" s="9"/>
      <c r="F641" s="258"/>
      <c r="G641" s="258"/>
      <c r="H641" s="259"/>
      <c r="I641" s="260"/>
      <c r="J641" s="9"/>
      <c r="K641" s="9"/>
      <c r="L641" s="9"/>
      <c r="M641" s="9"/>
      <c r="N641" s="9"/>
      <c r="O641" s="9"/>
      <c r="P641" s="9"/>
      <c r="Q641" s="9"/>
      <c r="R641" s="9"/>
      <c r="S641" s="9"/>
      <c r="T641" s="9"/>
      <c r="U641" s="9"/>
      <c r="V641" s="9"/>
      <c r="W641" s="9"/>
      <c r="X641" s="9"/>
      <c r="Y641" s="9"/>
      <c r="Z641" s="9"/>
      <c r="AA641" s="9"/>
      <c r="AB641" s="9"/>
    </row>
    <row r="642" spans="1:28" ht="14.25" customHeight="1">
      <c r="A642" s="9"/>
      <c r="B642" s="9"/>
      <c r="C642" s="257"/>
      <c r="D642" s="9"/>
      <c r="E642" s="9"/>
      <c r="F642" s="258"/>
      <c r="G642" s="258"/>
      <c r="H642" s="259"/>
      <c r="I642" s="260"/>
      <c r="J642" s="9"/>
      <c r="K642" s="9"/>
      <c r="L642" s="9"/>
      <c r="M642" s="9"/>
      <c r="N642" s="9"/>
      <c r="O642" s="9"/>
      <c r="P642" s="9"/>
      <c r="Q642" s="9"/>
      <c r="R642" s="9"/>
      <c r="S642" s="9"/>
      <c r="T642" s="9"/>
      <c r="U642" s="9"/>
      <c r="V642" s="9"/>
      <c r="W642" s="9"/>
      <c r="X642" s="9"/>
      <c r="Y642" s="9"/>
      <c r="Z642" s="9"/>
      <c r="AA642" s="9"/>
      <c r="AB642" s="9"/>
    </row>
    <row r="643" spans="1:28" ht="14.25" customHeight="1">
      <c r="A643" s="9"/>
      <c r="B643" s="9"/>
      <c r="C643" s="257"/>
      <c r="D643" s="9"/>
      <c r="E643" s="9"/>
      <c r="F643" s="258"/>
      <c r="G643" s="258"/>
      <c r="H643" s="259"/>
      <c r="I643" s="260"/>
      <c r="J643" s="9"/>
      <c r="K643" s="9"/>
      <c r="L643" s="9"/>
      <c r="M643" s="9"/>
      <c r="N643" s="9"/>
      <c r="O643" s="9"/>
      <c r="P643" s="9"/>
      <c r="Q643" s="9"/>
      <c r="R643" s="9"/>
      <c r="S643" s="9"/>
      <c r="T643" s="9"/>
      <c r="U643" s="9"/>
      <c r="V643" s="9"/>
      <c r="W643" s="9"/>
      <c r="X643" s="9"/>
      <c r="Y643" s="9"/>
      <c r="Z643" s="9"/>
      <c r="AA643" s="9"/>
      <c r="AB643" s="9"/>
    </row>
    <row r="644" spans="1:28" ht="14.25" customHeight="1">
      <c r="A644" s="9"/>
      <c r="B644" s="9"/>
      <c r="C644" s="257"/>
      <c r="D644" s="9"/>
      <c r="E644" s="9"/>
      <c r="F644" s="258"/>
      <c r="G644" s="258"/>
      <c r="H644" s="259"/>
      <c r="I644" s="260"/>
      <c r="J644" s="9"/>
      <c r="K644" s="9"/>
      <c r="L644" s="9"/>
      <c r="M644" s="9"/>
      <c r="N644" s="9"/>
      <c r="O644" s="9"/>
      <c r="P644" s="9"/>
      <c r="Q644" s="9"/>
      <c r="R644" s="9"/>
      <c r="S644" s="9"/>
      <c r="T644" s="9"/>
      <c r="U644" s="9"/>
      <c r="V644" s="9"/>
      <c r="W644" s="9"/>
      <c r="X644" s="9"/>
      <c r="Y644" s="9"/>
      <c r="Z644" s="9"/>
      <c r="AA644" s="9"/>
      <c r="AB644" s="9"/>
    </row>
    <row r="645" spans="1:28" ht="14.25" customHeight="1">
      <c r="A645" s="9"/>
      <c r="B645" s="9"/>
      <c r="C645" s="257"/>
      <c r="D645" s="9"/>
      <c r="E645" s="9"/>
      <c r="F645" s="258"/>
      <c r="G645" s="258"/>
      <c r="H645" s="259"/>
      <c r="I645" s="260"/>
      <c r="J645" s="9"/>
      <c r="K645" s="9"/>
      <c r="L645" s="9"/>
      <c r="M645" s="9"/>
      <c r="N645" s="9"/>
      <c r="O645" s="9"/>
      <c r="P645" s="9"/>
      <c r="Q645" s="9"/>
      <c r="R645" s="9"/>
      <c r="S645" s="9"/>
      <c r="T645" s="9"/>
      <c r="U645" s="9"/>
      <c r="V645" s="9"/>
      <c r="W645" s="9"/>
      <c r="X645" s="9"/>
      <c r="Y645" s="9"/>
      <c r="Z645" s="9"/>
      <c r="AA645" s="9"/>
      <c r="AB645" s="9"/>
    </row>
    <row r="646" spans="1:28" ht="14.25" customHeight="1">
      <c r="A646" s="9"/>
      <c r="B646" s="9"/>
      <c r="C646" s="257"/>
      <c r="D646" s="9"/>
      <c r="E646" s="9"/>
      <c r="F646" s="258"/>
      <c r="G646" s="258"/>
      <c r="H646" s="259"/>
      <c r="I646" s="260"/>
      <c r="J646" s="9"/>
      <c r="K646" s="9"/>
      <c r="L646" s="9"/>
      <c r="M646" s="9"/>
      <c r="N646" s="9"/>
      <c r="O646" s="9"/>
      <c r="P646" s="9"/>
      <c r="Q646" s="9"/>
      <c r="R646" s="9"/>
      <c r="S646" s="9"/>
      <c r="T646" s="9"/>
      <c r="U646" s="9"/>
      <c r="V646" s="9"/>
      <c r="W646" s="9"/>
      <c r="X646" s="9"/>
      <c r="Y646" s="9"/>
      <c r="Z646" s="9"/>
      <c r="AA646" s="9"/>
      <c r="AB646" s="9"/>
    </row>
    <row r="647" spans="1:28" ht="14.25" customHeight="1">
      <c r="A647" s="9"/>
      <c r="B647" s="9"/>
      <c r="C647" s="257"/>
      <c r="D647" s="9"/>
      <c r="E647" s="9"/>
      <c r="F647" s="258"/>
      <c r="G647" s="258"/>
      <c r="H647" s="259"/>
      <c r="I647" s="260"/>
      <c r="J647" s="9"/>
      <c r="K647" s="9"/>
      <c r="L647" s="9"/>
      <c r="M647" s="9"/>
      <c r="N647" s="9"/>
      <c r="O647" s="9"/>
      <c r="P647" s="9"/>
      <c r="Q647" s="9"/>
      <c r="R647" s="9"/>
      <c r="S647" s="9"/>
      <c r="T647" s="9"/>
      <c r="U647" s="9"/>
      <c r="V647" s="9"/>
      <c r="W647" s="9"/>
      <c r="X647" s="9"/>
      <c r="Y647" s="9"/>
      <c r="Z647" s="9"/>
      <c r="AA647" s="9"/>
      <c r="AB647" s="9"/>
    </row>
    <row r="648" spans="1:28" ht="14.25" customHeight="1">
      <c r="A648" s="9"/>
      <c r="B648" s="9"/>
      <c r="C648" s="257"/>
      <c r="D648" s="9"/>
      <c r="E648" s="9"/>
      <c r="F648" s="258"/>
      <c r="G648" s="258"/>
      <c r="H648" s="259"/>
      <c r="I648" s="260"/>
      <c r="J648" s="9"/>
      <c r="K648" s="9"/>
      <c r="L648" s="9"/>
      <c r="M648" s="9"/>
      <c r="N648" s="9"/>
      <c r="O648" s="9"/>
      <c r="P648" s="9"/>
      <c r="Q648" s="9"/>
      <c r="R648" s="9"/>
      <c r="S648" s="9"/>
      <c r="T648" s="9"/>
      <c r="U648" s="9"/>
      <c r="V648" s="9"/>
      <c r="W648" s="9"/>
      <c r="X648" s="9"/>
      <c r="Y648" s="9"/>
      <c r="Z648" s="9"/>
      <c r="AA648" s="9"/>
      <c r="AB648" s="9"/>
    </row>
    <row r="649" spans="1:28" ht="14.25" customHeight="1">
      <c r="A649" s="9"/>
      <c r="B649" s="9"/>
      <c r="C649" s="257"/>
      <c r="D649" s="9"/>
      <c r="E649" s="9"/>
      <c r="F649" s="258"/>
      <c r="G649" s="258"/>
      <c r="H649" s="259"/>
      <c r="I649" s="260"/>
      <c r="J649" s="9"/>
      <c r="K649" s="9"/>
      <c r="L649" s="9"/>
      <c r="M649" s="9"/>
      <c r="N649" s="9"/>
      <c r="O649" s="9"/>
      <c r="P649" s="9"/>
      <c r="Q649" s="9"/>
      <c r="R649" s="9"/>
      <c r="S649" s="9"/>
      <c r="T649" s="9"/>
      <c r="U649" s="9"/>
      <c r="V649" s="9"/>
      <c r="W649" s="9"/>
      <c r="X649" s="9"/>
      <c r="Y649" s="9"/>
      <c r="Z649" s="9"/>
      <c r="AA649" s="9"/>
      <c r="AB649" s="9"/>
    </row>
    <row r="650" spans="1:28" ht="14.25" customHeight="1">
      <c r="A650" s="9"/>
      <c r="B650" s="9"/>
      <c r="C650" s="257"/>
      <c r="D650" s="9"/>
      <c r="E650" s="9"/>
      <c r="F650" s="258"/>
      <c r="G650" s="258"/>
      <c r="H650" s="259"/>
      <c r="I650" s="260"/>
      <c r="J650" s="9"/>
      <c r="K650" s="9"/>
      <c r="L650" s="9"/>
      <c r="M650" s="9"/>
      <c r="N650" s="9"/>
      <c r="O650" s="9"/>
      <c r="P650" s="9"/>
      <c r="Q650" s="9"/>
      <c r="R650" s="9"/>
      <c r="S650" s="9"/>
      <c r="T650" s="9"/>
      <c r="U650" s="9"/>
      <c r="V650" s="9"/>
      <c r="W650" s="9"/>
      <c r="X650" s="9"/>
      <c r="Y650" s="9"/>
      <c r="Z650" s="9"/>
      <c r="AA650" s="9"/>
      <c r="AB650" s="9"/>
    </row>
    <row r="651" spans="1:28" ht="14.25" customHeight="1">
      <c r="A651" s="9"/>
      <c r="B651" s="9"/>
      <c r="C651" s="257"/>
      <c r="D651" s="9"/>
      <c r="E651" s="9"/>
      <c r="F651" s="258"/>
      <c r="G651" s="258"/>
      <c r="H651" s="259"/>
      <c r="I651" s="260"/>
      <c r="J651" s="9"/>
      <c r="K651" s="9"/>
      <c r="L651" s="9"/>
      <c r="M651" s="9"/>
      <c r="N651" s="9"/>
      <c r="O651" s="9"/>
      <c r="P651" s="9"/>
      <c r="Q651" s="9"/>
      <c r="R651" s="9"/>
      <c r="S651" s="9"/>
      <c r="T651" s="9"/>
      <c r="U651" s="9"/>
      <c r="V651" s="9"/>
      <c r="W651" s="9"/>
      <c r="X651" s="9"/>
      <c r="Y651" s="9"/>
      <c r="Z651" s="9"/>
      <c r="AA651" s="9"/>
      <c r="AB651" s="9"/>
    </row>
    <row r="652" spans="1:28" ht="14.25" customHeight="1">
      <c r="A652" s="9"/>
      <c r="B652" s="9"/>
      <c r="C652" s="257"/>
      <c r="D652" s="9"/>
      <c r="E652" s="9"/>
      <c r="F652" s="258"/>
      <c r="G652" s="258"/>
      <c r="H652" s="259"/>
      <c r="I652" s="260"/>
      <c r="J652" s="9"/>
      <c r="K652" s="9"/>
      <c r="L652" s="9"/>
      <c r="M652" s="9"/>
      <c r="N652" s="9"/>
      <c r="O652" s="9"/>
      <c r="P652" s="9"/>
      <c r="Q652" s="9"/>
      <c r="R652" s="9"/>
      <c r="S652" s="9"/>
      <c r="T652" s="9"/>
      <c r="U652" s="9"/>
      <c r="V652" s="9"/>
      <c r="W652" s="9"/>
      <c r="X652" s="9"/>
      <c r="Y652" s="9"/>
      <c r="Z652" s="9"/>
      <c r="AA652" s="9"/>
      <c r="AB652" s="9"/>
    </row>
    <row r="653" spans="1:28" ht="14.25" customHeight="1">
      <c r="A653" s="9"/>
      <c r="B653" s="9"/>
      <c r="C653" s="257"/>
      <c r="D653" s="9"/>
      <c r="E653" s="9"/>
      <c r="F653" s="258"/>
      <c r="G653" s="258"/>
      <c r="H653" s="259"/>
      <c r="I653" s="260"/>
      <c r="J653" s="9"/>
      <c r="K653" s="9"/>
      <c r="L653" s="9"/>
      <c r="M653" s="9"/>
      <c r="N653" s="9"/>
      <c r="O653" s="9"/>
      <c r="P653" s="9"/>
      <c r="Q653" s="9"/>
      <c r="R653" s="9"/>
      <c r="S653" s="9"/>
      <c r="T653" s="9"/>
      <c r="U653" s="9"/>
      <c r="V653" s="9"/>
      <c r="W653" s="9"/>
      <c r="X653" s="9"/>
      <c r="Y653" s="9"/>
      <c r="Z653" s="9"/>
      <c r="AA653" s="9"/>
      <c r="AB653" s="9"/>
    </row>
    <row r="654" spans="1:28" ht="14.25" customHeight="1">
      <c r="A654" s="9"/>
      <c r="B654" s="9"/>
      <c r="C654" s="257"/>
      <c r="D654" s="9"/>
      <c r="E654" s="9"/>
      <c r="F654" s="258"/>
      <c r="G654" s="258"/>
      <c r="H654" s="259"/>
      <c r="I654" s="260"/>
      <c r="J654" s="9"/>
      <c r="K654" s="9"/>
      <c r="L654" s="9"/>
      <c r="M654" s="9"/>
      <c r="N654" s="9"/>
      <c r="O654" s="9"/>
      <c r="P654" s="9"/>
      <c r="Q654" s="9"/>
      <c r="R654" s="9"/>
      <c r="S654" s="9"/>
      <c r="T654" s="9"/>
      <c r="U654" s="9"/>
      <c r="V654" s="9"/>
      <c r="W654" s="9"/>
      <c r="X654" s="9"/>
      <c r="Y654" s="9"/>
      <c r="Z654" s="9"/>
      <c r="AA654" s="9"/>
      <c r="AB654" s="9"/>
    </row>
    <row r="655" spans="1:28" ht="14.25" customHeight="1">
      <c r="A655" s="9"/>
      <c r="B655" s="9"/>
      <c r="C655" s="257"/>
      <c r="D655" s="9"/>
      <c r="E655" s="9"/>
      <c r="F655" s="258"/>
      <c r="G655" s="258"/>
      <c r="H655" s="259"/>
      <c r="I655" s="260"/>
      <c r="J655" s="9"/>
      <c r="K655" s="9"/>
      <c r="L655" s="9"/>
      <c r="M655" s="9"/>
      <c r="N655" s="9"/>
      <c r="O655" s="9"/>
      <c r="P655" s="9"/>
      <c r="Q655" s="9"/>
      <c r="R655" s="9"/>
      <c r="S655" s="9"/>
      <c r="T655" s="9"/>
      <c r="U655" s="9"/>
      <c r="V655" s="9"/>
      <c r="W655" s="9"/>
      <c r="X655" s="9"/>
      <c r="Y655" s="9"/>
      <c r="Z655" s="9"/>
      <c r="AA655" s="9"/>
      <c r="AB655" s="9"/>
    </row>
    <row r="656" spans="1:28" ht="14.25" customHeight="1">
      <c r="A656" s="9"/>
      <c r="B656" s="9"/>
      <c r="C656" s="257"/>
      <c r="D656" s="9"/>
      <c r="E656" s="9"/>
      <c r="F656" s="258"/>
      <c r="G656" s="258"/>
      <c r="H656" s="259"/>
      <c r="I656" s="260"/>
      <c r="J656" s="9"/>
      <c r="K656" s="9"/>
      <c r="L656" s="9"/>
      <c r="M656" s="9"/>
      <c r="N656" s="9"/>
      <c r="O656" s="9"/>
      <c r="P656" s="9"/>
      <c r="Q656" s="9"/>
      <c r="R656" s="9"/>
      <c r="S656" s="9"/>
      <c r="T656" s="9"/>
      <c r="U656" s="9"/>
      <c r="V656" s="9"/>
      <c r="W656" s="9"/>
      <c r="X656" s="9"/>
      <c r="Y656" s="9"/>
      <c r="Z656" s="9"/>
      <c r="AA656" s="9"/>
      <c r="AB656" s="9"/>
    </row>
    <row r="657" spans="1:28" ht="14.25" customHeight="1">
      <c r="A657" s="9"/>
      <c r="B657" s="9"/>
      <c r="C657" s="257"/>
      <c r="D657" s="9"/>
      <c r="E657" s="9"/>
      <c r="F657" s="258"/>
      <c r="G657" s="258"/>
      <c r="H657" s="259"/>
      <c r="I657" s="260"/>
      <c r="J657" s="9"/>
      <c r="K657" s="9"/>
      <c r="L657" s="9"/>
      <c r="M657" s="9"/>
      <c r="N657" s="9"/>
      <c r="O657" s="9"/>
      <c r="P657" s="9"/>
      <c r="Q657" s="9"/>
      <c r="R657" s="9"/>
      <c r="S657" s="9"/>
      <c r="T657" s="9"/>
      <c r="U657" s="9"/>
      <c r="V657" s="9"/>
      <c r="W657" s="9"/>
      <c r="X657" s="9"/>
      <c r="Y657" s="9"/>
      <c r="Z657" s="9"/>
      <c r="AA657" s="9"/>
      <c r="AB657" s="9"/>
    </row>
    <row r="658" spans="1:28" ht="14.25" customHeight="1">
      <c r="A658" s="9"/>
      <c r="B658" s="9"/>
      <c r="C658" s="257"/>
      <c r="D658" s="9"/>
      <c r="E658" s="9"/>
      <c r="F658" s="258"/>
      <c r="G658" s="258"/>
      <c r="H658" s="259"/>
      <c r="I658" s="260"/>
      <c r="J658" s="9"/>
      <c r="K658" s="9"/>
      <c r="L658" s="9"/>
      <c r="M658" s="9"/>
      <c r="N658" s="9"/>
      <c r="O658" s="9"/>
      <c r="P658" s="9"/>
      <c r="Q658" s="9"/>
      <c r="R658" s="9"/>
      <c r="S658" s="9"/>
      <c r="T658" s="9"/>
      <c r="U658" s="9"/>
      <c r="V658" s="9"/>
      <c r="W658" s="9"/>
      <c r="X658" s="9"/>
      <c r="Y658" s="9"/>
      <c r="Z658" s="9"/>
      <c r="AA658" s="9"/>
      <c r="AB658" s="9"/>
    </row>
    <row r="659" spans="1:28" ht="14.25" customHeight="1">
      <c r="A659" s="9"/>
      <c r="B659" s="9"/>
      <c r="C659" s="257"/>
      <c r="D659" s="9"/>
      <c r="E659" s="9"/>
      <c r="F659" s="258"/>
      <c r="G659" s="258"/>
      <c r="H659" s="259"/>
      <c r="I659" s="260"/>
      <c r="J659" s="9"/>
      <c r="K659" s="9"/>
      <c r="L659" s="9"/>
      <c r="M659" s="9"/>
      <c r="N659" s="9"/>
      <c r="O659" s="9"/>
      <c r="P659" s="9"/>
      <c r="Q659" s="9"/>
      <c r="R659" s="9"/>
      <c r="S659" s="9"/>
      <c r="T659" s="9"/>
      <c r="U659" s="9"/>
      <c r="V659" s="9"/>
      <c r="W659" s="9"/>
      <c r="X659" s="9"/>
      <c r="Y659" s="9"/>
      <c r="Z659" s="9"/>
      <c r="AA659" s="9"/>
      <c r="AB659" s="9"/>
    </row>
    <row r="660" spans="1:28" ht="14.25" customHeight="1">
      <c r="A660" s="9"/>
      <c r="B660" s="9"/>
      <c r="C660" s="257"/>
      <c r="D660" s="9"/>
      <c r="E660" s="9"/>
      <c r="F660" s="258"/>
      <c r="G660" s="258"/>
      <c r="H660" s="259"/>
      <c r="I660" s="260"/>
      <c r="J660" s="9"/>
      <c r="K660" s="9"/>
      <c r="L660" s="9"/>
      <c r="M660" s="9"/>
      <c r="N660" s="9"/>
      <c r="O660" s="9"/>
      <c r="P660" s="9"/>
      <c r="Q660" s="9"/>
      <c r="R660" s="9"/>
      <c r="S660" s="9"/>
      <c r="T660" s="9"/>
      <c r="U660" s="9"/>
      <c r="V660" s="9"/>
      <c r="W660" s="9"/>
      <c r="X660" s="9"/>
      <c r="Y660" s="9"/>
      <c r="Z660" s="9"/>
      <c r="AA660" s="9"/>
      <c r="AB660" s="9"/>
    </row>
    <row r="661" spans="1:28" ht="14.25" customHeight="1">
      <c r="A661" s="9"/>
      <c r="B661" s="9"/>
      <c r="C661" s="257"/>
      <c r="D661" s="9"/>
      <c r="E661" s="9"/>
      <c r="F661" s="258"/>
      <c r="G661" s="258"/>
      <c r="H661" s="259"/>
      <c r="I661" s="260"/>
      <c r="J661" s="9"/>
      <c r="K661" s="9"/>
      <c r="L661" s="9"/>
      <c r="M661" s="9"/>
      <c r="N661" s="9"/>
      <c r="O661" s="9"/>
      <c r="P661" s="9"/>
      <c r="Q661" s="9"/>
      <c r="R661" s="9"/>
      <c r="S661" s="9"/>
      <c r="T661" s="9"/>
      <c r="U661" s="9"/>
      <c r="V661" s="9"/>
      <c r="W661" s="9"/>
      <c r="X661" s="9"/>
      <c r="Y661" s="9"/>
      <c r="Z661" s="9"/>
      <c r="AA661" s="9"/>
      <c r="AB661" s="9"/>
    </row>
    <row r="662" spans="1:28" ht="14.25" customHeight="1">
      <c r="A662" s="9"/>
      <c r="B662" s="9"/>
      <c r="C662" s="257"/>
      <c r="D662" s="9"/>
      <c r="E662" s="9"/>
      <c r="F662" s="258"/>
      <c r="G662" s="258"/>
      <c r="H662" s="259"/>
      <c r="I662" s="260"/>
      <c r="J662" s="9"/>
      <c r="K662" s="9"/>
      <c r="L662" s="9"/>
      <c r="M662" s="9"/>
      <c r="N662" s="9"/>
      <c r="O662" s="9"/>
      <c r="P662" s="9"/>
      <c r="Q662" s="9"/>
      <c r="R662" s="9"/>
      <c r="S662" s="9"/>
      <c r="T662" s="9"/>
      <c r="U662" s="9"/>
      <c r="V662" s="9"/>
      <c r="W662" s="9"/>
      <c r="X662" s="9"/>
      <c r="Y662" s="9"/>
      <c r="Z662" s="9"/>
      <c r="AA662" s="9"/>
      <c r="AB662" s="9"/>
    </row>
    <row r="663" spans="1:28" ht="14.25" customHeight="1">
      <c r="A663" s="9"/>
      <c r="B663" s="9"/>
      <c r="C663" s="257"/>
      <c r="D663" s="9"/>
      <c r="E663" s="9"/>
      <c r="F663" s="258"/>
      <c r="G663" s="258"/>
      <c r="H663" s="259"/>
      <c r="I663" s="260"/>
      <c r="J663" s="9"/>
      <c r="K663" s="9"/>
      <c r="L663" s="9"/>
      <c r="M663" s="9"/>
      <c r="N663" s="9"/>
      <c r="O663" s="9"/>
      <c r="P663" s="9"/>
      <c r="Q663" s="9"/>
      <c r="R663" s="9"/>
      <c r="S663" s="9"/>
      <c r="T663" s="9"/>
      <c r="U663" s="9"/>
      <c r="V663" s="9"/>
      <c r="W663" s="9"/>
      <c r="X663" s="9"/>
      <c r="Y663" s="9"/>
      <c r="Z663" s="9"/>
      <c r="AA663" s="9"/>
      <c r="AB663" s="9"/>
    </row>
    <row r="664" spans="1:28" ht="14.25" customHeight="1">
      <c r="A664" s="9"/>
      <c r="B664" s="9"/>
      <c r="C664" s="257"/>
      <c r="D664" s="9"/>
      <c r="E664" s="9"/>
      <c r="F664" s="258"/>
      <c r="G664" s="258"/>
      <c r="H664" s="259"/>
      <c r="I664" s="260"/>
      <c r="J664" s="9"/>
      <c r="K664" s="9"/>
      <c r="L664" s="9"/>
      <c r="M664" s="9"/>
      <c r="N664" s="9"/>
      <c r="O664" s="9"/>
      <c r="P664" s="9"/>
      <c r="Q664" s="9"/>
      <c r="R664" s="9"/>
      <c r="S664" s="9"/>
      <c r="T664" s="9"/>
      <c r="U664" s="9"/>
      <c r="V664" s="9"/>
      <c r="W664" s="9"/>
      <c r="X664" s="9"/>
      <c r="Y664" s="9"/>
      <c r="Z664" s="9"/>
      <c r="AA664" s="9"/>
      <c r="AB664" s="9"/>
    </row>
    <row r="665" spans="1:28" ht="14.25" customHeight="1">
      <c r="A665" s="9"/>
      <c r="B665" s="9"/>
      <c r="C665" s="257"/>
      <c r="D665" s="9"/>
      <c r="E665" s="9"/>
      <c r="F665" s="258"/>
      <c r="G665" s="258"/>
      <c r="H665" s="259"/>
      <c r="I665" s="260"/>
      <c r="J665" s="9"/>
      <c r="K665" s="9"/>
      <c r="L665" s="9"/>
      <c r="M665" s="9"/>
      <c r="N665" s="9"/>
      <c r="O665" s="9"/>
      <c r="P665" s="9"/>
      <c r="Q665" s="9"/>
      <c r="R665" s="9"/>
      <c r="S665" s="9"/>
      <c r="T665" s="9"/>
      <c r="U665" s="9"/>
      <c r="V665" s="9"/>
      <c r="W665" s="9"/>
      <c r="X665" s="9"/>
      <c r="Y665" s="9"/>
      <c r="Z665" s="9"/>
      <c r="AA665" s="9"/>
      <c r="AB665" s="9"/>
    </row>
    <row r="666" spans="1:28" ht="14.25" customHeight="1">
      <c r="A666" s="9"/>
      <c r="B666" s="9"/>
      <c r="C666" s="257"/>
      <c r="D666" s="9"/>
      <c r="E666" s="9"/>
      <c r="F666" s="258"/>
      <c r="G666" s="258"/>
      <c r="H666" s="259"/>
      <c r="I666" s="260"/>
      <c r="J666" s="9"/>
      <c r="K666" s="9"/>
      <c r="L666" s="9"/>
      <c r="M666" s="9"/>
      <c r="N666" s="9"/>
      <c r="O666" s="9"/>
      <c r="P666" s="9"/>
      <c r="Q666" s="9"/>
      <c r="R666" s="9"/>
      <c r="S666" s="9"/>
      <c r="T666" s="9"/>
      <c r="U666" s="9"/>
      <c r="V666" s="9"/>
      <c r="W666" s="9"/>
      <c r="X666" s="9"/>
      <c r="Y666" s="9"/>
      <c r="Z666" s="9"/>
      <c r="AA666" s="9"/>
      <c r="AB666" s="9"/>
    </row>
    <row r="667" spans="1:28" ht="14.25" customHeight="1">
      <c r="A667" s="9"/>
      <c r="B667" s="9"/>
      <c r="C667" s="257"/>
      <c r="D667" s="9"/>
      <c r="E667" s="9"/>
      <c r="F667" s="258"/>
      <c r="G667" s="258"/>
      <c r="H667" s="259"/>
      <c r="I667" s="260"/>
      <c r="J667" s="9"/>
      <c r="K667" s="9"/>
      <c r="L667" s="9"/>
      <c r="M667" s="9"/>
      <c r="N667" s="9"/>
      <c r="O667" s="9"/>
      <c r="P667" s="9"/>
      <c r="Q667" s="9"/>
      <c r="R667" s="9"/>
      <c r="S667" s="9"/>
      <c r="T667" s="9"/>
      <c r="U667" s="9"/>
      <c r="V667" s="9"/>
      <c r="W667" s="9"/>
      <c r="X667" s="9"/>
      <c r="Y667" s="9"/>
      <c r="Z667" s="9"/>
      <c r="AA667" s="9"/>
      <c r="AB667" s="9"/>
    </row>
    <row r="668" spans="1:28" ht="14.25" customHeight="1">
      <c r="A668" s="9"/>
      <c r="B668" s="9"/>
      <c r="C668" s="257"/>
      <c r="D668" s="9"/>
      <c r="E668" s="9"/>
      <c r="F668" s="258"/>
      <c r="G668" s="258"/>
      <c r="H668" s="259"/>
      <c r="I668" s="260"/>
      <c r="J668" s="9"/>
      <c r="K668" s="9"/>
      <c r="L668" s="9"/>
      <c r="M668" s="9"/>
      <c r="N668" s="9"/>
      <c r="O668" s="9"/>
      <c r="P668" s="9"/>
      <c r="Q668" s="9"/>
      <c r="R668" s="9"/>
      <c r="S668" s="9"/>
      <c r="T668" s="9"/>
      <c r="U668" s="9"/>
      <c r="V668" s="9"/>
      <c r="W668" s="9"/>
      <c r="X668" s="9"/>
      <c r="Y668" s="9"/>
      <c r="Z668" s="9"/>
      <c r="AA668" s="9"/>
      <c r="AB668" s="9"/>
    </row>
    <row r="669" spans="1:28" ht="14.25" customHeight="1">
      <c r="A669" s="9"/>
      <c r="B669" s="9"/>
      <c r="C669" s="257"/>
      <c r="D669" s="9"/>
      <c r="E669" s="9"/>
      <c r="F669" s="258"/>
      <c r="G669" s="258"/>
      <c r="H669" s="259"/>
      <c r="I669" s="260"/>
      <c r="J669" s="9"/>
      <c r="K669" s="9"/>
      <c r="L669" s="9"/>
      <c r="M669" s="9"/>
      <c r="N669" s="9"/>
      <c r="O669" s="9"/>
      <c r="P669" s="9"/>
      <c r="Q669" s="9"/>
      <c r="R669" s="9"/>
      <c r="S669" s="9"/>
      <c r="T669" s="9"/>
      <c r="U669" s="9"/>
      <c r="V669" s="9"/>
      <c r="W669" s="9"/>
      <c r="X669" s="9"/>
      <c r="Y669" s="9"/>
      <c r="Z669" s="9"/>
      <c r="AA669" s="9"/>
      <c r="AB669" s="9"/>
    </row>
    <row r="670" spans="1:28" ht="14.25" customHeight="1">
      <c r="A670" s="9"/>
      <c r="B670" s="9"/>
      <c r="C670" s="257"/>
      <c r="D670" s="9"/>
      <c r="E670" s="9"/>
      <c r="F670" s="258"/>
      <c r="G670" s="258"/>
      <c r="H670" s="259"/>
      <c r="I670" s="260"/>
      <c r="J670" s="9"/>
      <c r="K670" s="9"/>
      <c r="L670" s="9"/>
      <c r="M670" s="9"/>
      <c r="N670" s="9"/>
      <c r="O670" s="9"/>
      <c r="P670" s="9"/>
      <c r="Q670" s="9"/>
      <c r="R670" s="9"/>
      <c r="S670" s="9"/>
      <c r="T670" s="9"/>
      <c r="U670" s="9"/>
      <c r="V670" s="9"/>
      <c r="W670" s="9"/>
      <c r="X670" s="9"/>
      <c r="Y670" s="9"/>
      <c r="Z670" s="9"/>
      <c r="AA670" s="9"/>
      <c r="AB670" s="9"/>
    </row>
    <row r="671" spans="1:28" ht="14.25" customHeight="1">
      <c r="A671" s="9"/>
      <c r="B671" s="9"/>
      <c r="C671" s="257"/>
      <c r="D671" s="9"/>
      <c r="E671" s="9"/>
      <c r="F671" s="258"/>
      <c r="G671" s="258"/>
      <c r="H671" s="259"/>
      <c r="I671" s="260"/>
      <c r="J671" s="9"/>
      <c r="K671" s="9"/>
      <c r="L671" s="9"/>
      <c r="M671" s="9"/>
      <c r="N671" s="9"/>
      <c r="O671" s="9"/>
      <c r="P671" s="9"/>
      <c r="Q671" s="9"/>
      <c r="R671" s="9"/>
      <c r="S671" s="9"/>
      <c r="T671" s="9"/>
      <c r="U671" s="9"/>
      <c r="V671" s="9"/>
      <c r="W671" s="9"/>
      <c r="X671" s="9"/>
      <c r="Y671" s="9"/>
      <c r="Z671" s="9"/>
      <c r="AA671" s="9"/>
      <c r="AB671" s="9"/>
    </row>
    <row r="672" spans="1:28" ht="14.25" customHeight="1">
      <c r="A672" s="9"/>
      <c r="B672" s="9"/>
      <c r="C672" s="257"/>
      <c r="D672" s="9"/>
      <c r="E672" s="9"/>
      <c r="F672" s="258"/>
      <c r="G672" s="258"/>
      <c r="H672" s="259"/>
      <c r="I672" s="260"/>
      <c r="J672" s="9"/>
      <c r="K672" s="9"/>
      <c r="L672" s="9"/>
      <c r="M672" s="9"/>
      <c r="N672" s="9"/>
      <c r="O672" s="9"/>
      <c r="P672" s="9"/>
      <c r="Q672" s="9"/>
      <c r="R672" s="9"/>
      <c r="S672" s="9"/>
      <c r="T672" s="9"/>
      <c r="U672" s="9"/>
      <c r="V672" s="9"/>
      <c r="W672" s="9"/>
      <c r="X672" s="9"/>
      <c r="Y672" s="9"/>
      <c r="Z672" s="9"/>
      <c r="AA672" s="9"/>
      <c r="AB672" s="9"/>
    </row>
    <row r="673" spans="1:28" ht="14.25" customHeight="1">
      <c r="A673" s="9"/>
      <c r="B673" s="9"/>
      <c r="C673" s="257"/>
      <c r="D673" s="9"/>
      <c r="E673" s="9"/>
      <c r="F673" s="258"/>
      <c r="G673" s="258"/>
      <c r="H673" s="259"/>
      <c r="I673" s="260"/>
      <c r="J673" s="9"/>
      <c r="K673" s="9"/>
      <c r="L673" s="9"/>
      <c r="M673" s="9"/>
      <c r="N673" s="9"/>
      <c r="O673" s="9"/>
      <c r="P673" s="9"/>
      <c r="Q673" s="9"/>
      <c r="R673" s="9"/>
      <c r="S673" s="9"/>
      <c r="T673" s="9"/>
      <c r="U673" s="9"/>
      <c r="V673" s="9"/>
      <c r="W673" s="9"/>
      <c r="X673" s="9"/>
      <c r="Y673" s="9"/>
      <c r="Z673" s="9"/>
      <c r="AA673" s="9"/>
      <c r="AB673" s="9"/>
    </row>
    <row r="674" spans="1:28" ht="14.25" customHeight="1">
      <c r="A674" s="9"/>
      <c r="B674" s="9"/>
      <c r="C674" s="257"/>
      <c r="D674" s="9"/>
      <c r="E674" s="9"/>
      <c r="F674" s="258"/>
      <c r="G674" s="258"/>
      <c r="H674" s="259"/>
      <c r="I674" s="260"/>
      <c r="J674" s="9"/>
      <c r="K674" s="9"/>
      <c r="L674" s="9"/>
      <c r="M674" s="9"/>
      <c r="N674" s="9"/>
      <c r="O674" s="9"/>
      <c r="P674" s="9"/>
      <c r="Q674" s="9"/>
      <c r="R674" s="9"/>
      <c r="S674" s="9"/>
      <c r="T674" s="9"/>
      <c r="U674" s="9"/>
      <c r="V674" s="9"/>
      <c r="W674" s="9"/>
      <c r="X674" s="9"/>
      <c r="Y674" s="9"/>
      <c r="Z674" s="9"/>
      <c r="AA674" s="9"/>
      <c r="AB674" s="9"/>
    </row>
    <row r="675" spans="1:28" ht="14.25" customHeight="1">
      <c r="A675" s="9"/>
      <c r="B675" s="9"/>
      <c r="C675" s="257"/>
      <c r="D675" s="9"/>
      <c r="E675" s="9"/>
      <c r="F675" s="258"/>
      <c r="G675" s="258"/>
      <c r="H675" s="259"/>
      <c r="I675" s="260"/>
      <c r="J675" s="9"/>
      <c r="K675" s="9"/>
      <c r="L675" s="9"/>
      <c r="M675" s="9"/>
      <c r="N675" s="9"/>
      <c r="O675" s="9"/>
      <c r="P675" s="9"/>
      <c r="Q675" s="9"/>
      <c r="R675" s="9"/>
      <c r="S675" s="9"/>
      <c r="T675" s="9"/>
      <c r="U675" s="9"/>
      <c r="V675" s="9"/>
      <c r="W675" s="9"/>
      <c r="X675" s="9"/>
      <c r="Y675" s="9"/>
      <c r="Z675" s="9"/>
      <c r="AA675" s="9"/>
      <c r="AB675" s="9"/>
    </row>
    <row r="676" spans="1:28" ht="14.25" customHeight="1">
      <c r="A676" s="9"/>
      <c r="B676" s="9"/>
      <c r="C676" s="257"/>
      <c r="D676" s="9"/>
      <c r="E676" s="9"/>
      <c r="F676" s="258"/>
      <c r="G676" s="258"/>
      <c r="H676" s="259"/>
      <c r="I676" s="260"/>
      <c r="J676" s="9"/>
      <c r="K676" s="9"/>
      <c r="L676" s="9"/>
      <c r="M676" s="9"/>
      <c r="N676" s="9"/>
      <c r="O676" s="9"/>
      <c r="P676" s="9"/>
      <c r="Q676" s="9"/>
      <c r="R676" s="9"/>
      <c r="S676" s="9"/>
      <c r="T676" s="9"/>
      <c r="U676" s="9"/>
      <c r="V676" s="9"/>
      <c r="W676" s="9"/>
      <c r="X676" s="9"/>
      <c r="Y676" s="9"/>
      <c r="Z676" s="9"/>
      <c r="AA676" s="9"/>
      <c r="AB676" s="9"/>
    </row>
    <row r="677" spans="1:28" ht="14.25" customHeight="1">
      <c r="A677" s="9"/>
      <c r="B677" s="9"/>
      <c r="C677" s="257"/>
      <c r="D677" s="9"/>
      <c r="E677" s="9"/>
      <c r="F677" s="258"/>
      <c r="G677" s="258"/>
      <c r="H677" s="259"/>
      <c r="I677" s="260"/>
      <c r="J677" s="9"/>
      <c r="K677" s="9"/>
      <c r="L677" s="9"/>
      <c r="M677" s="9"/>
      <c r="N677" s="9"/>
      <c r="O677" s="9"/>
      <c r="P677" s="9"/>
      <c r="Q677" s="9"/>
      <c r="R677" s="9"/>
      <c r="S677" s="9"/>
      <c r="T677" s="9"/>
      <c r="U677" s="9"/>
      <c r="V677" s="9"/>
      <c r="W677" s="9"/>
      <c r="X677" s="9"/>
      <c r="Y677" s="9"/>
      <c r="Z677" s="9"/>
      <c r="AA677" s="9"/>
      <c r="AB677" s="9"/>
    </row>
    <row r="678" spans="1:28" ht="14.25" customHeight="1">
      <c r="A678" s="9"/>
      <c r="B678" s="9"/>
      <c r="C678" s="257"/>
      <c r="D678" s="9"/>
      <c r="E678" s="9"/>
      <c r="F678" s="258"/>
      <c r="G678" s="258"/>
      <c r="H678" s="259"/>
      <c r="I678" s="260"/>
      <c r="J678" s="9"/>
      <c r="K678" s="9"/>
      <c r="L678" s="9"/>
      <c r="M678" s="9"/>
      <c r="N678" s="9"/>
      <c r="O678" s="9"/>
      <c r="P678" s="9"/>
      <c r="Q678" s="9"/>
      <c r="R678" s="9"/>
      <c r="S678" s="9"/>
      <c r="T678" s="9"/>
      <c r="U678" s="9"/>
      <c r="V678" s="9"/>
      <c r="W678" s="9"/>
      <c r="X678" s="9"/>
      <c r="Y678" s="9"/>
      <c r="Z678" s="9"/>
      <c r="AA678" s="9"/>
      <c r="AB678" s="9"/>
    </row>
    <row r="679" spans="1:28" ht="14.25" customHeight="1">
      <c r="A679" s="9"/>
      <c r="B679" s="9"/>
      <c r="C679" s="257"/>
      <c r="D679" s="9"/>
      <c r="E679" s="9"/>
      <c r="F679" s="258"/>
      <c r="G679" s="258"/>
      <c r="H679" s="259"/>
      <c r="I679" s="260"/>
      <c r="J679" s="9"/>
      <c r="K679" s="9"/>
      <c r="L679" s="9"/>
      <c r="M679" s="9"/>
      <c r="N679" s="9"/>
      <c r="O679" s="9"/>
      <c r="P679" s="9"/>
      <c r="Q679" s="9"/>
      <c r="R679" s="9"/>
      <c r="S679" s="9"/>
      <c r="T679" s="9"/>
      <c r="U679" s="9"/>
      <c r="V679" s="9"/>
      <c r="W679" s="9"/>
      <c r="X679" s="9"/>
      <c r="Y679" s="9"/>
      <c r="Z679" s="9"/>
      <c r="AA679" s="9"/>
      <c r="AB679" s="9"/>
    </row>
    <row r="680" spans="1:28" ht="14.25" customHeight="1">
      <c r="A680" s="9"/>
      <c r="B680" s="9"/>
      <c r="C680" s="257"/>
      <c r="D680" s="9"/>
      <c r="E680" s="9"/>
      <c r="F680" s="258"/>
      <c r="G680" s="258"/>
      <c r="H680" s="259"/>
      <c r="I680" s="260"/>
      <c r="J680" s="9"/>
      <c r="K680" s="9"/>
      <c r="L680" s="9"/>
      <c r="M680" s="9"/>
      <c r="N680" s="9"/>
      <c r="O680" s="9"/>
      <c r="P680" s="9"/>
      <c r="Q680" s="9"/>
      <c r="R680" s="9"/>
      <c r="S680" s="9"/>
      <c r="T680" s="9"/>
      <c r="U680" s="9"/>
      <c r="V680" s="9"/>
      <c r="W680" s="9"/>
      <c r="X680" s="9"/>
      <c r="Y680" s="9"/>
      <c r="Z680" s="9"/>
      <c r="AA680" s="9"/>
      <c r="AB680" s="9"/>
    </row>
    <row r="681" spans="1:28" ht="14.25" customHeight="1">
      <c r="A681" s="9"/>
      <c r="B681" s="9"/>
      <c r="C681" s="257"/>
      <c r="D681" s="9"/>
      <c r="E681" s="9"/>
      <c r="F681" s="258"/>
      <c r="G681" s="258"/>
      <c r="H681" s="259"/>
      <c r="I681" s="260"/>
      <c r="J681" s="9"/>
      <c r="K681" s="9"/>
      <c r="L681" s="9"/>
      <c r="M681" s="9"/>
      <c r="N681" s="9"/>
      <c r="O681" s="9"/>
      <c r="P681" s="9"/>
      <c r="Q681" s="9"/>
      <c r="R681" s="9"/>
      <c r="S681" s="9"/>
      <c r="T681" s="9"/>
      <c r="U681" s="9"/>
      <c r="V681" s="9"/>
      <c r="W681" s="9"/>
      <c r="X681" s="9"/>
      <c r="Y681" s="9"/>
      <c r="Z681" s="9"/>
      <c r="AA681" s="9"/>
      <c r="AB681" s="9"/>
    </row>
    <row r="682" spans="1:28" ht="14.25" customHeight="1">
      <c r="A682" s="9"/>
      <c r="B682" s="9"/>
      <c r="C682" s="257"/>
      <c r="D682" s="9"/>
      <c r="E682" s="9"/>
      <c r="F682" s="258"/>
      <c r="G682" s="258"/>
      <c r="H682" s="259"/>
      <c r="I682" s="260"/>
      <c r="J682" s="9"/>
      <c r="K682" s="9"/>
      <c r="L682" s="9"/>
      <c r="M682" s="9"/>
      <c r="N682" s="9"/>
      <c r="O682" s="9"/>
      <c r="P682" s="9"/>
      <c r="Q682" s="9"/>
      <c r="R682" s="9"/>
      <c r="S682" s="9"/>
      <c r="T682" s="9"/>
      <c r="U682" s="9"/>
      <c r="V682" s="9"/>
      <c r="W682" s="9"/>
      <c r="X682" s="9"/>
      <c r="Y682" s="9"/>
      <c r="Z682" s="9"/>
      <c r="AA682" s="9"/>
      <c r="AB682" s="9"/>
    </row>
    <row r="683" spans="1:28" ht="14.25" customHeight="1">
      <c r="A683" s="9"/>
      <c r="B683" s="9"/>
      <c r="C683" s="257"/>
      <c r="D683" s="9"/>
      <c r="E683" s="9"/>
      <c r="F683" s="258"/>
      <c r="G683" s="258"/>
      <c r="H683" s="259"/>
      <c r="I683" s="260"/>
      <c r="J683" s="9"/>
      <c r="K683" s="9"/>
      <c r="L683" s="9"/>
      <c r="M683" s="9"/>
      <c r="N683" s="9"/>
      <c r="O683" s="9"/>
      <c r="P683" s="9"/>
      <c r="Q683" s="9"/>
      <c r="R683" s="9"/>
      <c r="S683" s="9"/>
      <c r="T683" s="9"/>
      <c r="U683" s="9"/>
      <c r="V683" s="9"/>
      <c r="W683" s="9"/>
      <c r="X683" s="9"/>
      <c r="Y683" s="9"/>
      <c r="Z683" s="9"/>
      <c r="AA683" s="9"/>
      <c r="AB683" s="9"/>
    </row>
    <row r="684" spans="1:28" ht="14.25" customHeight="1">
      <c r="A684" s="9"/>
      <c r="B684" s="9"/>
      <c r="C684" s="257"/>
      <c r="D684" s="9"/>
      <c r="E684" s="9"/>
      <c r="F684" s="258"/>
      <c r="G684" s="258"/>
      <c r="H684" s="259"/>
      <c r="I684" s="260"/>
      <c r="J684" s="9"/>
      <c r="K684" s="9"/>
      <c r="L684" s="9"/>
      <c r="M684" s="9"/>
      <c r="N684" s="9"/>
      <c r="O684" s="9"/>
      <c r="P684" s="9"/>
      <c r="Q684" s="9"/>
      <c r="R684" s="9"/>
      <c r="S684" s="9"/>
      <c r="T684" s="9"/>
      <c r="U684" s="9"/>
      <c r="V684" s="9"/>
      <c r="W684" s="9"/>
      <c r="X684" s="9"/>
      <c r="Y684" s="9"/>
      <c r="Z684" s="9"/>
      <c r="AA684" s="9"/>
      <c r="AB684" s="9"/>
    </row>
    <row r="685" spans="1:28" ht="14.25" customHeight="1">
      <c r="A685" s="9"/>
      <c r="B685" s="9"/>
      <c r="C685" s="257"/>
      <c r="D685" s="9"/>
      <c r="E685" s="9"/>
      <c r="F685" s="258"/>
      <c r="G685" s="258"/>
      <c r="H685" s="259"/>
      <c r="I685" s="260"/>
      <c r="J685" s="9"/>
      <c r="K685" s="9"/>
      <c r="L685" s="9"/>
      <c r="M685" s="9"/>
      <c r="N685" s="9"/>
      <c r="O685" s="9"/>
      <c r="P685" s="9"/>
      <c r="Q685" s="9"/>
      <c r="R685" s="9"/>
      <c r="S685" s="9"/>
      <c r="T685" s="9"/>
      <c r="U685" s="9"/>
      <c r="V685" s="9"/>
      <c r="W685" s="9"/>
      <c r="X685" s="9"/>
      <c r="Y685" s="9"/>
      <c r="Z685" s="9"/>
      <c r="AA685" s="9"/>
      <c r="AB685" s="9"/>
    </row>
    <row r="686" spans="1:28" ht="14.25" customHeight="1">
      <c r="A686" s="9"/>
      <c r="B686" s="9"/>
      <c r="C686" s="257"/>
      <c r="D686" s="9"/>
      <c r="E686" s="9"/>
      <c r="F686" s="258"/>
      <c r="G686" s="258"/>
      <c r="H686" s="259"/>
      <c r="I686" s="260"/>
      <c r="J686" s="9"/>
      <c r="K686" s="9"/>
      <c r="L686" s="9"/>
      <c r="M686" s="9"/>
      <c r="N686" s="9"/>
      <c r="O686" s="9"/>
      <c r="P686" s="9"/>
      <c r="Q686" s="9"/>
      <c r="R686" s="9"/>
      <c r="S686" s="9"/>
      <c r="T686" s="9"/>
      <c r="U686" s="9"/>
      <c r="V686" s="9"/>
      <c r="W686" s="9"/>
      <c r="X686" s="9"/>
      <c r="Y686" s="9"/>
      <c r="Z686" s="9"/>
      <c r="AA686" s="9"/>
      <c r="AB686" s="9"/>
    </row>
    <row r="687" spans="1:28" ht="14.25" customHeight="1">
      <c r="A687" s="9"/>
      <c r="B687" s="9"/>
      <c r="C687" s="257"/>
      <c r="D687" s="9"/>
      <c r="E687" s="9"/>
      <c r="F687" s="258"/>
      <c r="G687" s="258"/>
      <c r="H687" s="259"/>
      <c r="I687" s="260"/>
      <c r="J687" s="9"/>
      <c r="K687" s="9"/>
      <c r="L687" s="9"/>
      <c r="M687" s="9"/>
      <c r="N687" s="9"/>
      <c r="O687" s="9"/>
      <c r="P687" s="9"/>
      <c r="Q687" s="9"/>
      <c r="R687" s="9"/>
      <c r="S687" s="9"/>
      <c r="T687" s="9"/>
      <c r="U687" s="9"/>
      <c r="V687" s="9"/>
      <c r="W687" s="9"/>
      <c r="X687" s="9"/>
      <c r="Y687" s="9"/>
      <c r="Z687" s="9"/>
      <c r="AA687" s="9"/>
      <c r="AB687" s="9"/>
    </row>
    <row r="688" spans="1:28" ht="14.25" customHeight="1">
      <c r="A688" s="9"/>
      <c r="B688" s="9"/>
      <c r="C688" s="257"/>
      <c r="D688" s="9"/>
      <c r="E688" s="9"/>
      <c r="F688" s="258"/>
      <c r="G688" s="258"/>
      <c r="H688" s="259"/>
      <c r="I688" s="260"/>
      <c r="J688" s="9"/>
      <c r="K688" s="9"/>
      <c r="L688" s="9"/>
      <c r="M688" s="9"/>
      <c r="N688" s="9"/>
      <c r="O688" s="9"/>
      <c r="P688" s="9"/>
      <c r="Q688" s="9"/>
      <c r="R688" s="9"/>
      <c r="S688" s="9"/>
      <c r="T688" s="9"/>
      <c r="U688" s="9"/>
      <c r="V688" s="9"/>
      <c r="W688" s="9"/>
      <c r="X688" s="9"/>
      <c r="Y688" s="9"/>
      <c r="Z688" s="9"/>
      <c r="AA688" s="9"/>
      <c r="AB688" s="9"/>
    </row>
    <row r="689" spans="1:28" ht="14.25" customHeight="1">
      <c r="A689" s="9"/>
      <c r="B689" s="9"/>
      <c r="C689" s="257"/>
      <c r="D689" s="9"/>
      <c r="E689" s="9"/>
      <c r="F689" s="258"/>
      <c r="G689" s="258"/>
      <c r="H689" s="259"/>
      <c r="I689" s="260"/>
      <c r="J689" s="9"/>
      <c r="K689" s="9"/>
      <c r="L689" s="9"/>
      <c r="M689" s="9"/>
      <c r="N689" s="9"/>
      <c r="O689" s="9"/>
      <c r="P689" s="9"/>
      <c r="Q689" s="9"/>
      <c r="R689" s="9"/>
      <c r="S689" s="9"/>
      <c r="T689" s="9"/>
      <c r="U689" s="9"/>
      <c r="V689" s="9"/>
      <c r="W689" s="9"/>
      <c r="X689" s="9"/>
      <c r="Y689" s="9"/>
      <c r="Z689" s="9"/>
      <c r="AA689" s="9"/>
      <c r="AB689" s="9"/>
    </row>
    <row r="690" spans="1:28" ht="14.25" customHeight="1">
      <c r="A690" s="9"/>
      <c r="B690" s="9"/>
      <c r="C690" s="257"/>
      <c r="D690" s="9"/>
      <c r="E690" s="9"/>
      <c r="F690" s="258"/>
      <c r="G690" s="258"/>
      <c r="H690" s="259"/>
      <c r="I690" s="260"/>
      <c r="J690" s="9"/>
      <c r="K690" s="9"/>
      <c r="L690" s="9"/>
      <c r="M690" s="9"/>
      <c r="N690" s="9"/>
      <c r="O690" s="9"/>
      <c r="P690" s="9"/>
      <c r="Q690" s="9"/>
      <c r="R690" s="9"/>
      <c r="S690" s="9"/>
      <c r="T690" s="9"/>
      <c r="U690" s="9"/>
      <c r="V690" s="9"/>
      <c r="W690" s="9"/>
      <c r="X690" s="9"/>
      <c r="Y690" s="9"/>
      <c r="Z690" s="9"/>
      <c r="AA690" s="9"/>
      <c r="AB690" s="9"/>
    </row>
    <row r="691" spans="1:28" ht="14.25" customHeight="1">
      <c r="A691" s="9"/>
      <c r="B691" s="9"/>
      <c r="C691" s="257"/>
      <c r="D691" s="9"/>
      <c r="E691" s="9"/>
      <c r="F691" s="258"/>
      <c r="G691" s="258"/>
      <c r="H691" s="259"/>
      <c r="I691" s="260"/>
      <c r="J691" s="9"/>
      <c r="K691" s="9"/>
      <c r="L691" s="9"/>
      <c r="M691" s="9"/>
      <c r="N691" s="9"/>
      <c r="O691" s="9"/>
      <c r="P691" s="9"/>
      <c r="Q691" s="9"/>
      <c r="R691" s="9"/>
      <c r="S691" s="9"/>
      <c r="T691" s="9"/>
      <c r="U691" s="9"/>
      <c r="V691" s="9"/>
      <c r="W691" s="9"/>
      <c r="X691" s="9"/>
      <c r="Y691" s="9"/>
      <c r="Z691" s="9"/>
      <c r="AA691" s="9"/>
      <c r="AB691" s="9"/>
    </row>
    <row r="692" spans="1:28" ht="14.25" customHeight="1">
      <c r="A692" s="9"/>
      <c r="B692" s="9"/>
      <c r="C692" s="257"/>
      <c r="D692" s="9"/>
      <c r="E692" s="9"/>
      <c r="F692" s="258"/>
      <c r="G692" s="258"/>
      <c r="H692" s="259"/>
      <c r="I692" s="260"/>
      <c r="J692" s="9"/>
      <c r="K692" s="9"/>
      <c r="L692" s="9"/>
      <c r="M692" s="9"/>
      <c r="N692" s="9"/>
      <c r="O692" s="9"/>
      <c r="P692" s="9"/>
      <c r="Q692" s="9"/>
      <c r="R692" s="9"/>
      <c r="S692" s="9"/>
      <c r="T692" s="9"/>
      <c r="U692" s="9"/>
      <c r="V692" s="9"/>
      <c r="W692" s="9"/>
      <c r="X692" s="9"/>
      <c r="Y692" s="9"/>
      <c r="Z692" s="9"/>
      <c r="AA692" s="9"/>
      <c r="AB692" s="9"/>
    </row>
    <row r="693" spans="1:28" ht="14.25" customHeight="1">
      <c r="A693" s="9"/>
      <c r="B693" s="9"/>
      <c r="C693" s="257"/>
      <c r="D693" s="9"/>
      <c r="E693" s="9"/>
      <c r="F693" s="258"/>
      <c r="G693" s="258"/>
      <c r="H693" s="259"/>
      <c r="I693" s="260"/>
      <c r="J693" s="9"/>
      <c r="K693" s="9"/>
      <c r="L693" s="9"/>
      <c r="M693" s="9"/>
      <c r="N693" s="9"/>
      <c r="O693" s="9"/>
      <c r="P693" s="9"/>
      <c r="Q693" s="9"/>
      <c r="R693" s="9"/>
      <c r="S693" s="9"/>
      <c r="T693" s="9"/>
      <c r="U693" s="9"/>
      <c r="V693" s="9"/>
      <c r="W693" s="9"/>
      <c r="X693" s="9"/>
      <c r="Y693" s="9"/>
      <c r="Z693" s="9"/>
      <c r="AA693" s="9"/>
      <c r="AB693" s="9"/>
    </row>
    <row r="694" spans="1:28" ht="14.25" customHeight="1">
      <c r="A694" s="9"/>
      <c r="B694" s="9"/>
      <c r="C694" s="257"/>
      <c r="D694" s="9"/>
      <c r="E694" s="9"/>
      <c r="F694" s="258"/>
      <c r="G694" s="258"/>
      <c r="H694" s="259"/>
      <c r="I694" s="260"/>
      <c r="J694" s="9"/>
      <c r="K694" s="9"/>
      <c r="L694" s="9"/>
      <c r="M694" s="9"/>
      <c r="N694" s="9"/>
      <c r="O694" s="9"/>
      <c r="P694" s="9"/>
      <c r="Q694" s="9"/>
      <c r="R694" s="9"/>
      <c r="S694" s="9"/>
      <c r="T694" s="9"/>
      <c r="U694" s="9"/>
      <c r="V694" s="9"/>
      <c r="W694" s="9"/>
      <c r="X694" s="9"/>
      <c r="Y694" s="9"/>
      <c r="Z694" s="9"/>
      <c r="AA694" s="9"/>
      <c r="AB694" s="9"/>
    </row>
    <row r="695" spans="1:28" ht="14.25" customHeight="1">
      <c r="A695" s="9"/>
      <c r="B695" s="9"/>
      <c r="C695" s="257"/>
      <c r="D695" s="9"/>
      <c r="E695" s="9"/>
      <c r="F695" s="258"/>
      <c r="G695" s="258"/>
      <c r="H695" s="259"/>
      <c r="I695" s="260"/>
      <c r="J695" s="9"/>
      <c r="K695" s="9"/>
      <c r="L695" s="9"/>
      <c r="M695" s="9"/>
      <c r="N695" s="9"/>
      <c r="O695" s="9"/>
      <c r="P695" s="9"/>
      <c r="Q695" s="9"/>
      <c r="R695" s="9"/>
      <c r="S695" s="9"/>
      <c r="T695" s="9"/>
      <c r="U695" s="9"/>
      <c r="V695" s="9"/>
      <c r="W695" s="9"/>
      <c r="X695" s="9"/>
      <c r="Y695" s="9"/>
      <c r="Z695" s="9"/>
      <c r="AA695" s="9"/>
      <c r="AB695" s="9"/>
    </row>
    <row r="696" spans="1:28" ht="14.25" customHeight="1">
      <c r="A696" s="9"/>
      <c r="B696" s="9"/>
      <c r="C696" s="257"/>
      <c r="D696" s="9"/>
      <c r="E696" s="9"/>
      <c r="F696" s="258"/>
      <c r="G696" s="258"/>
      <c r="H696" s="259"/>
      <c r="I696" s="260"/>
      <c r="J696" s="9"/>
      <c r="K696" s="9"/>
      <c r="L696" s="9"/>
      <c r="M696" s="9"/>
      <c r="N696" s="9"/>
      <c r="O696" s="9"/>
      <c r="P696" s="9"/>
      <c r="Q696" s="9"/>
      <c r="R696" s="9"/>
      <c r="S696" s="9"/>
      <c r="T696" s="9"/>
      <c r="U696" s="9"/>
      <c r="V696" s="9"/>
      <c r="W696" s="9"/>
      <c r="X696" s="9"/>
      <c r="Y696" s="9"/>
      <c r="Z696" s="9"/>
      <c r="AA696" s="9"/>
      <c r="AB696" s="9"/>
    </row>
    <row r="697" spans="1:28" ht="14.25" customHeight="1">
      <c r="A697" s="9"/>
      <c r="B697" s="9"/>
      <c r="C697" s="257"/>
      <c r="D697" s="9"/>
      <c r="E697" s="9"/>
      <c r="F697" s="258"/>
      <c r="G697" s="258"/>
      <c r="H697" s="259"/>
      <c r="I697" s="260"/>
      <c r="J697" s="9"/>
      <c r="K697" s="9"/>
      <c r="L697" s="9"/>
      <c r="M697" s="9"/>
      <c r="N697" s="9"/>
      <c r="O697" s="9"/>
      <c r="P697" s="9"/>
      <c r="Q697" s="9"/>
      <c r="R697" s="9"/>
      <c r="S697" s="9"/>
      <c r="T697" s="9"/>
      <c r="U697" s="9"/>
      <c r="V697" s="9"/>
      <c r="W697" s="9"/>
      <c r="X697" s="9"/>
      <c r="Y697" s="9"/>
      <c r="Z697" s="9"/>
      <c r="AA697" s="9"/>
      <c r="AB697" s="9"/>
    </row>
    <row r="698" spans="1:28" ht="14.25" customHeight="1">
      <c r="A698" s="9"/>
      <c r="B698" s="9"/>
      <c r="C698" s="257"/>
      <c r="D698" s="9"/>
      <c r="E698" s="9"/>
      <c r="F698" s="258"/>
      <c r="G698" s="258"/>
      <c r="H698" s="259"/>
      <c r="I698" s="260"/>
      <c r="J698" s="9"/>
      <c r="K698" s="9"/>
      <c r="L698" s="9"/>
      <c r="M698" s="9"/>
      <c r="N698" s="9"/>
      <c r="O698" s="9"/>
      <c r="P698" s="9"/>
      <c r="Q698" s="9"/>
      <c r="R698" s="9"/>
      <c r="S698" s="9"/>
      <c r="T698" s="9"/>
      <c r="U698" s="9"/>
      <c r="V698" s="9"/>
      <c r="W698" s="9"/>
      <c r="X698" s="9"/>
      <c r="Y698" s="9"/>
      <c r="Z698" s="9"/>
      <c r="AA698" s="9"/>
      <c r="AB698" s="9"/>
    </row>
    <row r="699" spans="1:28" ht="14.25" customHeight="1">
      <c r="A699" s="9"/>
      <c r="B699" s="9"/>
      <c r="C699" s="257"/>
      <c r="D699" s="9"/>
      <c r="E699" s="9"/>
      <c r="F699" s="258"/>
      <c r="G699" s="258"/>
      <c r="H699" s="259"/>
      <c r="I699" s="260"/>
      <c r="J699" s="9"/>
      <c r="K699" s="9"/>
      <c r="L699" s="9"/>
      <c r="M699" s="9"/>
      <c r="N699" s="9"/>
      <c r="O699" s="9"/>
      <c r="P699" s="9"/>
      <c r="Q699" s="9"/>
      <c r="R699" s="9"/>
      <c r="S699" s="9"/>
      <c r="T699" s="9"/>
      <c r="U699" s="9"/>
      <c r="V699" s="9"/>
      <c r="W699" s="9"/>
      <c r="X699" s="9"/>
      <c r="Y699" s="9"/>
      <c r="Z699" s="9"/>
      <c r="AA699" s="9"/>
      <c r="AB699" s="9"/>
    </row>
    <row r="700" spans="1:28" ht="14.25" customHeight="1">
      <c r="A700" s="9"/>
      <c r="B700" s="9"/>
      <c r="C700" s="257"/>
      <c r="D700" s="9"/>
      <c r="E700" s="9"/>
      <c r="F700" s="258"/>
      <c r="G700" s="258"/>
      <c r="H700" s="259"/>
      <c r="I700" s="260"/>
      <c r="J700" s="9"/>
      <c r="K700" s="9"/>
      <c r="L700" s="9"/>
      <c r="M700" s="9"/>
      <c r="N700" s="9"/>
      <c r="O700" s="9"/>
      <c r="P700" s="9"/>
      <c r="Q700" s="9"/>
      <c r="R700" s="9"/>
      <c r="S700" s="9"/>
      <c r="T700" s="9"/>
      <c r="U700" s="9"/>
      <c r="V700" s="9"/>
      <c r="W700" s="9"/>
      <c r="X700" s="9"/>
      <c r="Y700" s="9"/>
      <c r="Z700" s="9"/>
      <c r="AA700" s="9"/>
      <c r="AB700" s="9"/>
    </row>
    <row r="701" spans="1:28" ht="14.25" customHeight="1">
      <c r="A701" s="9"/>
      <c r="B701" s="9"/>
      <c r="C701" s="257"/>
      <c r="D701" s="9"/>
      <c r="E701" s="9"/>
      <c r="F701" s="258"/>
      <c r="G701" s="258"/>
      <c r="H701" s="259"/>
      <c r="I701" s="260"/>
      <c r="J701" s="9"/>
      <c r="K701" s="9"/>
      <c r="L701" s="9"/>
      <c r="M701" s="9"/>
      <c r="N701" s="9"/>
      <c r="O701" s="9"/>
      <c r="P701" s="9"/>
      <c r="Q701" s="9"/>
      <c r="R701" s="9"/>
      <c r="S701" s="9"/>
      <c r="T701" s="9"/>
      <c r="U701" s="9"/>
      <c r="V701" s="9"/>
      <c r="W701" s="9"/>
      <c r="X701" s="9"/>
      <c r="Y701" s="9"/>
      <c r="Z701" s="9"/>
      <c r="AA701" s="9"/>
      <c r="AB701" s="9"/>
    </row>
    <row r="702" spans="1:28" ht="14.25" customHeight="1">
      <c r="A702" s="9"/>
      <c r="B702" s="9"/>
      <c r="C702" s="257"/>
      <c r="D702" s="9"/>
      <c r="E702" s="9"/>
      <c r="F702" s="258"/>
      <c r="G702" s="258"/>
      <c r="H702" s="259"/>
      <c r="I702" s="260"/>
      <c r="J702" s="9"/>
      <c r="K702" s="9"/>
      <c r="L702" s="9"/>
      <c r="M702" s="9"/>
      <c r="N702" s="9"/>
      <c r="O702" s="9"/>
      <c r="P702" s="9"/>
      <c r="Q702" s="9"/>
      <c r="R702" s="9"/>
      <c r="S702" s="9"/>
      <c r="T702" s="9"/>
      <c r="U702" s="9"/>
      <c r="V702" s="9"/>
      <c r="W702" s="9"/>
      <c r="X702" s="9"/>
      <c r="Y702" s="9"/>
      <c r="Z702" s="9"/>
      <c r="AA702" s="9"/>
      <c r="AB702" s="9"/>
    </row>
    <row r="703" spans="1:28" ht="14.25" customHeight="1">
      <c r="A703" s="9"/>
      <c r="B703" s="9"/>
      <c r="C703" s="257"/>
      <c r="D703" s="9"/>
      <c r="E703" s="9"/>
      <c r="F703" s="258"/>
      <c r="G703" s="258"/>
      <c r="H703" s="259"/>
      <c r="I703" s="260"/>
      <c r="J703" s="9"/>
      <c r="K703" s="9"/>
      <c r="L703" s="9"/>
      <c r="M703" s="9"/>
      <c r="N703" s="9"/>
      <c r="O703" s="9"/>
      <c r="P703" s="9"/>
      <c r="Q703" s="9"/>
      <c r="R703" s="9"/>
      <c r="S703" s="9"/>
      <c r="T703" s="9"/>
      <c r="U703" s="9"/>
      <c r="V703" s="9"/>
      <c r="W703" s="9"/>
      <c r="X703" s="9"/>
      <c r="Y703" s="9"/>
      <c r="Z703" s="9"/>
      <c r="AA703" s="9"/>
      <c r="AB703" s="9"/>
    </row>
    <row r="704" spans="1:28" ht="14.25" customHeight="1">
      <c r="A704" s="9"/>
      <c r="B704" s="9"/>
      <c r="C704" s="257"/>
      <c r="D704" s="9"/>
      <c r="E704" s="9"/>
      <c r="F704" s="258"/>
      <c r="G704" s="258"/>
      <c r="H704" s="259"/>
      <c r="I704" s="260"/>
      <c r="J704" s="9"/>
      <c r="K704" s="9"/>
      <c r="L704" s="9"/>
      <c r="M704" s="9"/>
      <c r="N704" s="9"/>
      <c r="O704" s="9"/>
      <c r="P704" s="9"/>
      <c r="Q704" s="9"/>
      <c r="R704" s="9"/>
      <c r="S704" s="9"/>
      <c r="T704" s="9"/>
      <c r="U704" s="9"/>
      <c r="V704" s="9"/>
      <c r="W704" s="9"/>
      <c r="X704" s="9"/>
      <c r="Y704" s="9"/>
      <c r="Z704" s="9"/>
      <c r="AA704" s="9"/>
      <c r="AB704" s="9"/>
    </row>
    <row r="705" spans="1:28" ht="14.25" customHeight="1">
      <c r="A705" s="9"/>
      <c r="B705" s="9"/>
      <c r="C705" s="257"/>
      <c r="D705" s="9"/>
      <c r="E705" s="9"/>
      <c r="F705" s="258"/>
      <c r="G705" s="258"/>
      <c r="H705" s="259"/>
      <c r="I705" s="260"/>
      <c r="J705" s="9"/>
      <c r="K705" s="9"/>
      <c r="L705" s="9"/>
      <c r="M705" s="9"/>
      <c r="N705" s="9"/>
      <c r="O705" s="9"/>
      <c r="P705" s="9"/>
      <c r="Q705" s="9"/>
      <c r="R705" s="9"/>
      <c r="S705" s="9"/>
      <c r="T705" s="9"/>
      <c r="U705" s="9"/>
      <c r="V705" s="9"/>
      <c r="W705" s="9"/>
      <c r="X705" s="9"/>
      <c r="Y705" s="9"/>
      <c r="Z705" s="9"/>
      <c r="AA705" s="9"/>
      <c r="AB705" s="9"/>
    </row>
    <row r="706" spans="1:28" ht="14.25" customHeight="1">
      <c r="A706" s="9"/>
      <c r="B706" s="9"/>
      <c r="C706" s="257"/>
      <c r="D706" s="9"/>
      <c r="E706" s="9"/>
      <c r="F706" s="258"/>
      <c r="G706" s="258"/>
      <c r="H706" s="259"/>
      <c r="I706" s="260"/>
      <c r="J706" s="9"/>
      <c r="K706" s="9"/>
      <c r="L706" s="9"/>
      <c r="M706" s="9"/>
      <c r="N706" s="9"/>
      <c r="O706" s="9"/>
      <c r="P706" s="9"/>
      <c r="Q706" s="9"/>
      <c r="R706" s="9"/>
      <c r="S706" s="9"/>
      <c r="T706" s="9"/>
      <c r="U706" s="9"/>
      <c r="V706" s="9"/>
      <c r="W706" s="9"/>
      <c r="X706" s="9"/>
      <c r="Y706" s="9"/>
      <c r="Z706" s="9"/>
      <c r="AA706" s="9"/>
      <c r="AB706" s="9"/>
    </row>
    <row r="707" spans="1:28" ht="14.25" customHeight="1">
      <c r="A707" s="9"/>
      <c r="B707" s="9"/>
      <c r="C707" s="257"/>
      <c r="D707" s="9"/>
      <c r="E707" s="9"/>
      <c r="F707" s="258"/>
      <c r="G707" s="258"/>
      <c r="H707" s="259"/>
      <c r="I707" s="260"/>
      <c r="J707" s="9"/>
      <c r="K707" s="9"/>
      <c r="L707" s="9"/>
      <c r="M707" s="9"/>
      <c r="N707" s="9"/>
      <c r="O707" s="9"/>
      <c r="P707" s="9"/>
      <c r="Q707" s="9"/>
      <c r="R707" s="9"/>
      <c r="S707" s="9"/>
      <c r="T707" s="9"/>
      <c r="U707" s="9"/>
      <c r="V707" s="9"/>
      <c r="W707" s="9"/>
      <c r="X707" s="9"/>
      <c r="Y707" s="9"/>
      <c r="Z707" s="9"/>
      <c r="AA707" s="9"/>
      <c r="AB707" s="9"/>
    </row>
    <row r="708" spans="1:28" ht="14.25" customHeight="1">
      <c r="A708" s="9"/>
      <c r="B708" s="9"/>
      <c r="C708" s="257"/>
      <c r="D708" s="9"/>
      <c r="E708" s="9"/>
      <c r="F708" s="258"/>
      <c r="G708" s="258"/>
      <c r="H708" s="259"/>
      <c r="I708" s="260"/>
      <c r="J708" s="9"/>
      <c r="K708" s="9"/>
      <c r="L708" s="9"/>
      <c r="M708" s="9"/>
      <c r="N708" s="9"/>
      <c r="O708" s="9"/>
      <c r="P708" s="9"/>
      <c r="Q708" s="9"/>
      <c r="R708" s="9"/>
      <c r="S708" s="9"/>
      <c r="T708" s="9"/>
      <c r="U708" s="9"/>
      <c r="V708" s="9"/>
      <c r="W708" s="9"/>
      <c r="X708" s="9"/>
      <c r="Y708" s="9"/>
      <c r="Z708" s="9"/>
      <c r="AA708" s="9"/>
      <c r="AB708" s="9"/>
    </row>
    <row r="709" spans="1:28" ht="14.25" customHeight="1">
      <c r="A709" s="9"/>
      <c r="B709" s="9"/>
      <c r="C709" s="257"/>
      <c r="D709" s="9"/>
      <c r="E709" s="9"/>
      <c r="F709" s="258"/>
      <c r="G709" s="258"/>
      <c r="H709" s="259"/>
      <c r="I709" s="260"/>
      <c r="J709" s="9"/>
      <c r="K709" s="9"/>
      <c r="L709" s="9"/>
      <c r="M709" s="9"/>
      <c r="N709" s="9"/>
      <c r="O709" s="9"/>
      <c r="P709" s="9"/>
      <c r="Q709" s="9"/>
      <c r="R709" s="9"/>
      <c r="S709" s="9"/>
      <c r="T709" s="9"/>
      <c r="U709" s="9"/>
      <c r="V709" s="9"/>
      <c r="W709" s="9"/>
      <c r="X709" s="9"/>
      <c r="Y709" s="9"/>
      <c r="Z709" s="9"/>
      <c r="AA709" s="9"/>
      <c r="AB709" s="9"/>
    </row>
    <row r="710" spans="1:28" ht="14.25" customHeight="1">
      <c r="A710" s="9"/>
      <c r="B710" s="9"/>
      <c r="C710" s="257"/>
      <c r="D710" s="9"/>
      <c r="E710" s="9"/>
      <c r="F710" s="258"/>
      <c r="G710" s="258"/>
      <c r="H710" s="259"/>
      <c r="I710" s="260"/>
      <c r="J710" s="9"/>
      <c r="K710" s="9"/>
      <c r="L710" s="9"/>
      <c r="M710" s="9"/>
      <c r="N710" s="9"/>
      <c r="O710" s="9"/>
      <c r="P710" s="9"/>
      <c r="Q710" s="9"/>
      <c r="R710" s="9"/>
      <c r="S710" s="9"/>
      <c r="T710" s="9"/>
      <c r="U710" s="9"/>
      <c r="V710" s="9"/>
      <c r="W710" s="9"/>
      <c r="X710" s="9"/>
      <c r="Y710" s="9"/>
      <c r="Z710" s="9"/>
      <c r="AA710" s="9"/>
      <c r="AB710" s="9"/>
    </row>
    <row r="711" spans="1:28" ht="14.25" customHeight="1">
      <c r="A711" s="9"/>
      <c r="B711" s="9"/>
      <c r="C711" s="257"/>
      <c r="D711" s="9"/>
      <c r="E711" s="9"/>
      <c r="F711" s="258"/>
      <c r="G711" s="258"/>
      <c r="H711" s="259"/>
      <c r="I711" s="260"/>
      <c r="J711" s="9"/>
      <c r="K711" s="9"/>
      <c r="L711" s="9"/>
      <c r="M711" s="9"/>
      <c r="N711" s="9"/>
      <c r="O711" s="9"/>
      <c r="P711" s="9"/>
      <c r="Q711" s="9"/>
      <c r="R711" s="9"/>
      <c r="S711" s="9"/>
      <c r="T711" s="9"/>
      <c r="U711" s="9"/>
      <c r="V711" s="9"/>
      <c r="W711" s="9"/>
      <c r="X711" s="9"/>
      <c r="Y711" s="9"/>
      <c r="Z711" s="9"/>
      <c r="AA711" s="9"/>
      <c r="AB711" s="9"/>
    </row>
    <row r="712" spans="1:28" ht="14.25" customHeight="1">
      <c r="A712" s="9"/>
      <c r="B712" s="9"/>
      <c r="C712" s="257"/>
      <c r="D712" s="9"/>
      <c r="E712" s="9"/>
      <c r="F712" s="258"/>
      <c r="G712" s="258"/>
      <c r="H712" s="259"/>
      <c r="I712" s="260"/>
      <c r="J712" s="9"/>
      <c r="K712" s="9"/>
      <c r="L712" s="9"/>
      <c r="M712" s="9"/>
      <c r="N712" s="9"/>
      <c r="O712" s="9"/>
      <c r="P712" s="9"/>
      <c r="Q712" s="9"/>
      <c r="R712" s="9"/>
      <c r="S712" s="9"/>
      <c r="T712" s="9"/>
      <c r="U712" s="9"/>
      <c r="V712" s="9"/>
      <c r="W712" s="9"/>
      <c r="X712" s="9"/>
      <c r="Y712" s="9"/>
      <c r="Z712" s="9"/>
      <c r="AA712" s="9"/>
      <c r="AB712" s="9"/>
    </row>
    <row r="713" spans="1:28" ht="14.25" customHeight="1">
      <c r="A713" s="9"/>
      <c r="B713" s="9"/>
      <c r="C713" s="257"/>
      <c r="D713" s="9"/>
      <c r="E713" s="9"/>
      <c r="F713" s="258"/>
      <c r="G713" s="258"/>
      <c r="H713" s="259"/>
      <c r="I713" s="260"/>
      <c r="J713" s="9"/>
      <c r="K713" s="9"/>
      <c r="L713" s="9"/>
      <c r="M713" s="9"/>
      <c r="N713" s="9"/>
      <c r="O713" s="9"/>
      <c r="P713" s="9"/>
      <c r="Q713" s="9"/>
      <c r="R713" s="9"/>
      <c r="S713" s="9"/>
      <c r="T713" s="9"/>
      <c r="U713" s="9"/>
      <c r="V713" s="9"/>
      <c r="W713" s="9"/>
      <c r="X713" s="9"/>
      <c r="Y713" s="9"/>
      <c r="Z713" s="9"/>
      <c r="AA713" s="9"/>
      <c r="AB713" s="9"/>
    </row>
    <row r="714" spans="1:28" ht="14.25" customHeight="1">
      <c r="A714" s="9"/>
      <c r="B714" s="9"/>
      <c r="C714" s="257"/>
      <c r="D714" s="9"/>
      <c r="E714" s="9"/>
      <c r="F714" s="258"/>
      <c r="G714" s="258"/>
      <c r="H714" s="259"/>
      <c r="I714" s="260"/>
      <c r="J714" s="9"/>
      <c r="K714" s="9"/>
      <c r="L714" s="9"/>
      <c r="M714" s="9"/>
      <c r="N714" s="9"/>
      <c r="O714" s="9"/>
      <c r="P714" s="9"/>
      <c r="Q714" s="9"/>
      <c r="R714" s="9"/>
      <c r="S714" s="9"/>
      <c r="T714" s="9"/>
      <c r="U714" s="9"/>
      <c r="V714" s="9"/>
      <c r="W714" s="9"/>
      <c r="X714" s="9"/>
      <c r="Y714" s="9"/>
      <c r="Z714" s="9"/>
      <c r="AA714" s="9"/>
      <c r="AB714" s="9"/>
    </row>
    <row r="715" spans="1:28" ht="14.25" customHeight="1">
      <c r="A715" s="9"/>
      <c r="B715" s="9"/>
      <c r="C715" s="257"/>
      <c r="D715" s="9"/>
      <c r="E715" s="9"/>
      <c r="F715" s="258"/>
      <c r="G715" s="258"/>
      <c r="H715" s="259"/>
      <c r="I715" s="260"/>
      <c r="J715" s="9"/>
      <c r="K715" s="9"/>
      <c r="L715" s="9"/>
      <c r="M715" s="9"/>
      <c r="N715" s="9"/>
      <c r="O715" s="9"/>
      <c r="P715" s="9"/>
      <c r="Q715" s="9"/>
      <c r="R715" s="9"/>
      <c r="S715" s="9"/>
      <c r="T715" s="9"/>
      <c r="U715" s="9"/>
      <c r="V715" s="9"/>
      <c r="W715" s="9"/>
      <c r="X715" s="9"/>
      <c r="Y715" s="9"/>
      <c r="Z715" s="9"/>
      <c r="AA715" s="9"/>
      <c r="AB715" s="9"/>
    </row>
    <row r="716" spans="1:28" ht="14.25" customHeight="1">
      <c r="A716" s="9"/>
      <c r="B716" s="9"/>
      <c r="C716" s="257"/>
      <c r="D716" s="9"/>
      <c r="E716" s="9"/>
      <c r="F716" s="258"/>
      <c r="G716" s="258"/>
      <c r="H716" s="259"/>
      <c r="I716" s="260"/>
      <c r="J716" s="9"/>
      <c r="K716" s="9"/>
      <c r="L716" s="9"/>
      <c r="M716" s="9"/>
      <c r="N716" s="9"/>
      <c r="O716" s="9"/>
      <c r="P716" s="9"/>
      <c r="Q716" s="9"/>
      <c r="R716" s="9"/>
      <c r="S716" s="9"/>
      <c r="T716" s="9"/>
      <c r="U716" s="9"/>
      <c r="V716" s="9"/>
      <c r="W716" s="9"/>
      <c r="X716" s="9"/>
      <c r="Y716" s="9"/>
      <c r="Z716" s="9"/>
      <c r="AA716" s="9"/>
      <c r="AB716" s="9"/>
    </row>
    <row r="717" spans="1:28" ht="14.25" customHeight="1">
      <c r="A717" s="9"/>
      <c r="B717" s="9"/>
      <c r="C717" s="257"/>
      <c r="D717" s="9"/>
      <c r="E717" s="9"/>
      <c r="F717" s="258"/>
      <c r="G717" s="258"/>
      <c r="H717" s="259"/>
      <c r="I717" s="260"/>
      <c r="J717" s="9"/>
      <c r="K717" s="9"/>
      <c r="L717" s="9"/>
      <c r="M717" s="9"/>
      <c r="N717" s="9"/>
      <c r="O717" s="9"/>
      <c r="P717" s="9"/>
      <c r="Q717" s="9"/>
      <c r="R717" s="9"/>
      <c r="S717" s="9"/>
      <c r="T717" s="9"/>
      <c r="U717" s="9"/>
      <c r="V717" s="9"/>
      <c r="W717" s="9"/>
      <c r="X717" s="9"/>
      <c r="Y717" s="9"/>
      <c r="Z717" s="9"/>
      <c r="AA717" s="9"/>
      <c r="AB717" s="9"/>
    </row>
    <row r="718" spans="1:28" ht="14.25" customHeight="1">
      <c r="A718" s="9"/>
      <c r="B718" s="9"/>
      <c r="C718" s="257"/>
      <c r="D718" s="9"/>
      <c r="E718" s="9"/>
      <c r="F718" s="258"/>
      <c r="G718" s="258"/>
      <c r="H718" s="259"/>
      <c r="I718" s="260"/>
      <c r="J718" s="9"/>
      <c r="K718" s="9"/>
      <c r="L718" s="9"/>
      <c r="M718" s="9"/>
      <c r="N718" s="9"/>
      <c r="O718" s="9"/>
      <c r="P718" s="9"/>
      <c r="Q718" s="9"/>
      <c r="R718" s="9"/>
      <c r="S718" s="9"/>
      <c r="T718" s="9"/>
      <c r="U718" s="9"/>
      <c r="V718" s="9"/>
      <c r="W718" s="9"/>
      <c r="X718" s="9"/>
      <c r="Y718" s="9"/>
      <c r="Z718" s="9"/>
      <c r="AA718" s="9"/>
      <c r="AB718" s="9"/>
    </row>
    <row r="719" spans="1:28" ht="14.25" customHeight="1">
      <c r="A719" s="9"/>
      <c r="B719" s="9"/>
      <c r="C719" s="257"/>
      <c r="D719" s="9"/>
      <c r="E719" s="9"/>
      <c r="F719" s="258"/>
      <c r="G719" s="258"/>
      <c r="H719" s="259"/>
      <c r="I719" s="260"/>
      <c r="J719" s="9"/>
      <c r="K719" s="9"/>
      <c r="L719" s="9"/>
      <c r="M719" s="9"/>
      <c r="N719" s="9"/>
      <c r="O719" s="9"/>
      <c r="P719" s="9"/>
      <c r="Q719" s="9"/>
      <c r="R719" s="9"/>
      <c r="S719" s="9"/>
      <c r="T719" s="9"/>
      <c r="U719" s="9"/>
      <c r="V719" s="9"/>
      <c r="W719" s="9"/>
      <c r="X719" s="9"/>
      <c r="Y719" s="9"/>
      <c r="Z719" s="9"/>
      <c r="AA719" s="9"/>
      <c r="AB719" s="9"/>
    </row>
    <row r="720" spans="1:28" ht="14.25" customHeight="1">
      <c r="A720" s="9"/>
      <c r="B720" s="9"/>
      <c r="C720" s="257"/>
      <c r="D720" s="9"/>
      <c r="E720" s="9"/>
      <c r="F720" s="258"/>
      <c r="G720" s="258"/>
      <c r="H720" s="259"/>
      <c r="I720" s="260"/>
      <c r="J720" s="9"/>
      <c r="K720" s="9"/>
      <c r="L720" s="9"/>
      <c r="M720" s="9"/>
      <c r="N720" s="9"/>
      <c r="O720" s="9"/>
      <c r="P720" s="9"/>
      <c r="Q720" s="9"/>
      <c r="R720" s="9"/>
      <c r="S720" s="9"/>
      <c r="T720" s="9"/>
      <c r="U720" s="9"/>
      <c r="V720" s="9"/>
      <c r="W720" s="9"/>
      <c r="X720" s="9"/>
      <c r="Y720" s="9"/>
      <c r="Z720" s="9"/>
      <c r="AA720" s="9"/>
      <c r="AB720" s="9"/>
    </row>
    <row r="721" spans="1:28" ht="14.25" customHeight="1">
      <c r="A721" s="9"/>
      <c r="B721" s="9"/>
      <c r="C721" s="257"/>
      <c r="D721" s="9"/>
      <c r="E721" s="9"/>
      <c r="F721" s="258"/>
      <c r="G721" s="258"/>
      <c r="H721" s="259"/>
      <c r="I721" s="260"/>
      <c r="J721" s="9"/>
      <c r="K721" s="9"/>
      <c r="L721" s="9"/>
      <c r="M721" s="9"/>
      <c r="N721" s="9"/>
      <c r="O721" s="9"/>
      <c r="P721" s="9"/>
      <c r="Q721" s="9"/>
      <c r="R721" s="9"/>
      <c r="S721" s="9"/>
      <c r="T721" s="9"/>
      <c r="U721" s="9"/>
      <c r="V721" s="9"/>
      <c r="W721" s="9"/>
      <c r="X721" s="9"/>
      <c r="Y721" s="9"/>
      <c r="Z721" s="9"/>
      <c r="AA721" s="9"/>
      <c r="AB721" s="9"/>
    </row>
    <row r="722" spans="1:28" ht="14.25" customHeight="1">
      <c r="A722" s="9"/>
      <c r="B722" s="9"/>
      <c r="C722" s="257"/>
      <c r="D722" s="9"/>
      <c r="E722" s="9"/>
      <c r="F722" s="258"/>
      <c r="G722" s="258"/>
      <c r="H722" s="259"/>
      <c r="I722" s="260"/>
      <c r="J722" s="9"/>
      <c r="K722" s="9"/>
      <c r="L722" s="9"/>
      <c r="M722" s="9"/>
      <c r="N722" s="9"/>
      <c r="O722" s="9"/>
      <c r="P722" s="9"/>
      <c r="Q722" s="9"/>
      <c r="R722" s="9"/>
      <c r="S722" s="9"/>
      <c r="T722" s="9"/>
      <c r="U722" s="9"/>
      <c r="V722" s="9"/>
      <c r="W722" s="9"/>
      <c r="X722" s="9"/>
      <c r="Y722" s="9"/>
      <c r="Z722" s="9"/>
      <c r="AA722" s="9"/>
      <c r="AB722" s="9"/>
    </row>
    <row r="723" spans="1:28" ht="14.25" customHeight="1">
      <c r="A723" s="9"/>
      <c r="B723" s="9"/>
      <c r="C723" s="257"/>
      <c r="D723" s="9"/>
      <c r="E723" s="9"/>
      <c r="F723" s="258"/>
      <c r="G723" s="258"/>
      <c r="H723" s="259"/>
      <c r="I723" s="260"/>
      <c r="J723" s="9"/>
      <c r="K723" s="9"/>
      <c r="L723" s="9"/>
      <c r="M723" s="9"/>
      <c r="N723" s="9"/>
      <c r="O723" s="9"/>
      <c r="P723" s="9"/>
      <c r="Q723" s="9"/>
      <c r="R723" s="9"/>
      <c r="S723" s="9"/>
      <c r="T723" s="9"/>
      <c r="U723" s="9"/>
      <c r="V723" s="9"/>
      <c r="W723" s="9"/>
      <c r="X723" s="9"/>
      <c r="Y723" s="9"/>
      <c r="Z723" s="9"/>
      <c r="AA723" s="9"/>
      <c r="AB723" s="9"/>
    </row>
    <row r="724" spans="1:28" ht="14.25" customHeight="1">
      <c r="A724" s="9"/>
      <c r="B724" s="9"/>
      <c r="C724" s="257"/>
      <c r="D724" s="9"/>
      <c r="E724" s="9"/>
      <c r="F724" s="258"/>
      <c r="G724" s="258"/>
      <c r="H724" s="259"/>
      <c r="I724" s="260"/>
      <c r="J724" s="9"/>
      <c r="K724" s="9"/>
      <c r="L724" s="9"/>
      <c r="M724" s="9"/>
      <c r="N724" s="9"/>
      <c r="O724" s="9"/>
      <c r="P724" s="9"/>
      <c r="Q724" s="9"/>
      <c r="R724" s="9"/>
      <c r="S724" s="9"/>
      <c r="T724" s="9"/>
      <c r="U724" s="9"/>
      <c r="V724" s="9"/>
      <c r="W724" s="9"/>
      <c r="X724" s="9"/>
      <c r="Y724" s="9"/>
      <c r="Z724" s="9"/>
      <c r="AA724" s="9"/>
      <c r="AB724" s="9"/>
    </row>
    <row r="725" spans="1:28" ht="14.25" customHeight="1">
      <c r="A725" s="9"/>
      <c r="B725" s="9"/>
      <c r="C725" s="257"/>
      <c r="D725" s="9"/>
      <c r="E725" s="9"/>
      <c r="F725" s="258"/>
      <c r="G725" s="258"/>
      <c r="H725" s="259"/>
      <c r="I725" s="260"/>
      <c r="J725" s="9"/>
      <c r="K725" s="9"/>
      <c r="L725" s="9"/>
      <c r="M725" s="9"/>
      <c r="N725" s="9"/>
      <c r="O725" s="9"/>
      <c r="P725" s="9"/>
      <c r="Q725" s="9"/>
      <c r="R725" s="9"/>
      <c r="S725" s="9"/>
      <c r="T725" s="9"/>
      <c r="U725" s="9"/>
      <c r="V725" s="9"/>
      <c r="W725" s="9"/>
      <c r="X725" s="9"/>
      <c r="Y725" s="9"/>
      <c r="Z725" s="9"/>
      <c r="AA725" s="9"/>
      <c r="AB725" s="9"/>
    </row>
    <row r="726" spans="1:28" ht="14.25" customHeight="1">
      <c r="A726" s="9"/>
      <c r="B726" s="9"/>
      <c r="C726" s="257"/>
      <c r="D726" s="9"/>
      <c r="E726" s="9"/>
      <c r="F726" s="258"/>
      <c r="G726" s="258"/>
      <c r="H726" s="259"/>
      <c r="I726" s="260"/>
      <c r="J726" s="9"/>
      <c r="K726" s="9"/>
      <c r="L726" s="9"/>
      <c r="M726" s="9"/>
      <c r="N726" s="9"/>
      <c r="O726" s="9"/>
      <c r="P726" s="9"/>
      <c r="Q726" s="9"/>
      <c r="R726" s="9"/>
      <c r="S726" s="9"/>
      <c r="T726" s="9"/>
      <c r="U726" s="9"/>
      <c r="V726" s="9"/>
      <c r="W726" s="9"/>
      <c r="X726" s="9"/>
      <c r="Y726" s="9"/>
      <c r="Z726" s="9"/>
      <c r="AA726" s="9"/>
      <c r="AB726" s="9"/>
    </row>
    <row r="727" spans="1:28" ht="14.25" customHeight="1">
      <c r="A727" s="9"/>
      <c r="B727" s="9"/>
      <c r="C727" s="257"/>
      <c r="D727" s="9"/>
      <c r="E727" s="9"/>
      <c r="F727" s="258"/>
      <c r="G727" s="258"/>
      <c r="H727" s="259"/>
      <c r="I727" s="260"/>
      <c r="J727" s="9"/>
      <c r="K727" s="9"/>
      <c r="L727" s="9"/>
      <c r="M727" s="9"/>
      <c r="N727" s="9"/>
      <c r="O727" s="9"/>
      <c r="P727" s="9"/>
      <c r="Q727" s="9"/>
      <c r="R727" s="9"/>
      <c r="S727" s="9"/>
      <c r="T727" s="9"/>
      <c r="U727" s="9"/>
      <c r="V727" s="9"/>
      <c r="W727" s="9"/>
      <c r="X727" s="9"/>
      <c r="Y727" s="9"/>
      <c r="Z727" s="9"/>
      <c r="AA727" s="9"/>
      <c r="AB727" s="9"/>
    </row>
    <row r="728" spans="1:28" ht="14.25" customHeight="1">
      <c r="A728" s="9"/>
      <c r="B728" s="9"/>
      <c r="C728" s="257"/>
      <c r="D728" s="9"/>
      <c r="E728" s="9"/>
      <c r="F728" s="258"/>
      <c r="G728" s="258"/>
      <c r="H728" s="259"/>
      <c r="I728" s="260"/>
      <c r="J728" s="9"/>
      <c r="K728" s="9"/>
      <c r="L728" s="9"/>
      <c r="M728" s="9"/>
      <c r="N728" s="9"/>
      <c r="O728" s="9"/>
      <c r="P728" s="9"/>
      <c r="Q728" s="9"/>
      <c r="R728" s="9"/>
      <c r="S728" s="9"/>
      <c r="T728" s="9"/>
      <c r="U728" s="9"/>
      <c r="V728" s="9"/>
      <c r="W728" s="9"/>
      <c r="X728" s="9"/>
      <c r="Y728" s="9"/>
      <c r="Z728" s="9"/>
      <c r="AA728" s="9"/>
      <c r="AB728" s="9"/>
    </row>
    <row r="729" spans="1:28" ht="14.25" customHeight="1">
      <c r="A729" s="9"/>
      <c r="B729" s="9"/>
      <c r="C729" s="257"/>
      <c r="D729" s="9"/>
      <c r="E729" s="9"/>
      <c r="F729" s="258"/>
      <c r="G729" s="258"/>
      <c r="H729" s="259"/>
      <c r="I729" s="260"/>
      <c r="J729" s="9"/>
      <c r="K729" s="9"/>
      <c r="L729" s="9"/>
      <c r="M729" s="9"/>
      <c r="N729" s="9"/>
      <c r="O729" s="9"/>
      <c r="P729" s="9"/>
      <c r="Q729" s="9"/>
      <c r="R729" s="9"/>
      <c r="S729" s="9"/>
      <c r="T729" s="9"/>
      <c r="U729" s="9"/>
      <c r="V729" s="9"/>
      <c r="W729" s="9"/>
      <c r="X729" s="9"/>
      <c r="Y729" s="9"/>
      <c r="Z729" s="9"/>
      <c r="AA729" s="9"/>
      <c r="AB729" s="9"/>
    </row>
    <row r="730" spans="1:28" ht="14.25" customHeight="1">
      <c r="A730" s="9"/>
      <c r="B730" s="9"/>
      <c r="C730" s="257"/>
      <c r="D730" s="9"/>
      <c r="E730" s="9"/>
      <c r="F730" s="258"/>
      <c r="G730" s="258"/>
      <c r="H730" s="259"/>
      <c r="I730" s="260"/>
      <c r="J730" s="9"/>
      <c r="K730" s="9"/>
      <c r="L730" s="9"/>
      <c r="M730" s="9"/>
      <c r="N730" s="9"/>
      <c r="O730" s="9"/>
      <c r="P730" s="9"/>
      <c r="Q730" s="9"/>
      <c r="R730" s="9"/>
      <c r="S730" s="9"/>
      <c r="T730" s="9"/>
      <c r="U730" s="9"/>
      <c r="V730" s="9"/>
      <c r="W730" s="9"/>
      <c r="X730" s="9"/>
      <c r="Y730" s="9"/>
      <c r="Z730" s="9"/>
      <c r="AA730" s="9"/>
      <c r="AB730" s="9"/>
    </row>
    <row r="731" spans="1:28" ht="14.25" customHeight="1">
      <c r="A731" s="9"/>
      <c r="B731" s="9"/>
      <c r="C731" s="257"/>
      <c r="D731" s="9"/>
      <c r="E731" s="9"/>
      <c r="F731" s="258"/>
      <c r="G731" s="258"/>
      <c r="H731" s="259"/>
      <c r="I731" s="260"/>
      <c r="J731" s="9"/>
      <c r="K731" s="9"/>
      <c r="L731" s="9"/>
      <c r="M731" s="9"/>
      <c r="N731" s="9"/>
      <c r="O731" s="9"/>
      <c r="P731" s="9"/>
      <c r="Q731" s="9"/>
      <c r="R731" s="9"/>
      <c r="S731" s="9"/>
      <c r="T731" s="9"/>
      <c r="U731" s="9"/>
      <c r="V731" s="9"/>
      <c r="W731" s="9"/>
      <c r="X731" s="9"/>
      <c r="Y731" s="9"/>
      <c r="Z731" s="9"/>
      <c r="AA731" s="9"/>
      <c r="AB731" s="9"/>
    </row>
    <row r="732" spans="1:28" ht="14.25" customHeight="1">
      <c r="A732" s="9"/>
      <c r="B732" s="9"/>
      <c r="C732" s="257"/>
      <c r="D732" s="9"/>
      <c r="E732" s="9"/>
      <c r="F732" s="258"/>
      <c r="G732" s="258"/>
      <c r="H732" s="259"/>
      <c r="I732" s="260"/>
      <c r="J732" s="9"/>
      <c r="K732" s="9"/>
      <c r="L732" s="9"/>
      <c r="M732" s="9"/>
      <c r="N732" s="9"/>
      <c r="O732" s="9"/>
      <c r="P732" s="9"/>
      <c r="Q732" s="9"/>
      <c r="R732" s="9"/>
      <c r="S732" s="9"/>
      <c r="T732" s="9"/>
      <c r="U732" s="9"/>
      <c r="V732" s="9"/>
      <c r="W732" s="9"/>
      <c r="X732" s="9"/>
      <c r="Y732" s="9"/>
      <c r="Z732" s="9"/>
      <c r="AA732" s="9"/>
      <c r="AB732" s="9"/>
    </row>
    <row r="733" spans="1:28" ht="14.25" customHeight="1">
      <c r="A733" s="9"/>
      <c r="B733" s="9"/>
      <c r="C733" s="257"/>
      <c r="D733" s="9"/>
      <c r="E733" s="9"/>
      <c r="F733" s="258"/>
      <c r="G733" s="258"/>
      <c r="H733" s="259"/>
      <c r="I733" s="260"/>
      <c r="J733" s="9"/>
      <c r="K733" s="9"/>
      <c r="L733" s="9"/>
      <c r="M733" s="9"/>
      <c r="N733" s="9"/>
      <c r="O733" s="9"/>
      <c r="P733" s="9"/>
      <c r="Q733" s="9"/>
      <c r="R733" s="9"/>
      <c r="S733" s="9"/>
      <c r="T733" s="9"/>
      <c r="U733" s="9"/>
      <c r="V733" s="9"/>
      <c r="W733" s="9"/>
      <c r="X733" s="9"/>
      <c r="Y733" s="9"/>
      <c r="Z733" s="9"/>
      <c r="AA733" s="9"/>
      <c r="AB733" s="9"/>
    </row>
    <row r="734" spans="1:28" ht="14.25" customHeight="1">
      <c r="A734" s="9"/>
      <c r="B734" s="9"/>
      <c r="C734" s="257"/>
      <c r="D734" s="9"/>
      <c r="E734" s="9"/>
      <c r="F734" s="258"/>
      <c r="G734" s="258"/>
      <c r="H734" s="259"/>
      <c r="I734" s="260"/>
      <c r="J734" s="9"/>
      <c r="K734" s="9"/>
      <c r="L734" s="9"/>
      <c r="M734" s="9"/>
      <c r="N734" s="9"/>
      <c r="O734" s="9"/>
      <c r="P734" s="9"/>
      <c r="Q734" s="9"/>
      <c r="R734" s="9"/>
      <c r="S734" s="9"/>
      <c r="T734" s="9"/>
      <c r="U734" s="9"/>
      <c r="V734" s="9"/>
      <c r="W734" s="9"/>
      <c r="X734" s="9"/>
      <c r="Y734" s="9"/>
      <c r="Z734" s="9"/>
      <c r="AA734" s="9"/>
      <c r="AB734" s="9"/>
    </row>
    <row r="735" spans="1:28" ht="14.25" customHeight="1">
      <c r="A735" s="9"/>
      <c r="B735" s="9"/>
      <c r="C735" s="257"/>
      <c r="D735" s="9"/>
      <c r="E735" s="9"/>
      <c r="F735" s="258"/>
      <c r="G735" s="258"/>
      <c r="H735" s="259"/>
      <c r="I735" s="260"/>
      <c r="J735" s="9"/>
      <c r="K735" s="9"/>
      <c r="L735" s="9"/>
      <c r="M735" s="9"/>
      <c r="N735" s="9"/>
      <c r="O735" s="9"/>
      <c r="P735" s="9"/>
      <c r="Q735" s="9"/>
      <c r="R735" s="9"/>
      <c r="S735" s="9"/>
      <c r="T735" s="9"/>
      <c r="U735" s="9"/>
      <c r="V735" s="9"/>
      <c r="W735" s="9"/>
      <c r="X735" s="9"/>
      <c r="Y735" s="9"/>
      <c r="Z735" s="9"/>
      <c r="AA735" s="9"/>
      <c r="AB735" s="9"/>
    </row>
    <row r="736" spans="1:28" ht="14.25" customHeight="1">
      <c r="A736" s="9"/>
      <c r="B736" s="9"/>
      <c r="C736" s="257"/>
      <c r="D736" s="9"/>
      <c r="E736" s="9"/>
      <c r="F736" s="258"/>
      <c r="G736" s="258"/>
      <c r="H736" s="259"/>
      <c r="I736" s="260"/>
      <c r="J736" s="9"/>
      <c r="K736" s="9"/>
      <c r="L736" s="9"/>
      <c r="M736" s="9"/>
      <c r="N736" s="9"/>
      <c r="O736" s="9"/>
      <c r="P736" s="9"/>
      <c r="Q736" s="9"/>
      <c r="R736" s="9"/>
      <c r="S736" s="9"/>
      <c r="T736" s="9"/>
      <c r="U736" s="9"/>
      <c r="V736" s="9"/>
      <c r="W736" s="9"/>
      <c r="X736" s="9"/>
      <c r="Y736" s="9"/>
      <c r="Z736" s="9"/>
      <c r="AA736" s="9"/>
      <c r="AB736" s="9"/>
    </row>
    <row r="737" spans="1:28" ht="14.25" customHeight="1">
      <c r="A737" s="9"/>
      <c r="B737" s="9"/>
      <c r="C737" s="257"/>
      <c r="D737" s="9"/>
      <c r="E737" s="9"/>
      <c r="F737" s="258"/>
      <c r="G737" s="258"/>
      <c r="H737" s="259"/>
      <c r="I737" s="260"/>
      <c r="J737" s="9"/>
      <c r="K737" s="9"/>
      <c r="L737" s="9"/>
      <c r="M737" s="9"/>
      <c r="N737" s="9"/>
      <c r="O737" s="9"/>
      <c r="P737" s="9"/>
      <c r="Q737" s="9"/>
      <c r="R737" s="9"/>
      <c r="S737" s="9"/>
      <c r="T737" s="9"/>
      <c r="U737" s="9"/>
      <c r="V737" s="9"/>
      <c r="W737" s="9"/>
      <c r="X737" s="9"/>
      <c r="Y737" s="9"/>
      <c r="Z737" s="9"/>
      <c r="AA737" s="9"/>
      <c r="AB737" s="9"/>
    </row>
    <row r="738" spans="1:28" ht="14.25" customHeight="1">
      <c r="A738" s="9"/>
      <c r="B738" s="9"/>
      <c r="C738" s="257"/>
      <c r="D738" s="9"/>
      <c r="E738" s="9"/>
      <c r="F738" s="258"/>
      <c r="G738" s="258"/>
      <c r="H738" s="259"/>
      <c r="I738" s="260"/>
      <c r="J738" s="9"/>
      <c r="K738" s="9"/>
      <c r="L738" s="9"/>
      <c r="M738" s="9"/>
      <c r="N738" s="9"/>
      <c r="O738" s="9"/>
      <c r="P738" s="9"/>
      <c r="Q738" s="9"/>
      <c r="R738" s="9"/>
      <c r="S738" s="9"/>
      <c r="T738" s="9"/>
      <c r="U738" s="9"/>
      <c r="V738" s="9"/>
      <c r="W738" s="9"/>
      <c r="X738" s="9"/>
      <c r="Y738" s="9"/>
      <c r="Z738" s="9"/>
      <c r="AA738" s="9"/>
      <c r="AB738" s="9"/>
    </row>
    <row r="739" spans="1:28" ht="14.25" customHeight="1">
      <c r="A739" s="9"/>
      <c r="B739" s="9"/>
      <c r="C739" s="257"/>
      <c r="D739" s="9"/>
      <c r="E739" s="9"/>
      <c r="F739" s="258"/>
      <c r="G739" s="258"/>
      <c r="H739" s="259"/>
      <c r="I739" s="260"/>
      <c r="J739" s="9"/>
      <c r="K739" s="9"/>
      <c r="L739" s="9"/>
      <c r="M739" s="9"/>
      <c r="N739" s="9"/>
      <c r="O739" s="9"/>
      <c r="P739" s="9"/>
      <c r="Q739" s="9"/>
      <c r="R739" s="9"/>
      <c r="S739" s="9"/>
      <c r="T739" s="9"/>
      <c r="U739" s="9"/>
      <c r="V739" s="9"/>
      <c r="W739" s="9"/>
      <c r="X739" s="9"/>
      <c r="Y739" s="9"/>
      <c r="Z739" s="9"/>
      <c r="AA739" s="9"/>
      <c r="AB739" s="9"/>
    </row>
    <row r="740" spans="1:28" ht="14.25" customHeight="1">
      <c r="A740" s="9"/>
      <c r="B740" s="9"/>
      <c r="C740" s="257"/>
      <c r="D740" s="9"/>
      <c r="E740" s="9"/>
      <c r="F740" s="258"/>
      <c r="G740" s="258"/>
      <c r="H740" s="259"/>
      <c r="I740" s="260"/>
      <c r="J740" s="9"/>
      <c r="K740" s="9"/>
      <c r="L740" s="9"/>
      <c r="M740" s="9"/>
      <c r="N740" s="9"/>
      <c r="O740" s="9"/>
      <c r="P740" s="9"/>
      <c r="Q740" s="9"/>
      <c r="R740" s="9"/>
      <c r="S740" s="9"/>
      <c r="T740" s="9"/>
      <c r="U740" s="9"/>
      <c r="V740" s="9"/>
      <c r="W740" s="9"/>
      <c r="X740" s="9"/>
      <c r="Y740" s="9"/>
      <c r="Z740" s="9"/>
      <c r="AA740" s="9"/>
      <c r="AB740" s="9"/>
    </row>
    <row r="741" spans="1:28" ht="14.25" customHeight="1">
      <c r="A741" s="9"/>
      <c r="B741" s="9"/>
      <c r="C741" s="257"/>
      <c r="D741" s="9"/>
      <c r="E741" s="9"/>
      <c r="F741" s="258"/>
      <c r="G741" s="258"/>
      <c r="H741" s="259"/>
      <c r="I741" s="260"/>
      <c r="J741" s="9"/>
      <c r="K741" s="9"/>
      <c r="L741" s="9"/>
      <c r="M741" s="9"/>
      <c r="N741" s="9"/>
      <c r="O741" s="9"/>
      <c r="P741" s="9"/>
      <c r="Q741" s="9"/>
      <c r="R741" s="9"/>
      <c r="S741" s="9"/>
      <c r="T741" s="9"/>
      <c r="U741" s="9"/>
      <c r="V741" s="9"/>
      <c r="W741" s="9"/>
      <c r="X741" s="9"/>
      <c r="Y741" s="9"/>
      <c r="Z741" s="9"/>
      <c r="AA741" s="9"/>
      <c r="AB741" s="9"/>
    </row>
    <row r="742" spans="1:28" ht="14.25" customHeight="1">
      <c r="A742" s="9"/>
      <c r="B742" s="9"/>
      <c r="C742" s="257"/>
      <c r="D742" s="9"/>
      <c r="E742" s="9"/>
      <c r="F742" s="258"/>
      <c r="G742" s="258"/>
      <c r="H742" s="259"/>
      <c r="I742" s="260"/>
      <c r="J742" s="9"/>
      <c r="K742" s="9"/>
      <c r="L742" s="9"/>
      <c r="M742" s="9"/>
      <c r="N742" s="9"/>
      <c r="O742" s="9"/>
      <c r="P742" s="9"/>
      <c r="Q742" s="9"/>
      <c r="R742" s="9"/>
      <c r="S742" s="9"/>
      <c r="T742" s="9"/>
      <c r="U742" s="9"/>
      <c r="V742" s="9"/>
      <c r="W742" s="9"/>
      <c r="X742" s="9"/>
      <c r="Y742" s="9"/>
      <c r="Z742" s="9"/>
      <c r="AA742" s="9"/>
      <c r="AB742" s="9"/>
    </row>
    <row r="743" spans="1:28" ht="14.25" customHeight="1">
      <c r="A743" s="9"/>
      <c r="B743" s="9"/>
      <c r="C743" s="257"/>
      <c r="D743" s="9"/>
      <c r="E743" s="9"/>
      <c r="F743" s="258"/>
      <c r="G743" s="258"/>
      <c r="H743" s="259"/>
      <c r="I743" s="260"/>
      <c r="J743" s="9"/>
      <c r="K743" s="9"/>
      <c r="L743" s="9"/>
      <c r="M743" s="9"/>
      <c r="N743" s="9"/>
      <c r="O743" s="9"/>
      <c r="P743" s="9"/>
      <c r="Q743" s="9"/>
      <c r="R743" s="9"/>
      <c r="S743" s="9"/>
      <c r="T743" s="9"/>
      <c r="U743" s="9"/>
      <c r="V743" s="9"/>
      <c r="W743" s="9"/>
      <c r="X743" s="9"/>
      <c r="Y743" s="9"/>
      <c r="Z743" s="9"/>
      <c r="AA743" s="9"/>
      <c r="AB743" s="9"/>
    </row>
    <row r="744" spans="1:28" ht="14.25" customHeight="1">
      <c r="A744" s="9"/>
      <c r="B744" s="9"/>
      <c r="C744" s="257"/>
      <c r="D744" s="9"/>
      <c r="E744" s="9"/>
      <c r="F744" s="258"/>
      <c r="G744" s="258"/>
      <c r="H744" s="259"/>
      <c r="I744" s="260"/>
      <c r="J744" s="9"/>
      <c r="K744" s="9"/>
      <c r="L744" s="9"/>
      <c r="M744" s="9"/>
      <c r="N744" s="9"/>
      <c r="O744" s="9"/>
      <c r="P744" s="9"/>
      <c r="Q744" s="9"/>
      <c r="R744" s="9"/>
      <c r="S744" s="9"/>
      <c r="T744" s="9"/>
      <c r="U744" s="9"/>
      <c r="V744" s="9"/>
      <c r="W744" s="9"/>
      <c r="X744" s="9"/>
      <c r="Y744" s="9"/>
      <c r="Z744" s="9"/>
      <c r="AA744" s="9"/>
      <c r="AB744" s="9"/>
    </row>
    <row r="745" spans="1:28" ht="14.25" customHeight="1">
      <c r="A745" s="9"/>
      <c r="B745" s="9"/>
      <c r="C745" s="257"/>
      <c r="D745" s="9"/>
      <c r="E745" s="9"/>
      <c r="F745" s="258"/>
      <c r="G745" s="258"/>
      <c r="H745" s="259"/>
      <c r="I745" s="260"/>
      <c r="J745" s="9"/>
      <c r="K745" s="9"/>
      <c r="L745" s="9"/>
      <c r="M745" s="9"/>
      <c r="N745" s="9"/>
      <c r="O745" s="9"/>
      <c r="P745" s="9"/>
      <c r="Q745" s="9"/>
      <c r="R745" s="9"/>
      <c r="S745" s="9"/>
      <c r="T745" s="9"/>
      <c r="U745" s="9"/>
      <c r="V745" s="9"/>
      <c r="W745" s="9"/>
      <c r="X745" s="9"/>
      <c r="Y745" s="9"/>
      <c r="Z745" s="9"/>
      <c r="AA745" s="9"/>
      <c r="AB745" s="9"/>
    </row>
    <row r="746" spans="1:28" ht="14.25" customHeight="1">
      <c r="A746" s="9"/>
      <c r="B746" s="9"/>
      <c r="C746" s="257"/>
      <c r="D746" s="9"/>
      <c r="E746" s="9"/>
      <c r="F746" s="258"/>
      <c r="G746" s="258"/>
      <c r="H746" s="259"/>
      <c r="I746" s="260"/>
      <c r="J746" s="9"/>
      <c r="K746" s="9"/>
      <c r="L746" s="9"/>
      <c r="M746" s="9"/>
      <c r="N746" s="9"/>
      <c r="O746" s="9"/>
      <c r="P746" s="9"/>
      <c r="Q746" s="9"/>
      <c r="R746" s="9"/>
      <c r="S746" s="9"/>
      <c r="T746" s="9"/>
      <c r="U746" s="9"/>
      <c r="V746" s="9"/>
      <c r="W746" s="9"/>
      <c r="X746" s="9"/>
      <c r="Y746" s="9"/>
      <c r="Z746" s="9"/>
      <c r="AA746" s="9"/>
      <c r="AB746" s="9"/>
    </row>
    <row r="747" spans="1:28" ht="14.25" customHeight="1">
      <c r="A747" s="9"/>
      <c r="B747" s="9"/>
      <c r="C747" s="257"/>
      <c r="D747" s="9"/>
      <c r="E747" s="9"/>
      <c r="F747" s="258"/>
      <c r="G747" s="258"/>
      <c r="H747" s="259"/>
      <c r="I747" s="260"/>
      <c r="J747" s="9"/>
      <c r="K747" s="9"/>
      <c r="L747" s="9"/>
      <c r="M747" s="9"/>
      <c r="N747" s="9"/>
      <c r="O747" s="9"/>
      <c r="P747" s="9"/>
      <c r="Q747" s="9"/>
      <c r="R747" s="9"/>
      <c r="S747" s="9"/>
      <c r="T747" s="9"/>
      <c r="U747" s="9"/>
      <c r="V747" s="9"/>
      <c r="W747" s="9"/>
      <c r="X747" s="9"/>
      <c r="Y747" s="9"/>
      <c r="Z747" s="9"/>
      <c r="AA747" s="9"/>
      <c r="AB747" s="9"/>
    </row>
    <row r="748" spans="1:28" ht="14.25" customHeight="1">
      <c r="A748" s="9"/>
      <c r="B748" s="9"/>
      <c r="C748" s="257"/>
      <c r="D748" s="9"/>
      <c r="E748" s="9"/>
      <c r="F748" s="258"/>
      <c r="G748" s="258"/>
      <c r="H748" s="259"/>
      <c r="I748" s="260"/>
      <c r="J748" s="9"/>
      <c r="K748" s="9"/>
      <c r="L748" s="9"/>
      <c r="M748" s="9"/>
      <c r="N748" s="9"/>
      <c r="O748" s="9"/>
      <c r="P748" s="9"/>
      <c r="Q748" s="9"/>
      <c r="R748" s="9"/>
      <c r="S748" s="9"/>
      <c r="T748" s="9"/>
      <c r="U748" s="9"/>
      <c r="V748" s="9"/>
      <c r="W748" s="9"/>
      <c r="X748" s="9"/>
      <c r="Y748" s="9"/>
      <c r="Z748" s="9"/>
      <c r="AA748" s="9"/>
      <c r="AB748" s="9"/>
    </row>
    <row r="749" spans="1:28" ht="14.25" customHeight="1">
      <c r="A749" s="9"/>
      <c r="B749" s="9"/>
      <c r="C749" s="257"/>
      <c r="D749" s="9"/>
      <c r="E749" s="9"/>
      <c r="F749" s="258"/>
      <c r="G749" s="258"/>
      <c r="H749" s="259"/>
      <c r="I749" s="260"/>
      <c r="J749" s="9"/>
      <c r="K749" s="9"/>
      <c r="L749" s="9"/>
      <c r="M749" s="9"/>
      <c r="N749" s="9"/>
      <c r="O749" s="9"/>
      <c r="P749" s="9"/>
      <c r="Q749" s="9"/>
      <c r="R749" s="9"/>
      <c r="S749" s="9"/>
      <c r="T749" s="9"/>
      <c r="U749" s="9"/>
      <c r="V749" s="9"/>
      <c r="W749" s="9"/>
      <c r="X749" s="9"/>
      <c r="Y749" s="9"/>
      <c r="Z749" s="9"/>
      <c r="AA749" s="9"/>
      <c r="AB749" s="9"/>
    </row>
    <row r="750" spans="1:28" ht="14.25" customHeight="1">
      <c r="A750" s="9"/>
      <c r="B750" s="9"/>
      <c r="C750" s="257"/>
      <c r="D750" s="9"/>
      <c r="E750" s="9"/>
      <c r="F750" s="258"/>
      <c r="G750" s="258"/>
      <c r="H750" s="259"/>
      <c r="I750" s="260"/>
      <c r="J750" s="9"/>
      <c r="K750" s="9"/>
      <c r="L750" s="9"/>
      <c r="M750" s="9"/>
      <c r="N750" s="9"/>
      <c r="O750" s="9"/>
      <c r="P750" s="9"/>
      <c r="Q750" s="9"/>
      <c r="R750" s="9"/>
      <c r="S750" s="9"/>
      <c r="T750" s="9"/>
      <c r="U750" s="9"/>
      <c r="V750" s="9"/>
      <c r="W750" s="9"/>
      <c r="X750" s="9"/>
      <c r="Y750" s="9"/>
      <c r="Z750" s="9"/>
      <c r="AA750" s="9"/>
      <c r="AB750" s="9"/>
    </row>
    <row r="751" spans="1:28" ht="14.25" customHeight="1">
      <c r="A751" s="9"/>
      <c r="B751" s="9"/>
      <c r="C751" s="257"/>
      <c r="D751" s="9"/>
      <c r="E751" s="9"/>
      <c r="F751" s="258"/>
      <c r="G751" s="258"/>
      <c r="H751" s="259"/>
      <c r="I751" s="260"/>
      <c r="J751" s="9"/>
      <c r="K751" s="9"/>
      <c r="L751" s="9"/>
      <c r="M751" s="9"/>
      <c r="N751" s="9"/>
      <c r="O751" s="9"/>
      <c r="P751" s="9"/>
      <c r="Q751" s="9"/>
      <c r="R751" s="9"/>
      <c r="S751" s="9"/>
      <c r="T751" s="9"/>
      <c r="U751" s="9"/>
      <c r="V751" s="9"/>
      <c r="W751" s="9"/>
      <c r="X751" s="9"/>
      <c r="Y751" s="9"/>
      <c r="Z751" s="9"/>
      <c r="AA751" s="9"/>
      <c r="AB751" s="9"/>
    </row>
    <row r="752" spans="1:28" ht="14.25" customHeight="1">
      <c r="A752" s="9"/>
      <c r="B752" s="9"/>
      <c r="C752" s="257"/>
      <c r="D752" s="9"/>
      <c r="E752" s="9"/>
      <c r="F752" s="258"/>
      <c r="G752" s="258"/>
      <c r="H752" s="259"/>
      <c r="I752" s="260"/>
      <c r="J752" s="9"/>
      <c r="K752" s="9"/>
      <c r="L752" s="9"/>
      <c r="M752" s="9"/>
      <c r="N752" s="9"/>
      <c r="O752" s="9"/>
      <c r="P752" s="9"/>
      <c r="Q752" s="9"/>
      <c r="R752" s="9"/>
      <c r="S752" s="9"/>
      <c r="T752" s="9"/>
      <c r="U752" s="9"/>
      <c r="V752" s="9"/>
      <c r="W752" s="9"/>
      <c r="X752" s="9"/>
      <c r="Y752" s="9"/>
      <c r="Z752" s="9"/>
      <c r="AA752" s="9"/>
      <c r="AB752" s="9"/>
    </row>
    <row r="753" spans="1:28" ht="14.25" customHeight="1">
      <c r="A753" s="9"/>
      <c r="B753" s="9"/>
      <c r="C753" s="257"/>
      <c r="D753" s="9"/>
      <c r="E753" s="9"/>
      <c r="F753" s="258"/>
      <c r="G753" s="258"/>
      <c r="H753" s="259"/>
      <c r="I753" s="260"/>
      <c r="J753" s="9"/>
      <c r="K753" s="9"/>
      <c r="L753" s="9"/>
      <c r="M753" s="9"/>
      <c r="N753" s="9"/>
      <c r="O753" s="9"/>
      <c r="P753" s="9"/>
      <c r="Q753" s="9"/>
      <c r="R753" s="9"/>
      <c r="S753" s="9"/>
      <c r="T753" s="9"/>
      <c r="U753" s="9"/>
      <c r="V753" s="9"/>
      <c r="W753" s="9"/>
      <c r="X753" s="9"/>
      <c r="Y753" s="9"/>
      <c r="Z753" s="9"/>
      <c r="AA753" s="9"/>
      <c r="AB753" s="9"/>
    </row>
    <row r="754" spans="1:28" ht="14.25" customHeight="1">
      <c r="A754" s="9"/>
      <c r="B754" s="9"/>
      <c r="C754" s="257"/>
      <c r="D754" s="9"/>
      <c r="E754" s="9"/>
      <c r="F754" s="258"/>
      <c r="G754" s="258"/>
      <c r="H754" s="259"/>
      <c r="I754" s="260"/>
      <c r="J754" s="9"/>
      <c r="K754" s="9"/>
      <c r="L754" s="9"/>
      <c r="M754" s="9"/>
      <c r="N754" s="9"/>
      <c r="O754" s="9"/>
      <c r="P754" s="9"/>
      <c r="Q754" s="9"/>
      <c r="R754" s="9"/>
      <c r="S754" s="9"/>
      <c r="T754" s="9"/>
      <c r="U754" s="9"/>
      <c r="V754" s="9"/>
      <c r="W754" s="9"/>
      <c r="X754" s="9"/>
      <c r="Y754" s="9"/>
      <c r="Z754" s="9"/>
      <c r="AA754" s="9"/>
      <c r="AB754" s="9"/>
    </row>
    <row r="755" spans="1:28" ht="14.25" customHeight="1">
      <c r="A755" s="9"/>
      <c r="B755" s="9"/>
      <c r="C755" s="257"/>
      <c r="D755" s="9"/>
      <c r="E755" s="9"/>
      <c r="F755" s="258"/>
      <c r="G755" s="258"/>
      <c r="H755" s="259"/>
      <c r="I755" s="260"/>
      <c r="J755" s="9"/>
      <c r="K755" s="9"/>
      <c r="L755" s="9"/>
      <c r="M755" s="9"/>
      <c r="N755" s="9"/>
      <c r="O755" s="9"/>
      <c r="P755" s="9"/>
      <c r="Q755" s="9"/>
      <c r="R755" s="9"/>
      <c r="S755" s="9"/>
      <c r="T755" s="9"/>
      <c r="U755" s="9"/>
      <c r="V755" s="9"/>
      <c r="W755" s="9"/>
      <c r="X755" s="9"/>
      <c r="Y755" s="9"/>
      <c r="Z755" s="9"/>
      <c r="AA755" s="9"/>
      <c r="AB755" s="9"/>
    </row>
    <row r="756" spans="1:28" ht="14.25" customHeight="1">
      <c r="A756" s="9"/>
      <c r="B756" s="9"/>
      <c r="C756" s="257"/>
      <c r="D756" s="9"/>
      <c r="E756" s="9"/>
      <c r="F756" s="258"/>
      <c r="G756" s="258"/>
      <c r="H756" s="259"/>
      <c r="I756" s="260"/>
      <c r="J756" s="9"/>
      <c r="K756" s="9"/>
      <c r="L756" s="9"/>
      <c r="M756" s="9"/>
      <c r="N756" s="9"/>
      <c r="O756" s="9"/>
      <c r="P756" s="9"/>
      <c r="Q756" s="9"/>
      <c r="R756" s="9"/>
      <c r="S756" s="9"/>
      <c r="T756" s="9"/>
      <c r="U756" s="9"/>
      <c r="V756" s="9"/>
      <c r="W756" s="9"/>
      <c r="X756" s="9"/>
      <c r="Y756" s="9"/>
      <c r="Z756" s="9"/>
      <c r="AA756" s="9"/>
      <c r="AB756" s="9"/>
    </row>
    <row r="757" spans="1:28" ht="14.25" customHeight="1">
      <c r="A757" s="9"/>
      <c r="B757" s="9"/>
      <c r="C757" s="257"/>
      <c r="D757" s="9"/>
      <c r="E757" s="9"/>
      <c r="F757" s="258"/>
      <c r="G757" s="258"/>
      <c r="H757" s="259"/>
      <c r="I757" s="260"/>
      <c r="J757" s="9"/>
      <c r="K757" s="9"/>
      <c r="L757" s="9"/>
      <c r="M757" s="9"/>
      <c r="N757" s="9"/>
      <c r="O757" s="9"/>
      <c r="P757" s="9"/>
      <c r="Q757" s="9"/>
      <c r="R757" s="9"/>
      <c r="S757" s="9"/>
      <c r="T757" s="9"/>
      <c r="U757" s="9"/>
      <c r="V757" s="9"/>
      <c r="W757" s="9"/>
      <c r="X757" s="9"/>
      <c r="Y757" s="9"/>
      <c r="Z757" s="9"/>
      <c r="AA757" s="9"/>
      <c r="AB757" s="9"/>
    </row>
    <row r="758" spans="1:28" ht="14.25" customHeight="1">
      <c r="A758" s="9"/>
      <c r="B758" s="9"/>
      <c r="C758" s="257"/>
      <c r="D758" s="9"/>
      <c r="E758" s="9"/>
      <c r="F758" s="258"/>
      <c r="G758" s="258"/>
      <c r="H758" s="259"/>
      <c r="I758" s="260"/>
      <c r="J758" s="9"/>
      <c r="K758" s="9"/>
      <c r="L758" s="9"/>
      <c r="M758" s="9"/>
      <c r="N758" s="9"/>
      <c r="O758" s="9"/>
      <c r="P758" s="9"/>
      <c r="Q758" s="9"/>
      <c r="R758" s="9"/>
      <c r="S758" s="9"/>
      <c r="T758" s="9"/>
      <c r="U758" s="9"/>
      <c r="V758" s="9"/>
      <c r="W758" s="9"/>
      <c r="X758" s="9"/>
      <c r="Y758" s="9"/>
      <c r="Z758" s="9"/>
      <c r="AA758" s="9"/>
      <c r="AB758" s="9"/>
    </row>
    <row r="759" spans="1:28" ht="14.25" customHeight="1">
      <c r="A759" s="9"/>
      <c r="B759" s="9"/>
      <c r="C759" s="257"/>
      <c r="D759" s="9"/>
      <c r="E759" s="9"/>
      <c r="F759" s="258"/>
      <c r="G759" s="258"/>
      <c r="H759" s="259"/>
      <c r="I759" s="260"/>
      <c r="J759" s="9"/>
      <c r="K759" s="9"/>
      <c r="L759" s="9"/>
      <c r="M759" s="9"/>
      <c r="N759" s="9"/>
      <c r="O759" s="9"/>
      <c r="P759" s="9"/>
      <c r="Q759" s="9"/>
      <c r="R759" s="9"/>
      <c r="S759" s="9"/>
      <c r="T759" s="9"/>
      <c r="U759" s="9"/>
      <c r="V759" s="9"/>
      <c r="W759" s="9"/>
      <c r="X759" s="9"/>
      <c r="Y759" s="9"/>
      <c r="Z759" s="9"/>
      <c r="AA759" s="9"/>
      <c r="AB759" s="9"/>
    </row>
    <row r="760" spans="1:28" ht="14.25" customHeight="1">
      <c r="A760" s="9"/>
      <c r="B760" s="9"/>
      <c r="C760" s="257"/>
      <c r="D760" s="9"/>
      <c r="E760" s="9"/>
      <c r="F760" s="258"/>
      <c r="G760" s="258"/>
      <c r="H760" s="259"/>
      <c r="I760" s="260"/>
      <c r="J760" s="9"/>
      <c r="K760" s="9"/>
      <c r="L760" s="9"/>
      <c r="M760" s="9"/>
      <c r="N760" s="9"/>
      <c r="O760" s="9"/>
      <c r="P760" s="9"/>
      <c r="Q760" s="9"/>
      <c r="R760" s="9"/>
      <c r="S760" s="9"/>
      <c r="T760" s="9"/>
      <c r="U760" s="9"/>
      <c r="V760" s="9"/>
      <c r="W760" s="9"/>
      <c r="X760" s="9"/>
      <c r="Y760" s="9"/>
      <c r="Z760" s="9"/>
      <c r="AA760" s="9"/>
      <c r="AB760" s="9"/>
    </row>
    <row r="761" spans="1:28" ht="14.25" customHeight="1">
      <c r="A761" s="9"/>
      <c r="B761" s="9"/>
      <c r="C761" s="257"/>
      <c r="D761" s="9"/>
      <c r="E761" s="9"/>
      <c r="F761" s="258"/>
      <c r="G761" s="258"/>
      <c r="H761" s="259"/>
      <c r="I761" s="260"/>
      <c r="J761" s="9"/>
      <c r="K761" s="9"/>
      <c r="L761" s="9"/>
      <c r="M761" s="9"/>
      <c r="N761" s="9"/>
      <c r="O761" s="9"/>
      <c r="P761" s="9"/>
      <c r="Q761" s="9"/>
      <c r="R761" s="9"/>
      <c r="S761" s="9"/>
      <c r="T761" s="9"/>
      <c r="U761" s="9"/>
      <c r="V761" s="9"/>
      <c r="W761" s="9"/>
      <c r="X761" s="9"/>
      <c r="Y761" s="9"/>
      <c r="Z761" s="9"/>
      <c r="AA761" s="9"/>
      <c r="AB761" s="9"/>
    </row>
    <row r="762" spans="1:28" ht="14.25" customHeight="1">
      <c r="A762" s="9"/>
      <c r="B762" s="9"/>
      <c r="C762" s="257"/>
      <c r="D762" s="9"/>
      <c r="E762" s="9"/>
      <c r="F762" s="258"/>
      <c r="G762" s="258"/>
      <c r="H762" s="259"/>
      <c r="I762" s="260"/>
      <c r="J762" s="9"/>
      <c r="K762" s="9"/>
      <c r="L762" s="9"/>
      <c r="M762" s="9"/>
      <c r="N762" s="9"/>
      <c r="O762" s="9"/>
      <c r="P762" s="9"/>
      <c r="Q762" s="9"/>
      <c r="R762" s="9"/>
      <c r="S762" s="9"/>
      <c r="T762" s="9"/>
      <c r="U762" s="9"/>
      <c r="V762" s="9"/>
      <c r="W762" s="9"/>
      <c r="X762" s="9"/>
      <c r="Y762" s="9"/>
      <c r="Z762" s="9"/>
      <c r="AA762" s="9"/>
      <c r="AB762" s="9"/>
    </row>
    <row r="763" spans="1:28" ht="14.25" customHeight="1">
      <c r="A763" s="9"/>
      <c r="B763" s="9"/>
      <c r="C763" s="257"/>
      <c r="D763" s="9"/>
      <c r="E763" s="9"/>
      <c r="F763" s="258"/>
      <c r="G763" s="258"/>
      <c r="H763" s="259"/>
      <c r="I763" s="260"/>
      <c r="J763" s="9"/>
      <c r="K763" s="9"/>
      <c r="L763" s="9"/>
      <c r="M763" s="9"/>
      <c r="N763" s="9"/>
      <c r="O763" s="9"/>
      <c r="P763" s="9"/>
      <c r="Q763" s="9"/>
      <c r="R763" s="9"/>
      <c r="S763" s="9"/>
      <c r="T763" s="9"/>
      <c r="U763" s="9"/>
      <c r="V763" s="9"/>
      <c r="W763" s="9"/>
      <c r="X763" s="9"/>
      <c r="Y763" s="9"/>
      <c r="Z763" s="9"/>
      <c r="AA763" s="9"/>
      <c r="AB763" s="9"/>
    </row>
    <row r="764" spans="1:28" ht="14.25" customHeight="1">
      <c r="A764" s="9"/>
      <c r="B764" s="9"/>
      <c r="C764" s="257"/>
      <c r="D764" s="9"/>
      <c r="E764" s="9"/>
      <c r="F764" s="258"/>
      <c r="G764" s="258"/>
      <c r="H764" s="259"/>
      <c r="I764" s="260"/>
      <c r="J764" s="9"/>
      <c r="K764" s="9"/>
      <c r="L764" s="9"/>
      <c r="M764" s="9"/>
      <c r="N764" s="9"/>
      <c r="O764" s="9"/>
      <c r="P764" s="9"/>
      <c r="Q764" s="9"/>
      <c r="R764" s="9"/>
      <c r="S764" s="9"/>
      <c r="T764" s="9"/>
      <c r="U764" s="9"/>
      <c r="V764" s="9"/>
      <c r="W764" s="9"/>
      <c r="X764" s="9"/>
      <c r="Y764" s="9"/>
      <c r="Z764" s="9"/>
      <c r="AA764" s="9"/>
      <c r="AB764" s="9"/>
    </row>
    <row r="765" spans="1:28" ht="14.25" customHeight="1">
      <c r="A765" s="9"/>
      <c r="B765" s="9"/>
      <c r="C765" s="257"/>
      <c r="D765" s="9"/>
      <c r="E765" s="9"/>
      <c r="F765" s="258"/>
      <c r="G765" s="258"/>
      <c r="H765" s="259"/>
      <c r="I765" s="260"/>
      <c r="J765" s="9"/>
      <c r="K765" s="9"/>
      <c r="L765" s="9"/>
      <c r="M765" s="9"/>
      <c r="N765" s="9"/>
      <c r="O765" s="9"/>
      <c r="P765" s="9"/>
      <c r="Q765" s="9"/>
      <c r="R765" s="9"/>
      <c r="S765" s="9"/>
      <c r="T765" s="9"/>
      <c r="U765" s="9"/>
      <c r="V765" s="9"/>
      <c r="W765" s="9"/>
      <c r="X765" s="9"/>
      <c r="Y765" s="9"/>
      <c r="Z765" s="9"/>
      <c r="AA765" s="9"/>
      <c r="AB765" s="9"/>
    </row>
    <row r="766" spans="1:28" ht="14.25" customHeight="1">
      <c r="A766" s="9"/>
      <c r="B766" s="9"/>
      <c r="C766" s="257"/>
      <c r="D766" s="9"/>
      <c r="E766" s="9"/>
      <c r="F766" s="258"/>
      <c r="G766" s="258"/>
      <c r="H766" s="259"/>
      <c r="I766" s="260"/>
      <c r="J766" s="9"/>
      <c r="K766" s="9"/>
      <c r="L766" s="9"/>
      <c r="M766" s="9"/>
      <c r="N766" s="9"/>
      <c r="O766" s="9"/>
      <c r="P766" s="9"/>
      <c r="Q766" s="9"/>
      <c r="R766" s="9"/>
      <c r="S766" s="9"/>
      <c r="T766" s="9"/>
      <c r="U766" s="9"/>
      <c r="V766" s="9"/>
      <c r="W766" s="9"/>
      <c r="X766" s="9"/>
      <c r="Y766" s="9"/>
      <c r="Z766" s="9"/>
      <c r="AA766" s="9"/>
      <c r="AB766" s="9"/>
    </row>
    <row r="767" spans="1:28" ht="14.25" customHeight="1">
      <c r="A767" s="9"/>
      <c r="B767" s="9"/>
      <c r="C767" s="257"/>
      <c r="D767" s="9"/>
      <c r="E767" s="9"/>
      <c r="F767" s="258"/>
      <c r="G767" s="258"/>
      <c r="H767" s="259"/>
      <c r="I767" s="260"/>
      <c r="J767" s="9"/>
      <c r="K767" s="9"/>
      <c r="L767" s="9"/>
      <c r="M767" s="9"/>
      <c r="N767" s="9"/>
      <c r="O767" s="9"/>
      <c r="P767" s="9"/>
      <c r="Q767" s="9"/>
      <c r="R767" s="9"/>
      <c r="S767" s="9"/>
      <c r="T767" s="9"/>
      <c r="U767" s="9"/>
      <c r="V767" s="9"/>
      <c r="W767" s="9"/>
      <c r="X767" s="9"/>
      <c r="Y767" s="9"/>
      <c r="Z767" s="9"/>
      <c r="AA767" s="9"/>
      <c r="AB767" s="9"/>
    </row>
    <row r="768" spans="1:28" ht="14.25" customHeight="1">
      <c r="A768" s="9"/>
      <c r="B768" s="9"/>
      <c r="C768" s="257"/>
      <c r="D768" s="9"/>
      <c r="E768" s="9"/>
      <c r="F768" s="258"/>
      <c r="G768" s="258"/>
      <c r="H768" s="259"/>
      <c r="I768" s="260"/>
      <c r="J768" s="9"/>
      <c r="K768" s="9"/>
      <c r="L768" s="9"/>
      <c r="M768" s="9"/>
      <c r="N768" s="9"/>
      <c r="O768" s="9"/>
      <c r="P768" s="9"/>
      <c r="Q768" s="9"/>
      <c r="R768" s="9"/>
      <c r="S768" s="9"/>
      <c r="T768" s="9"/>
      <c r="U768" s="9"/>
      <c r="V768" s="9"/>
      <c r="W768" s="9"/>
      <c r="X768" s="9"/>
      <c r="Y768" s="9"/>
      <c r="Z768" s="9"/>
      <c r="AA768" s="9"/>
      <c r="AB768" s="9"/>
    </row>
    <row r="769" spans="1:28" ht="14.25" customHeight="1">
      <c r="A769" s="9"/>
      <c r="B769" s="9"/>
      <c r="C769" s="257"/>
      <c r="D769" s="9"/>
      <c r="E769" s="9"/>
      <c r="F769" s="258"/>
      <c r="G769" s="258"/>
      <c r="H769" s="259"/>
      <c r="I769" s="260"/>
      <c r="J769" s="9"/>
      <c r="K769" s="9"/>
      <c r="L769" s="9"/>
      <c r="M769" s="9"/>
      <c r="N769" s="9"/>
      <c r="O769" s="9"/>
      <c r="P769" s="9"/>
      <c r="Q769" s="9"/>
      <c r="R769" s="9"/>
      <c r="S769" s="9"/>
      <c r="T769" s="9"/>
      <c r="U769" s="9"/>
      <c r="V769" s="9"/>
      <c r="W769" s="9"/>
      <c r="X769" s="9"/>
      <c r="Y769" s="9"/>
      <c r="Z769" s="9"/>
      <c r="AA769" s="9"/>
      <c r="AB769" s="9"/>
    </row>
    <row r="770" spans="1:28" ht="14.25" customHeight="1">
      <c r="A770" s="9"/>
      <c r="B770" s="9"/>
      <c r="C770" s="257"/>
      <c r="D770" s="9"/>
      <c r="E770" s="9"/>
      <c r="F770" s="258"/>
      <c r="G770" s="258"/>
      <c r="H770" s="259"/>
      <c r="I770" s="260"/>
      <c r="J770" s="9"/>
      <c r="K770" s="9"/>
      <c r="L770" s="9"/>
      <c r="M770" s="9"/>
      <c r="N770" s="9"/>
      <c r="O770" s="9"/>
      <c r="P770" s="9"/>
      <c r="Q770" s="9"/>
      <c r="R770" s="9"/>
      <c r="S770" s="9"/>
      <c r="T770" s="9"/>
      <c r="U770" s="9"/>
      <c r="V770" s="9"/>
      <c r="W770" s="9"/>
      <c r="X770" s="9"/>
      <c r="Y770" s="9"/>
      <c r="Z770" s="9"/>
      <c r="AA770" s="9"/>
      <c r="AB770" s="9"/>
    </row>
    <row r="771" spans="1:28" ht="14.25" customHeight="1">
      <c r="A771" s="9"/>
      <c r="B771" s="9"/>
      <c r="C771" s="257"/>
      <c r="D771" s="9"/>
      <c r="E771" s="9"/>
      <c r="F771" s="258"/>
      <c r="G771" s="258"/>
      <c r="H771" s="259"/>
      <c r="I771" s="260"/>
      <c r="J771" s="9"/>
      <c r="K771" s="9"/>
      <c r="L771" s="9"/>
      <c r="M771" s="9"/>
      <c r="N771" s="9"/>
      <c r="O771" s="9"/>
      <c r="P771" s="9"/>
      <c r="Q771" s="9"/>
      <c r="R771" s="9"/>
      <c r="S771" s="9"/>
      <c r="T771" s="9"/>
      <c r="U771" s="9"/>
      <c r="V771" s="9"/>
      <c r="W771" s="9"/>
      <c r="X771" s="9"/>
      <c r="Y771" s="9"/>
      <c r="Z771" s="9"/>
      <c r="AA771" s="9"/>
      <c r="AB771" s="9"/>
    </row>
    <row r="772" spans="1:28" ht="14.25" customHeight="1">
      <c r="A772" s="9"/>
      <c r="B772" s="9"/>
      <c r="C772" s="257"/>
      <c r="D772" s="9"/>
      <c r="E772" s="9"/>
      <c r="F772" s="258"/>
      <c r="G772" s="258"/>
      <c r="H772" s="259"/>
      <c r="I772" s="260"/>
      <c r="J772" s="9"/>
      <c r="K772" s="9"/>
      <c r="L772" s="9"/>
      <c r="M772" s="9"/>
      <c r="N772" s="9"/>
      <c r="O772" s="9"/>
      <c r="P772" s="9"/>
      <c r="Q772" s="9"/>
      <c r="R772" s="9"/>
      <c r="S772" s="9"/>
      <c r="T772" s="9"/>
      <c r="U772" s="9"/>
      <c r="V772" s="9"/>
      <c r="W772" s="9"/>
      <c r="X772" s="9"/>
      <c r="Y772" s="9"/>
      <c r="Z772" s="9"/>
      <c r="AA772" s="9"/>
      <c r="AB772" s="9"/>
    </row>
    <row r="773" spans="1:28" ht="14.25" customHeight="1">
      <c r="A773" s="9"/>
      <c r="B773" s="9"/>
      <c r="C773" s="257"/>
      <c r="D773" s="9"/>
      <c r="E773" s="9"/>
      <c r="F773" s="258"/>
      <c r="G773" s="258"/>
      <c r="H773" s="259"/>
      <c r="I773" s="260"/>
      <c r="J773" s="9"/>
      <c r="K773" s="9"/>
      <c r="L773" s="9"/>
      <c r="M773" s="9"/>
      <c r="N773" s="9"/>
      <c r="O773" s="9"/>
      <c r="P773" s="9"/>
      <c r="Q773" s="9"/>
      <c r="R773" s="9"/>
      <c r="S773" s="9"/>
      <c r="T773" s="9"/>
      <c r="U773" s="9"/>
      <c r="V773" s="9"/>
      <c r="W773" s="9"/>
      <c r="X773" s="9"/>
      <c r="Y773" s="9"/>
      <c r="Z773" s="9"/>
      <c r="AA773" s="9"/>
      <c r="AB773" s="9"/>
    </row>
    <row r="774" spans="1:28" ht="14.25" customHeight="1">
      <c r="A774" s="9"/>
      <c r="B774" s="9"/>
      <c r="C774" s="257"/>
      <c r="D774" s="9"/>
      <c r="E774" s="9"/>
      <c r="F774" s="258"/>
      <c r="G774" s="258"/>
      <c r="H774" s="259"/>
      <c r="I774" s="260"/>
      <c r="J774" s="9"/>
      <c r="K774" s="9"/>
      <c r="L774" s="9"/>
      <c r="M774" s="9"/>
      <c r="N774" s="9"/>
      <c r="O774" s="9"/>
      <c r="P774" s="9"/>
      <c r="Q774" s="9"/>
      <c r="R774" s="9"/>
      <c r="S774" s="9"/>
      <c r="T774" s="9"/>
      <c r="U774" s="9"/>
      <c r="V774" s="9"/>
      <c r="W774" s="9"/>
      <c r="X774" s="9"/>
      <c r="Y774" s="9"/>
      <c r="Z774" s="9"/>
      <c r="AA774" s="9"/>
      <c r="AB774" s="9"/>
    </row>
    <row r="775" spans="1:28" ht="14.25" customHeight="1">
      <c r="A775" s="9"/>
      <c r="B775" s="9"/>
      <c r="C775" s="257"/>
      <c r="D775" s="9"/>
      <c r="E775" s="9"/>
      <c r="F775" s="258"/>
      <c r="G775" s="258"/>
      <c r="H775" s="259"/>
      <c r="I775" s="260"/>
      <c r="J775" s="9"/>
      <c r="K775" s="9"/>
      <c r="L775" s="9"/>
      <c r="M775" s="9"/>
      <c r="N775" s="9"/>
      <c r="O775" s="9"/>
      <c r="P775" s="9"/>
      <c r="Q775" s="9"/>
      <c r="R775" s="9"/>
      <c r="S775" s="9"/>
      <c r="T775" s="9"/>
      <c r="U775" s="9"/>
      <c r="V775" s="9"/>
      <c r="W775" s="9"/>
      <c r="X775" s="9"/>
      <c r="Y775" s="9"/>
      <c r="Z775" s="9"/>
      <c r="AA775" s="9"/>
      <c r="AB775" s="9"/>
    </row>
    <row r="776" spans="1:28" ht="14.25" customHeight="1">
      <c r="A776" s="9"/>
      <c r="B776" s="9"/>
      <c r="C776" s="257"/>
      <c r="D776" s="9"/>
      <c r="E776" s="9"/>
      <c r="F776" s="258"/>
      <c r="G776" s="258"/>
      <c r="H776" s="259"/>
      <c r="I776" s="260"/>
      <c r="J776" s="9"/>
      <c r="K776" s="9"/>
      <c r="L776" s="9"/>
      <c r="M776" s="9"/>
      <c r="N776" s="9"/>
      <c r="O776" s="9"/>
      <c r="P776" s="9"/>
      <c r="Q776" s="9"/>
      <c r="R776" s="9"/>
      <c r="S776" s="9"/>
      <c r="T776" s="9"/>
      <c r="U776" s="9"/>
      <c r="V776" s="9"/>
      <c r="W776" s="9"/>
      <c r="X776" s="9"/>
      <c r="Y776" s="9"/>
      <c r="Z776" s="9"/>
      <c r="AA776" s="9"/>
      <c r="AB776" s="9"/>
    </row>
    <row r="777" spans="1:28" ht="14.25" customHeight="1">
      <c r="A777" s="9"/>
      <c r="B777" s="9"/>
      <c r="C777" s="257"/>
      <c r="D777" s="9"/>
      <c r="E777" s="9"/>
      <c r="F777" s="258"/>
      <c r="G777" s="258"/>
      <c r="H777" s="259"/>
      <c r="I777" s="260"/>
      <c r="J777" s="9"/>
      <c r="K777" s="9"/>
      <c r="L777" s="9"/>
      <c r="M777" s="9"/>
      <c r="N777" s="9"/>
      <c r="O777" s="9"/>
      <c r="P777" s="9"/>
      <c r="Q777" s="9"/>
      <c r="R777" s="9"/>
      <c r="S777" s="9"/>
      <c r="T777" s="9"/>
      <c r="U777" s="9"/>
      <c r="V777" s="9"/>
      <c r="W777" s="9"/>
      <c r="X777" s="9"/>
      <c r="Y777" s="9"/>
      <c r="Z777" s="9"/>
      <c r="AA777" s="9"/>
      <c r="AB777" s="9"/>
    </row>
    <row r="778" spans="1:28" ht="14.25" customHeight="1">
      <c r="A778" s="9"/>
      <c r="B778" s="9"/>
      <c r="C778" s="257"/>
      <c r="D778" s="9"/>
      <c r="E778" s="9"/>
      <c r="F778" s="258"/>
      <c r="G778" s="258"/>
      <c r="H778" s="259"/>
      <c r="I778" s="260"/>
      <c r="J778" s="9"/>
      <c r="K778" s="9"/>
      <c r="L778" s="9"/>
      <c r="M778" s="9"/>
      <c r="N778" s="9"/>
      <c r="O778" s="9"/>
      <c r="P778" s="9"/>
      <c r="Q778" s="9"/>
      <c r="R778" s="9"/>
      <c r="S778" s="9"/>
      <c r="T778" s="9"/>
      <c r="U778" s="9"/>
      <c r="V778" s="9"/>
      <c r="W778" s="9"/>
      <c r="X778" s="9"/>
      <c r="Y778" s="9"/>
      <c r="Z778" s="9"/>
      <c r="AA778" s="9"/>
      <c r="AB778" s="9"/>
    </row>
    <row r="779" spans="1:28" ht="14.25" customHeight="1">
      <c r="A779" s="9"/>
      <c r="B779" s="9"/>
      <c r="C779" s="257"/>
      <c r="D779" s="9"/>
      <c r="E779" s="9"/>
      <c r="F779" s="258"/>
      <c r="G779" s="258"/>
      <c r="H779" s="259"/>
      <c r="I779" s="260"/>
      <c r="J779" s="9"/>
      <c r="K779" s="9"/>
      <c r="L779" s="9"/>
      <c r="M779" s="9"/>
      <c r="N779" s="9"/>
      <c r="O779" s="9"/>
      <c r="P779" s="9"/>
      <c r="Q779" s="9"/>
      <c r="R779" s="9"/>
      <c r="S779" s="9"/>
      <c r="T779" s="9"/>
      <c r="U779" s="9"/>
      <c r="V779" s="9"/>
      <c r="W779" s="9"/>
      <c r="X779" s="9"/>
      <c r="Y779" s="9"/>
      <c r="Z779" s="9"/>
      <c r="AA779" s="9"/>
      <c r="AB779" s="9"/>
    </row>
    <row r="780" spans="1:28" ht="14.25" customHeight="1">
      <c r="A780" s="9"/>
      <c r="B780" s="9"/>
      <c r="C780" s="257"/>
      <c r="D780" s="9"/>
      <c r="E780" s="9"/>
      <c r="F780" s="258"/>
      <c r="G780" s="258"/>
      <c r="H780" s="259"/>
      <c r="I780" s="260"/>
      <c r="J780" s="9"/>
      <c r="K780" s="9"/>
      <c r="L780" s="9"/>
      <c r="M780" s="9"/>
      <c r="N780" s="9"/>
      <c r="O780" s="9"/>
      <c r="P780" s="9"/>
      <c r="Q780" s="9"/>
      <c r="R780" s="9"/>
      <c r="S780" s="9"/>
      <c r="T780" s="9"/>
      <c r="U780" s="9"/>
      <c r="V780" s="9"/>
      <c r="W780" s="9"/>
      <c r="X780" s="9"/>
      <c r="Y780" s="9"/>
      <c r="Z780" s="9"/>
      <c r="AA780" s="9"/>
      <c r="AB780" s="9"/>
    </row>
    <row r="781" spans="1:28" ht="14.25" customHeight="1">
      <c r="A781" s="9"/>
      <c r="B781" s="9"/>
      <c r="C781" s="257"/>
      <c r="D781" s="9"/>
      <c r="E781" s="9"/>
      <c r="F781" s="258"/>
      <c r="G781" s="258"/>
      <c r="H781" s="259"/>
      <c r="I781" s="260"/>
      <c r="J781" s="9"/>
      <c r="K781" s="9"/>
      <c r="L781" s="9"/>
      <c r="M781" s="9"/>
      <c r="N781" s="9"/>
      <c r="O781" s="9"/>
      <c r="P781" s="9"/>
      <c r="Q781" s="9"/>
      <c r="R781" s="9"/>
      <c r="S781" s="9"/>
      <c r="T781" s="9"/>
      <c r="U781" s="9"/>
      <c r="V781" s="9"/>
      <c r="W781" s="9"/>
      <c r="X781" s="9"/>
      <c r="Y781" s="9"/>
      <c r="Z781" s="9"/>
      <c r="AA781" s="9"/>
      <c r="AB781" s="9"/>
    </row>
    <row r="782" spans="1:28" ht="14.25" customHeight="1">
      <c r="A782" s="9"/>
      <c r="B782" s="9"/>
      <c r="C782" s="257"/>
      <c r="D782" s="9"/>
      <c r="E782" s="9"/>
      <c r="F782" s="258"/>
      <c r="G782" s="258"/>
      <c r="H782" s="259"/>
      <c r="I782" s="260"/>
      <c r="J782" s="9"/>
      <c r="K782" s="9"/>
      <c r="L782" s="9"/>
      <c r="M782" s="9"/>
      <c r="N782" s="9"/>
      <c r="O782" s="9"/>
      <c r="P782" s="9"/>
      <c r="Q782" s="9"/>
      <c r="R782" s="9"/>
      <c r="S782" s="9"/>
      <c r="T782" s="9"/>
      <c r="U782" s="9"/>
      <c r="V782" s="9"/>
      <c r="W782" s="9"/>
      <c r="X782" s="9"/>
      <c r="Y782" s="9"/>
      <c r="Z782" s="9"/>
      <c r="AA782" s="9"/>
      <c r="AB782" s="9"/>
    </row>
    <row r="783" spans="1:28" ht="14.25" customHeight="1">
      <c r="A783" s="9"/>
      <c r="B783" s="9"/>
      <c r="C783" s="257"/>
      <c r="D783" s="9"/>
      <c r="E783" s="9"/>
      <c r="F783" s="258"/>
      <c r="G783" s="258"/>
      <c r="H783" s="259"/>
      <c r="I783" s="260"/>
      <c r="J783" s="9"/>
      <c r="K783" s="9"/>
      <c r="L783" s="9"/>
      <c r="M783" s="9"/>
      <c r="N783" s="9"/>
      <c r="O783" s="9"/>
      <c r="P783" s="9"/>
      <c r="Q783" s="9"/>
      <c r="R783" s="9"/>
      <c r="S783" s="9"/>
      <c r="T783" s="9"/>
      <c r="U783" s="9"/>
      <c r="V783" s="9"/>
      <c r="W783" s="9"/>
      <c r="X783" s="9"/>
      <c r="Y783" s="9"/>
      <c r="Z783" s="9"/>
      <c r="AA783" s="9"/>
      <c r="AB783" s="9"/>
    </row>
    <row r="784" spans="1:28" ht="14.25" customHeight="1">
      <c r="A784" s="9"/>
      <c r="B784" s="9"/>
      <c r="C784" s="257"/>
      <c r="D784" s="9"/>
      <c r="E784" s="9"/>
      <c r="F784" s="258"/>
      <c r="G784" s="258"/>
      <c r="H784" s="259"/>
      <c r="I784" s="260"/>
      <c r="J784" s="9"/>
      <c r="K784" s="9"/>
      <c r="L784" s="9"/>
      <c r="M784" s="9"/>
      <c r="N784" s="9"/>
      <c r="O784" s="9"/>
      <c r="P784" s="9"/>
      <c r="Q784" s="9"/>
      <c r="R784" s="9"/>
      <c r="S784" s="9"/>
      <c r="T784" s="9"/>
      <c r="U784" s="9"/>
      <c r="V784" s="9"/>
      <c r="W784" s="9"/>
      <c r="X784" s="9"/>
      <c r="Y784" s="9"/>
      <c r="Z784" s="9"/>
      <c r="AA784" s="9"/>
      <c r="AB784" s="9"/>
    </row>
    <row r="785" spans="1:28" ht="14.25" customHeight="1">
      <c r="A785" s="9"/>
      <c r="B785" s="9"/>
      <c r="C785" s="257"/>
      <c r="D785" s="9"/>
      <c r="E785" s="9"/>
      <c r="F785" s="258"/>
      <c r="G785" s="258"/>
      <c r="H785" s="259"/>
      <c r="I785" s="260"/>
      <c r="J785" s="9"/>
      <c r="K785" s="9"/>
      <c r="L785" s="9"/>
      <c r="M785" s="9"/>
      <c r="N785" s="9"/>
      <c r="O785" s="9"/>
      <c r="P785" s="9"/>
      <c r="Q785" s="9"/>
      <c r="R785" s="9"/>
      <c r="S785" s="9"/>
      <c r="T785" s="9"/>
      <c r="U785" s="9"/>
      <c r="V785" s="9"/>
      <c r="W785" s="9"/>
      <c r="X785" s="9"/>
      <c r="Y785" s="9"/>
      <c r="Z785" s="9"/>
      <c r="AA785" s="9"/>
      <c r="AB785" s="9"/>
    </row>
    <row r="786" spans="1:28" ht="14.25" customHeight="1">
      <c r="A786" s="9"/>
      <c r="B786" s="9"/>
      <c r="C786" s="257"/>
      <c r="D786" s="9"/>
      <c r="E786" s="9"/>
      <c r="F786" s="258"/>
      <c r="G786" s="258"/>
      <c r="H786" s="259"/>
      <c r="I786" s="260"/>
      <c r="J786" s="9"/>
      <c r="K786" s="9"/>
      <c r="L786" s="9"/>
      <c r="M786" s="9"/>
      <c r="N786" s="9"/>
      <c r="O786" s="9"/>
      <c r="P786" s="9"/>
      <c r="Q786" s="9"/>
      <c r="R786" s="9"/>
      <c r="S786" s="9"/>
      <c r="T786" s="9"/>
      <c r="U786" s="9"/>
      <c r="V786" s="9"/>
      <c r="W786" s="9"/>
      <c r="X786" s="9"/>
      <c r="Y786" s="9"/>
      <c r="Z786" s="9"/>
      <c r="AA786" s="9"/>
      <c r="AB786" s="9"/>
    </row>
    <row r="787" spans="1:28" ht="14.25" customHeight="1">
      <c r="A787" s="9"/>
      <c r="B787" s="9"/>
      <c r="C787" s="257"/>
      <c r="D787" s="9"/>
      <c r="E787" s="9"/>
      <c r="F787" s="258"/>
      <c r="G787" s="258"/>
      <c r="H787" s="259"/>
      <c r="I787" s="260"/>
      <c r="J787" s="9"/>
      <c r="K787" s="9"/>
      <c r="L787" s="9"/>
      <c r="M787" s="9"/>
      <c r="N787" s="9"/>
      <c r="O787" s="9"/>
      <c r="P787" s="9"/>
      <c r="Q787" s="9"/>
      <c r="R787" s="9"/>
      <c r="S787" s="9"/>
      <c r="T787" s="9"/>
      <c r="U787" s="9"/>
      <c r="V787" s="9"/>
      <c r="W787" s="9"/>
      <c r="X787" s="9"/>
      <c r="Y787" s="9"/>
      <c r="Z787" s="9"/>
      <c r="AA787" s="9"/>
      <c r="AB787" s="9"/>
    </row>
    <row r="788" spans="1:28" ht="14.25" customHeight="1">
      <c r="A788" s="9"/>
      <c r="B788" s="9"/>
      <c r="C788" s="257"/>
      <c r="D788" s="9"/>
      <c r="E788" s="9"/>
      <c r="F788" s="258"/>
      <c r="G788" s="258"/>
      <c r="H788" s="259"/>
      <c r="I788" s="260"/>
      <c r="J788" s="9"/>
      <c r="K788" s="9"/>
      <c r="L788" s="9"/>
      <c r="M788" s="9"/>
      <c r="N788" s="9"/>
      <c r="O788" s="9"/>
      <c r="P788" s="9"/>
      <c r="Q788" s="9"/>
      <c r="R788" s="9"/>
      <c r="S788" s="9"/>
      <c r="T788" s="9"/>
      <c r="U788" s="9"/>
      <c r="V788" s="9"/>
      <c r="W788" s="9"/>
      <c r="X788" s="9"/>
      <c r="Y788" s="9"/>
      <c r="Z788" s="9"/>
      <c r="AA788" s="9"/>
      <c r="AB788" s="9"/>
    </row>
    <row r="789" spans="1:28" ht="14.25" customHeight="1">
      <c r="A789" s="9"/>
      <c r="B789" s="9"/>
      <c r="C789" s="257"/>
      <c r="D789" s="9"/>
      <c r="E789" s="9"/>
      <c r="F789" s="258"/>
      <c r="G789" s="258"/>
      <c r="H789" s="259"/>
      <c r="I789" s="260"/>
      <c r="J789" s="9"/>
      <c r="K789" s="9"/>
      <c r="L789" s="9"/>
      <c r="M789" s="9"/>
      <c r="N789" s="9"/>
      <c r="O789" s="9"/>
      <c r="P789" s="9"/>
      <c r="Q789" s="9"/>
      <c r="R789" s="9"/>
      <c r="S789" s="9"/>
      <c r="T789" s="9"/>
      <c r="U789" s="9"/>
      <c r="V789" s="9"/>
      <c r="W789" s="9"/>
      <c r="X789" s="9"/>
      <c r="Y789" s="9"/>
      <c r="Z789" s="9"/>
      <c r="AA789" s="9"/>
      <c r="AB789" s="9"/>
    </row>
    <row r="790" spans="1:28" ht="14.25" customHeight="1">
      <c r="A790" s="9"/>
      <c r="B790" s="9"/>
      <c r="C790" s="257"/>
      <c r="D790" s="9"/>
      <c r="E790" s="9"/>
      <c r="F790" s="258"/>
      <c r="G790" s="258"/>
      <c r="H790" s="259"/>
      <c r="I790" s="260"/>
      <c r="J790" s="9"/>
      <c r="K790" s="9"/>
      <c r="L790" s="9"/>
      <c r="M790" s="9"/>
      <c r="N790" s="9"/>
      <c r="O790" s="9"/>
      <c r="P790" s="9"/>
      <c r="Q790" s="9"/>
      <c r="R790" s="9"/>
      <c r="S790" s="9"/>
      <c r="T790" s="9"/>
      <c r="U790" s="9"/>
      <c r="V790" s="9"/>
      <c r="W790" s="9"/>
      <c r="X790" s="9"/>
      <c r="Y790" s="9"/>
      <c r="Z790" s="9"/>
      <c r="AA790" s="9"/>
      <c r="AB790" s="9"/>
    </row>
    <row r="791" spans="1:28" ht="14.25" customHeight="1">
      <c r="A791" s="9"/>
      <c r="B791" s="9"/>
      <c r="C791" s="257"/>
      <c r="D791" s="9"/>
      <c r="E791" s="9"/>
      <c r="F791" s="258"/>
      <c r="G791" s="258"/>
      <c r="H791" s="259"/>
      <c r="I791" s="260"/>
      <c r="J791" s="9"/>
      <c r="K791" s="9"/>
      <c r="L791" s="9"/>
      <c r="M791" s="9"/>
      <c r="N791" s="9"/>
      <c r="O791" s="9"/>
      <c r="P791" s="9"/>
      <c r="Q791" s="9"/>
      <c r="R791" s="9"/>
      <c r="S791" s="9"/>
      <c r="T791" s="9"/>
      <c r="U791" s="9"/>
      <c r="V791" s="9"/>
      <c r="W791" s="9"/>
      <c r="X791" s="9"/>
      <c r="Y791" s="9"/>
      <c r="Z791" s="9"/>
      <c r="AA791" s="9"/>
      <c r="AB791" s="9"/>
    </row>
    <row r="792" spans="1:28" ht="14.25" customHeight="1">
      <c r="A792" s="9"/>
      <c r="B792" s="9"/>
      <c r="C792" s="257"/>
      <c r="D792" s="9"/>
      <c r="E792" s="9"/>
      <c r="F792" s="258"/>
      <c r="G792" s="258"/>
      <c r="H792" s="259"/>
      <c r="I792" s="260"/>
      <c r="J792" s="9"/>
      <c r="K792" s="9"/>
      <c r="L792" s="9"/>
      <c r="M792" s="9"/>
      <c r="N792" s="9"/>
      <c r="O792" s="9"/>
      <c r="P792" s="9"/>
      <c r="Q792" s="9"/>
      <c r="R792" s="9"/>
      <c r="S792" s="9"/>
      <c r="T792" s="9"/>
      <c r="U792" s="9"/>
      <c r="V792" s="9"/>
      <c r="W792" s="9"/>
      <c r="X792" s="9"/>
      <c r="Y792" s="9"/>
      <c r="Z792" s="9"/>
      <c r="AA792" s="9"/>
      <c r="AB792" s="9"/>
    </row>
    <row r="793" spans="1:28" ht="14.25" customHeight="1">
      <c r="A793" s="9"/>
      <c r="B793" s="9"/>
      <c r="C793" s="257"/>
      <c r="D793" s="9"/>
      <c r="E793" s="9"/>
      <c r="F793" s="258"/>
      <c r="G793" s="258"/>
      <c r="H793" s="259"/>
      <c r="I793" s="260"/>
      <c r="J793" s="9"/>
      <c r="K793" s="9"/>
      <c r="L793" s="9"/>
      <c r="M793" s="9"/>
      <c r="N793" s="9"/>
      <c r="O793" s="9"/>
      <c r="P793" s="9"/>
      <c r="Q793" s="9"/>
      <c r="R793" s="9"/>
      <c r="S793" s="9"/>
      <c r="T793" s="9"/>
      <c r="U793" s="9"/>
      <c r="V793" s="9"/>
      <c r="W793" s="9"/>
      <c r="X793" s="9"/>
      <c r="Y793" s="9"/>
      <c r="Z793" s="9"/>
      <c r="AA793" s="9"/>
      <c r="AB793" s="9"/>
    </row>
    <row r="794" spans="1:28" ht="14.25" customHeight="1">
      <c r="A794" s="9"/>
      <c r="B794" s="9"/>
      <c r="C794" s="257"/>
      <c r="D794" s="9"/>
      <c r="E794" s="9"/>
      <c r="F794" s="258"/>
      <c r="G794" s="258"/>
      <c r="H794" s="259"/>
      <c r="I794" s="260"/>
      <c r="J794" s="9"/>
      <c r="K794" s="9"/>
      <c r="L794" s="9"/>
      <c r="M794" s="9"/>
      <c r="N794" s="9"/>
      <c r="O794" s="9"/>
      <c r="P794" s="9"/>
      <c r="Q794" s="9"/>
      <c r="R794" s="9"/>
      <c r="S794" s="9"/>
      <c r="T794" s="9"/>
      <c r="U794" s="9"/>
      <c r="V794" s="9"/>
      <c r="W794" s="9"/>
      <c r="X794" s="9"/>
      <c r="Y794" s="9"/>
      <c r="Z794" s="9"/>
      <c r="AA794" s="9"/>
      <c r="AB794" s="9"/>
    </row>
    <row r="795" spans="1:28" ht="14.25" customHeight="1">
      <c r="A795" s="9"/>
      <c r="B795" s="9"/>
      <c r="C795" s="257"/>
      <c r="D795" s="9"/>
      <c r="E795" s="9"/>
      <c r="F795" s="258"/>
      <c r="G795" s="258"/>
      <c r="H795" s="259"/>
      <c r="I795" s="260"/>
      <c r="J795" s="9"/>
      <c r="K795" s="9"/>
      <c r="L795" s="9"/>
      <c r="M795" s="9"/>
      <c r="N795" s="9"/>
      <c r="O795" s="9"/>
      <c r="P795" s="9"/>
      <c r="Q795" s="9"/>
      <c r="R795" s="9"/>
      <c r="S795" s="9"/>
      <c r="T795" s="9"/>
      <c r="U795" s="9"/>
      <c r="V795" s="9"/>
      <c r="W795" s="9"/>
      <c r="X795" s="9"/>
      <c r="Y795" s="9"/>
      <c r="Z795" s="9"/>
      <c r="AA795" s="9"/>
      <c r="AB795" s="9"/>
    </row>
    <row r="796" spans="1:28" ht="14.25" customHeight="1">
      <c r="A796" s="9"/>
      <c r="B796" s="9"/>
      <c r="C796" s="257"/>
      <c r="D796" s="9"/>
      <c r="E796" s="9"/>
      <c r="F796" s="258"/>
      <c r="G796" s="258"/>
      <c r="H796" s="259"/>
      <c r="I796" s="260"/>
      <c r="J796" s="9"/>
      <c r="K796" s="9"/>
      <c r="L796" s="9"/>
      <c r="M796" s="9"/>
      <c r="N796" s="9"/>
      <c r="O796" s="9"/>
      <c r="P796" s="9"/>
      <c r="Q796" s="9"/>
      <c r="R796" s="9"/>
      <c r="S796" s="9"/>
      <c r="T796" s="9"/>
      <c r="U796" s="9"/>
      <c r="V796" s="9"/>
      <c r="W796" s="9"/>
      <c r="X796" s="9"/>
      <c r="Y796" s="9"/>
      <c r="Z796" s="9"/>
      <c r="AA796" s="9"/>
      <c r="AB796" s="9"/>
    </row>
    <row r="797" spans="1:28" ht="14.25" customHeight="1">
      <c r="A797" s="9"/>
      <c r="B797" s="9"/>
      <c r="C797" s="257"/>
      <c r="D797" s="9"/>
      <c r="E797" s="9"/>
      <c r="F797" s="258"/>
      <c r="G797" s="258"/>
      <c r="H797" s="259"/>
      <c r="I797" s="260"/>
      <c r="J797" s="9"/>
      <c r="K797" s="9"/>
      <c r="L797" s="9"/>
      <c r="M797" s="9"/>
      <c r="N797" s="9"/>
      <c r="O797" s="9"/>
      <c r="P797" s="9"/>
      <c r="Q797" s="9"/>
      <c r="R797" s="9"/>
      <c r="S797" s="9"/>
      <c r="T797" s="9"/>
      <c r="U797" s="9"/>
      <c r="V797" s="9"/>
      <c r="W797" s="9"/>
      <c r="X797" s="9"/>
      <c r="Y797" s="9"/>
      <c r="Z797" s="9"/>
      <c r="AA797" s="9"/>
      <c r="AB797" s="9"/>
    </row>
    <row r="798" spans="1:28" ht="14.25" customHeight="1">
      <c r="A798" s="9"/>
      <c r="B798" s="9"/>
      <c r="C798" s="257"/>
      <c r="D798" s="9"/>
      <c r="E798" s="9"/>
      <c r="F798" s="258"/>
      <c r="G798" s="258"/>
      <c r="H798" s="259"/>
      <c r="I798" s="260"/>
      <c r="J798" s="9"/>
      <c r="K798" s="9"/>
      <c r="L798" s="9"/>
      <c r="M798" s="9"/>
      <c r="N798" s="9"/>
      <c r="O798" s="9"/>
      <c r="P798" s="9"/>
      <c r="Q798" s="9"/>
      <c r="R798" s="9"/>
      <c r="S798" s="9"/>
      <c r="T798" s="9"/>
      <c r="U798" s="9"/>
      <c r="V798" s="9"/>
      <c r="W798" s="9"/>
      <c r="X798" s="9"/>
      <c r="Y798" s="9"/>
      <c r="Z798" s="9"/>
      <c r="AA798" s="9"/>
      <c r="AB798" s="9"/>
    </row>
    <row r="799" spans="1:28" ht="14.25" customHeight="1">
      <c r="A799" s="9"/>
      <c r="B799" s="9"/>
      <c r="C799" s="257"/>
      <c r="D799" s="9"/>
      <c r="E799" s="9"/>
      <c r="F799" s="258"/>
      <c r="G799" s="258"/>
      <c r="H799" s="259"/>
      <c r="I799" s="260"/>
      <c r="J799" s="9"/>
      <c r="K799" s="9"/>
      <c r="L799" s="9"/>
      <c r="M799" s="9"/>
      <c r="N799" s="9"/>
      <c r="O799" s="9"/>
      <c r="P799" s="9"/>
      <c r="Q799" s="9"/>
      <c r="R799" s="9"/>
      <c r="S799" s="9"/>
      <c r="T799" s="9"/>
      <c r="U799" s="9"/>
      <c r="V799" s="9"/>
      <c r="W799" s="9"/>
      <c r="X799" s="9"/>
      <c r="Y799" s="9"/>
      <c r="Z799" s="9"/>
      <c r="AA799" s="9"/>
      <c r="AB799" s="9"/>
    </row>
    <row r="800" spans="1:28" ht="14.25" customHeight="1">
      <c r="A800" s="9"/>
      <c r="B800" s="9"/>
      <c r="C800" s="257"/>
      <c r="D800" s="9"/>
      <c r="E800" s="9"/>
      <c r="F800" s="258"/>
      <c r="G800" s="258"/>
      <c r="H800" s="259"/>
      <c r="I800" s="260"/>
      <c r="J800" s="9"/>
      <c r="K800" s="9"/>
      <c r="L800" s="9"/>
      <c r="M800" s="9"/>
      <c r="N800" s="9"/>
      <c r="O800" s="9"/>
      <c r="P800" s="9"/>
      <c r="Q800" s="9"/>
      <c r="R800" s="9"/>
      <c r="S800" s="9"/>
      <c r="T800" s="9"/>
      <c r="U800" s="9"/>
      <c r="V800" s="9"/>
      <c r="W800" s="9"/>
      <c r="X800" s="9"/>
      <c r="Y800" s="9"/>
      <c r="Z800" s="9"/>
      <c r="AA800" s="9"/>
      <c r="AB800" s="9"/>
    </row>
    <row r="801" spans="1:28" ht="14.25" customHeight="1">
      <c r="A801" s="9"/>
      <c r="B801" s="9"/>
      <c r="C801" s="257"/>
      <c r="D801" s="9"/>
      <c r="E801" s="9"/>
      <c r="F801" s="258"/>
      <c r="G801" s="258"/>
      <c r="H801" s="259"/>
      <c r="I801" s="260"/>
      <c r="J801" s="9"/>
      <c r="K801" s="9"/>
      <c r="L801" s="9"/>
      <c r="M801" s="9"/>
      <c r="N801" s="9"/>
      <c r="O801" s="9"/>
      <c r="P801" s="9"/>
      <c r="Q801" s="9"/>
      <c r="R801" s="9"/>
      <c r="S801" s="9"/>
      <c r="T801" s="9"/>
      <c r="U801" s="9"/>
      <c r="V801" s="9"/>
      <c r="W801" s="9"/>
      <c r="X801" s="9"/>
      <c r="Y801" s="9"/>
      <c r="Z801" s="9"/>
      <c r="AA801" s="9"/>
      <c r="AB801" s="9"/>
    </row>
    <row r="802" spans="1:28" ht="14.25" customHeight="1">
      <c r="A802" s="9"/>
      <c r="B802" s="9"/>
      <c r="C802" s="257"/>
      <c r="D802" s="9"/>
      <c r="E802" s="9"/>
      <c r="F802" s="258"/>
      <c r="G802" s="258"/>
      <c r="H802" s="259"/>
      <c r="I802" s="260"/>
      <c r="J802" s="9"/>
      <c r="K802" s="9"/>
      <c r="L802" s="9"/>
      <c r="M802" s="9"/>
      <c r="N802" s="9"/>
      <c r="O802" s="9"/>
      <c r="P802" s="9"/>
      <c r="Q802" s="9"/>
      <c r="R802" s="9"/>
      <c r="S802" s="9"/>
      <c r="T802" s="9"/>
      <c r="U802" s="9"/>
      <c r="V802" s="9"/>
      <c r="W802" s="9"/>
      <c r="X802" s="9"/>
      <c r="Y802" s="9"/>
      <c r="Z802" s="9"/>
      <c r="AA802" s="9"/>
      <c r="AB802" s="9"/>
    </row>
    <row r="803" spans="1:28" ht="14.25" customHeight="1">
      <c r="A803" s="9"/>
      <c r="B803" s="9"/>
      <c r="C803" s="257"/>
      <c r="D803" s="9"/>
      <c r="E803" s="9"/>
      <c r="F803" s="258"/>
      <c r="G803" s="258"/>
      <c r="H803" s="259"/>
      <c r="I803" s="260"/>
      <c r="J803" s="9"/>
      <c r="K803" s="9"/>
      <c r="L803" s="9"/>
      <c r="M803" s="9"/>
      <c r="N803" s="9"/>
      <c r="O803" s="9"/>
      <c r="P803" s="9"/>
      <c r="Q803" s="9"/>
      <c r="R803" s="9"/>
      <c r="S803" s="9"/>
      <c r="T803" s="9"/>
      <c r="U803" s="9"/>
      <c r="V803" s="9"/>
      <c r="W803" s="9"/>
      <c r="X803" s="9"/>
      <c r="Y803" s="9"/>
      <c r="Z803" s="9"/>
      <c r="AA803" s="9"/>
      <c r="AB803" s="9"/>
    </row>
    <row r="804" spans="1:28" ht="14.25" customHeight="1">
      <c r="A804" s="9"/>
      <c r="B804" s="9"/>
      <c r="C804" s="257"/>
      <c r="D804" s="9"/>
      <c r="E804" s="9"/>
      <c r="F804" s="258"/>
      <c r="G804" s="258"/>
      <c r="H804" s="259"/>
      <c r="I804" s="260"/>
      <c r="J804" s="9"/>
      <c r="K804" s="9"/>
      <c r="L804" s="9"/>
      <c r="M804" s="9"/>
      <c r="N804" s="9"/>
      <c r="O804" s="9"/>
      <c r="P804" s="9"/>
      <c r="Q804" s="9"/>
      <c r="R804" s="9"/>
      <c r="S804" s="9"/>
      <c r="T804" s="9"/>
      <c r="U804" s="9"/>
      <c r="V804" s="9"/>
      <c r="W804" s="9"/>
      <c r="X804" s="9"/>
      <c r="Y804" s="9"/>
      <c r="Z804" s="9"/>
      <c r="AA804" s="9"/>
      <c r="AB804" s="9"/>
    </row>
    <row r="805" spans="1:28" ht="14.25" customHeight="1">
      <c r="A805" s="9"/>
      <c r="B805" s="9"/>
      <c r="C805" s="257"/>
      <c r="D805" s="9"/>
      <c r="E805" s="9"/>
      <c r="F805" s="258"/>
      <c r="G805" s="258"/>
      <c r="H805" s="259"/>
      <c r="I805" s="260"/>
      <c r="J805" s="9"/>
      <c r="K805" s="9"/>
      <c r="L805" s="9"/>
      <c r="M805" s="9"/>
      <c r="N805" s="9"/>
      <c r="O805" s="9"/>
      <c r="P805" s="9"/>
      <c r="Q805" s="9"/>
      <c r="R805" s="9"/>
      <c r="S805" s="9"/>
      <c r="T805" s="9"/>
      <c r="U805" s="9"/>
      <c r="V805" s="9"/>
      <c r="W805" s="9"/>
      <c r="X805" s="9"/>
      <c r="Y805" s="9"/>
      <c r="Z805" s="9"/>
      <c r="AA805" s="9"/>
      <c r="AB805" s="9"/>
    </row>
    <row r="806" spans="1:28" ht="14.25" customHeight="1">
      <c r="A806" s="9"/>
      <c r="B806" s="9"/>
      <c r="C806" s="257"/>
      <c r="D806" s="9"/>
      <c r="E806" s="9"/>
      <c r="F806" s="258"/>
      <c r="G806" s="258"/>
      <c r="H806" s="259"/>
      <c r="I806" s="260"/>
      <c r="J806" s="9"/>
      <c r="K806" s="9"/>
      <c r="L806" s="9"/>
      <c r="M806" s="9"/>
      <c r="N806" s="9"/>
      <c r="O806" s="9"/>
      <c r="P806" s="9"/>
      <c r="Q806" s="9"/>
      <c r="R806" s="9"/>
      <c r="S806" s="9"/>
      <c r="T806" s="9"/>
      <c r="U806" s="9"/>
      <c r="V806" s="9"/>
      <c r="W806" s="9"/>
      <c r="X806" s="9"/>
      <c r="Y806" s="9"/>
      <c r="Z806" s="9"/>
      <c r="AA806" s="9"/>
      <c r="AB806" s="9"/>
    </row>
    <row r="807" spans="1:28" ht="14.25" customHeight="1">
      <c r="A807" s="9"/>
      <c r="B807" s="9"/>
      <c r="C807" s="257"/>
      <c r="D807" s="9"/>
      <c r="E807" s="9"/>
      <c r="F807" s="258"/>
      <c r="G807" s="258"/>
      <c r="H807" s="259"/>
      <c r="I807" s="260"/>
      <c r="J807" s="9"/>
      <c r="K807" s="9"/>
      <c r="L807" s="9"/>
      <c r="M807" s="9"/>
      <c r="N807" s="9"/>
      <c r="O807" s="9"/>
      <c r="P807" s="9"/>
      <c r="Q807" s="9"/>
      <c r="R807" s="9"/>
      <c r="S807" s="9"/>
      <c r="T807" s="9"/>
      <c r="U807" s="9"/>
      <c r="V807" s="9"/>
      <c r="W807" s="9"/>
      <c r="X807" s="9"/>
      <c r="Y807" s="9"/>
      <c r="Z807" s="9"/>
      <c r="AA807" s="9"/>
      <c r="AB807" s="9"/>
    </row>
    <row r="808" spans="1:28" ht="14.25" customHeight="1">
      <c r="A808" s="9"/>
      <c r="B808" s="9"/>
      <c r="C808" s="257"/>
      <c r="D808" s="9"/>
      <c r="E808" s="9"/>
      <c r="F808" s="258"/>
      <c r="G808" s="258"/>
      <c r="H808" s="259"/>
      <c r="I808" s="260"/>
      <c r="J808" s="9"/>
      <c r="K808" s="9"/>
      <c r="L808" s="9"/>
      <c r="M808" s="9"/>
      <c r="N808" s="9"/>
      <c r="O808" s="9"/>
      <c r="P808" s="9"/>
      <c r="Q808" s="9"/>
      <c r="R808" s="9"/>
      <c r="S808" s="9"/>
      <c r="T808" s="9"/>
      <c r="U808" s="9"/>
      <c r="V808" s="9"/>
      <c r="W808" s="9"/>
      <c r="X808" s="9"/>
      <c r="Y808" s="9"/>
      <c r="Z808" s="9"/>
      <c r="AA808" s="9"/>
      <c r="AB808" s="9"/>
    </row>
    <row r="809" spans="1:28" ht="14.25" customHeight="1">
      <c r="A809" s="9"/>
      <c r="B809" s="9"/>
      <c r="C809" s="257"/>
      <c r="D809" s="9"/>
      <c r="E809" s="9"/>
      <c r="F809" s="258"/>
      <c r="G809" s="258"/>
      <c r="H809" s="259"/>
      <c r="I809" s="260"/>
      <c r="J809" s="9"/>
      <c r="K809" s="9"/>
      <c r="L809" s="9"/>
      <c r="M809" s="9"/>
      <c r="N809" s="9"/>
      <c r="O809" s="9"/>
      <c r="P809" s="9"/>
      <c r="Q809" s="9"/>
      <c r="R809" s="9"/>
      <c r="S809" s="9"/>
      <c r="T809" s="9"/>
      <c r="U809" s="9"/>
      <c r="V809" s="9"/>
      <c r="W809" s="9"/>
      <c r="X809" s="9"/>
      <c r="Y809" s="9"/>
      <c r="Z809" s="9"/>
      <c r="AA809" s="9"/>
      <c r="AB809" s="9"/>
    </row>
    <row r="810" spans="1:28" ht="14.25" customHeight="1">
      <c r="A810" s="9"/>
      <c r="B810" s="9"/>
      <c r="C810" s="257"/>
      <c r="D810" s="9"/>
      <c r="E810" s="9"/>
      <c r="F810" s="258"/>
      <c r="G810" s="258"/>
      <c r="H810" s="259"/>
      <c r="I810" s="260"/>
      <c r="J810" s="9"/>
      <c r="K810" s="9"/>
      <c r="L810" s="9"/>
      <c r="M810" s="9"/>
      <c r="N810" s="9"/>
      <c r="O810" s="9"/>
      <c r="P810" s="9"/>
      <c r="Q810" s="9"/>
      <c r="R810" s="9"/>
      <c r="S810" s="9"/>
      <c r="T810" s="9"/>
      <c r="U810" s="9"/>
      <c r="V810" s="9"/>
      <c r="W810" s="9"/>
      <c r="X810" s="9"/>
      <c r="Y810" s="9"/>
      <c r="Z810" s="9"/>
      <c r="AA810" s="9"/>
      <c r="AB810" s="9"/>
    </row>
    <row r="811" spans="1:28" ht="14.25" customHeight="1">
      <c r="A811" s="9"/>
      <c r="B811" s="9"/>
      <c r="C811" s="257"/>
      <c r="D811" s="9"/>
      <c r="E811" s="9"/>
      <c r="F811" s="258"/>
      <c r="G811" s="258"/>
      <c r="H811" s="259"/>
      <c r="I811" s="260"/>
      <c r="J811" s="9"/>
      <c r="K811" s="9"/>
      <c r="L811" s="9"/>
      <c r="M811" s="9"/>
      <c r="N811" s="9"/>
      <c r="O811" s="9"/>
      <c r="P811" s="9"/>
      <c r="Q811" s="9"/>
      <c r="R811" s="9"/>
      <c r="S811" s="9"/>
      <c r="T811" s="9"/>
      <c r="U811" s="9"/>
      <c r="V811" s="9"/>
      <c r="W811" s="9"/>
      <c r="X811" s="9"/>
      <c r="Y811" s="9"/>
      <c r="Z811" s="9"/>
      <c r="AA811" s="9"/>
      <c r="AB811" s="9"/>
    </row>
    <row r="812" spans="1:28" ht="14.25" customHeight="1">
      <c r="A812" s="9"/>
      <c r="B812" s="9"/>
      <c r="C812" s="257"/>
      <c r="D812" s="9"/>
      <c r="E812" s="9"/>
      <c r="F812" s="258"/>
      <c r="G812" s="258"/>
      <c r="H812" s="259"/>
      <c r="I812" s="260"/>
      <c r="J812" s="9"/>
      <c r="K812" s="9"/>
      <c r="L812" s="9"/>
      <c r="M812" s="9"/>
      <c r="N812" s="9"/>
      <c r="O812" s="9"/>
      <c r="P812" s="9"/>
      <c r="Q812" s="9"/>
      <c r="R812" s="9"/>
      <c r="S812" s="9"/>
      <c r="T812" s="9"/>
      <c r="U812" s="9"/>
      <c r="V812" s="9"/>
      <c r="W812" s="9"/>
      <c r="X812" s="9"/>
      <c r="Y812" s="9"/>
      <c r="Z812" s="9"/>
      <c r="AA812" s="9"/>
      <c r="AB812" s="9"/>
    </row>
    <row r="813" spans="1:28" ht="14.25" customHeight="1">
      <c r="A813" s="9"/>
      <c r="B813" s="9"/>
      <c r="C813" s="257"/>
      <c r="D813" s="9"/>
      <c r="E813" s="9"/>
      <c r="F813" s="258"/>
      <c r="G813" s="258"/>
      <c r="H813" s="259"/>
      <c r="I813" s="260"/>
      <c r="J813" s="9"/>
      <c r="K813" s="9"/>
      <c r="L813" s="9"/>
      <c r="M813" s="9"/>
      <c r="N813" s="9"/>
      <c r="O813" s="9"/>
      <c r="P813" s="9"/>
      <c r="Q813" s="9"/>
      <c r="R813" s="9"/>
      <c r="S813" s="9"/>
      <c r="T813" s="9"/>
      <c r="U813" s="9"/>
      <c r="V813" s="9"/>
      <c r="W813" s="9"/>
      <c r="X813" s="9"/>
      <c r="Y813" s="9"/>
      <c r="Z813" s="9"/>
      <c r="AA813" s="9"/>
      <c r="AB813" s="9"/>
    </row>
    <row r="814" spans="1:28" ht="14.25" customHeight="1">
      <c r="A814" s="9"/>
      <c r="B814" s="9"/>
      <c r="C814" s="257"/>
      <c r="D814" s="9"/>
      <c r="E814" s="9"/>
      <c r="F814" s="258"/>
      <c r="G814" s="258"/>
      <c r="H814" s="259"/>
      <c r="I814" s="260"/>
      <c r="J814" s="9"/>
      <c r="K814" s="9"/>
      <c r="L814" s="9"/>
      <c r="M814" s="9"/>
      <c r="N814" s="9"/>
      <c r="O814" s="9"/>
      <c r="P814" s="9"/>
      <c r="Q814" s="9"/>
      <c r="R814" s="9"/>
      <c r="S814" s="9"/>
      <c r="T814" s="9"/>
      <c r="U814" s="9"/>
      <c r="V814" s="9"/>
      <c r="W814" s="9"/>
      <c r="X814" s="9"/>
      <c r="Y814" s="9"/>
      <c r="Z814" s="9"/>
      <c r="AA814" s="9"/>
      <c r="AB814" s="9"/>
    </row>
    <row r="815" spans="1:28" ht="14.25" customHeight="1">
      <c r="A815" s="9"/>
      <c r="B815" s="9"/>
      <c r="C815" s="257"/>
      <c r="D815" s="9"/>
      <c r="E815" s="9"/>
      <c r="F815" s="258"/>
      <c r="G815" s="258"/>
      <c r="H815" s="259"/>
      <c r="I815" s="260"/>
      <c r="J815" s="9"/>
      <c r="K815" s="9"/>
      <c r="L815" s="9"/>
      <c r="M815" s="9"/>
      <c r="N815" s="9"/>
      <c r="O815" s="9"/>
      <c r="P815" s="9"/>
      <c r="Q815" s="9"/>
      <c r="R815" s="9"/>
      <c r="S815" s="9"/>
      <c r="T815" s="9"/>
      <c r="U815" s="9"/>
      <c r="V815" s="9"/>
      <c r="W815" s="9"/>
      <c r="X815" s="9"/>
      <c r="Y815" s="9"/>
      <c r="Z815" s="9"/>
      <c r="AA815" s="9"/>
      <c r="AB815" s="9"/>
    </row>
    <row r="816" spans="1:28" ht="14.25" customHeight="1">
      <c r="A816" s="9"/>
      <c r="B816" s="9"/>
      <c r="C816" s="257"/>
      <c r="D816" s="9"/>
      <c r="E816" s="9"/>
      <c r="F816" s="258"/>
      <c r="G816" s="258"/>
      <c r="H816" s="259"/>
      <c r="I816" s="260"/>
      <c r="J816" s="9"/>
      <c r="K816" s="9"/>
      <c r="L816" s="9"/>
      <c r="M816" s="9"/>
      <c r="N816" s="9"/>
      <c r="O816" s="9"/>
      <c r="P816" s="9"/>
      <c r="Q816" s="9"/>
      <c r="R816" s="9"/>
      <c r="S816" s="9"/>
      <c r="T816" s="9"/>
      <c r="U816" s="9"/>
      <c r="V816" s="9"/>
      <c r="W816" s="9"/>
      <c r="X816" s="9"/>
      <c r="Y816" s="9"/>
      <c r="Z816" s="9"/>
      <c r="AA816" s="9"/>
      <c r="AB816" s="9"/>
    </row>
    <row r="817" spans="1:28" ht="14.25" customHeight="1">
      <c r="A817" s="9"/>
      <c r="B817" s="9"/>
      <c r="C817" s="257"/>
      <c r="D817" s="9"/>
      <c r="E817" s="9"/>
      <c r="F817" s="258"/>
      <c r="G817" s="258"/>
      <c r="H817" s="259"/>
      <c r="I817" s="260"/>
      <c r="J817" s="9"/>
      <c r="K817" s="9"/>
      <c r="L817" s="9"/>
      <c r="M817" s="9"/>
      <c r="N817" s="9"/>
      <c r="O817" s="9"/>
      <c r="P817" s="9"/>
      <c r="Q817" s="9"/>
      <c r="R817" s="9"/>
      <c r="S817" s="9"/>
      <c r="T817" s="9"/>
      <c r="U817" s="9"/>
      <c r="V817" s="9"/>
      <c r="W817" s="9"/>
      <c r="X817" s="9"/>
      <c r="Y817" s="9"/>
      <c r="Z817" s="9"/>
      <c r="AA817" s="9"/>
      <c r="AB817" s="9"/>
    </row>
    <row r="818" spans="1:28" ht="14.25" customHeight="1">
      <c r="A818" s="9"/>
      <c r="B818" s="9"/>
      <c r="C818" s="257"/>
      <c r="D818" s="9"/>
      <c r="E818" s="9"/>
      <c r="F818" s="258"/>
      <c r="G818" s="258"/>
      <c r="H818" s="259"/>
      <c r="I818" s="260"/>
      <c r="J818" s="9"/>
      <c r="K818" s="9"/>
      <c r="L818" s="9"/>
      <c r="M818" s="9"/>
      <c r="N818" s="9"/>
      <c r="O818" s="9"/>
      <c r="P818" s="9"/>
      <c r="Q818" s="9"/>
      <c r="R818" s="9"/>
      <c r="S818" s="9"/>
      <c r="T818" s="9"/>
      <c r="U818" s="9"/>
      <c r="V818" s="9"/>
      <c r="W818" s="9"/>
      <c r="X818" s="9"/>
      <c r="Y818" s="9"/>
      <c r="Z818" s="9"/>
      <c r="AA818" s="9"/>
      <c r="AB818" s="9"/>
    </row>
    <row r="819" spans="1:28" ht="14.25" customHeight="1">
      <c r="A819" s="9"/>
      <c r="B819" s="9"/>
      <c r="C819" s="257"/>
      <c r="D819" s="9"/>
      <c r="E819" s="9"/>
      <c r="F819" s="258"/>
      <c r="G819" s="258"/>
      <c r="H819" s="259"/>
      <c r="I819" s="260"/>
      <c r="J819" s="9"/>
      <c r="K819" s="9"/>
      <c r="L819" s="9"/>
      <c r="M819" s="9"/>
      <c r="N819" s="9"/>
      <c r="O819" s="9"/>
      <c r="P819" s="9"/>
      <c r="Q819" s="9"/>
      <c r="R819" s="9"/>
      <c r="S819" s="9"/>
      <c r="T819" s="9"/>
      <c r="U819" s="9"/>
      <c r="V819" s="9"/>
      <c r="W819" s="9"/>
      <c r="X819" s="9"/>
      <c r="Y819" s="9"/>
      <c r="Z819" s="9"/>
      <c r="AA819" s="9"/>
      <c r="AB819" s="9"/>
    </row>
    <row r="820" spans="1:28" ht="14.25" customHeight="1">
      <c r="A820" s="9"/>
      <c r="B820" s="9"/>
      <c r="C820" s="257"/>
      <c r="D820" s="9"/>
      <c r="E820" s="9"/>
      <c r="F820" s="258"/>
      <c r="G820" s="258"/>
      <c r="H820" s="259"/>
      <c r="I820" s="260"/>
      <c r="J820" s="9"/>
      <c r="K820" s="9"/>
      <c r="L820" s="9"/>
      <c r="M820" s="9"/>
      <c r="N820" s="9"/>
      <c r="O820" s="9"/>
      <c r="P820" s="9"/>
      <c r="Q820" s="9"/>
      <c r="R820" s="9"/>
      <c r="S820" s="9"/>
      <c r="T820" s="9"/>
      <c r="U820" s="9"/>
      <c r="V820" s="9"/>
      <c r="W820" s="9"/>
      <c r="X820" s="9"/>
      <c r="Y820" s="9"/>
      <c r="Z820" s="9"/>
      <c r="AA820" s="9"/>
      <c r="AB820" s="9"/>
    </row>
    <row r="821" spans="1:28" ht="14.25" customHeight="1">
      <c r="A821" s="9"/>
      <c r="B821" s="9"/>
      <c r="C821" s="257"/>
      <c r="D821" s="9"/>
      <c r="E821" s="9"/>
      <c r="F821" s="258"/>
      <c r="G821" s="258"/>
      <c r="H821" s="259"/>
      <c r="I821" s="260"/>
      <c r="J821" s="9"/>
      <c r="K821" s="9"/>
      <c r="L821" s="9"/>
      <c r="M821" s="9"/>
      <c r="N821" s="9"/>
      <c r="O821" s="9"/>
      <c r="P821" s="9"/>
      <c r="Q821" s="9"/>
      <c r="R821" s="9"/>
      <c r="S821" s="9"/>
      <c r="T821" s="9"/>
      <c r="U821" s="9"/>
      <c r="V821" s="9"/>
      <c r="W821" s="9"/>
      <c r="X821" s="9"/>
      <c r="Y821" s="9"/>
      <c r="Z821" s="9"/>
      <c r="AA821" s="9"/>
      <c r="AB821" s="9"/>
    </row>
    <row r="822" spans="1:28" ht="14.25" customHeight="1">
      <c r="A822" s="9"/>
      <c r="B822" s="9"/>
      <c r="C822" s="257"/>
      <c r="D822" s="9"/>
      <c r="E822" s="9"/>
      <c r="F822" s="258"/>
      <c r="G822" s="258"/>
      <c r="H822" s="259"/>
      <c r="I822" s="260"/>
      <c r="J822" s="9"/>
      <c r="K822" s="9"/>
      <c r="L822" s="9"/>
      <c r="M822" s="9"/>
      <c r="N822" s="9"/>
      <c r="O822" s="9"/>
      <c r="P822" s="9"/>
      <c r="Q822" s="9"/>
      <c r="R822" s="9"/>
      <c r="S822" s="9"/>
      <c r="T822" s="9"/>
      <c r="U822" s="9"/>
      <c r="V822" s="9"/>
      <c r="W822" s="9"/>
      <c r="X822" s="9"/>
      <c r="Y822" s="9"/>
      <c r="Z822" s="9"/>
      <c r="AA822" s="9"/>
      <c r="AB822" s="9"/>
    </row>
    <row r="823" spans="1:28" ht="14.25" customHeight="1">
      <c r="A823" s="9"/>
      <c r="B823" s="9"/>
      <c r="C823" s="257"/>
      <c r="D823" s="9"/>
      <c r="E823" s="9"/>
      <c r="F823" s="258"/>
      <c r="G823" s="258"/>
      <c r="H823" s="259"/>
      <c r="I823" s="260"/>
      <c r="J823" s="9"/>
      <c r="K823" s="9"/>
      <c r="L823" s="9"/>
      <c r="M823" s="9"/>
      <c r="N823" s="9"/>
      <c r="O823" s="9"/>
      <c r="P823" s="9"/>
      <c r="Q823" s="9"/>
      <c r="R823" s="9"/>
      <c r="S823" s="9"/>
      <c r="T823" s="9"/>
      <c r="U823" s="9"/>
      <c r="V823" s="9"/>
      <c r="W823" s="9"/>
      <c r="X823" s="9"/>
      <c r="Y823" s="9"/>
      <c r="Z823" s="9"/>
      <c r="AA823" s="9"/>
      <c r="AB823" s="9"/>
    </row>
    <row r="824" spans="1:28" ht="14.25" customHeight="1">
      <c r="A824" s="9"/>
      <c r="B824" s="9"/>
      <c r="C824" s="257"/>
      <c r="D824" s="9"/>
      <c r="E824" s="9"/>
      <c r="F824" s="258"/>
      <c r="G824" s="258"/>
      <c r="H824" s="259"/>
      <c r="I824" s="260"/>
      <c r="J824" s="9"/>
      <c r="K824" s="9"/>
      <c r="L824" s="9"/>
      <c r="M824" s="9"/>
      <c r="N824" s="9"/>
      <c r="O824" s="9"/>
      <c r="P824" s="9"/>
      <c r="Q824" s="9"/>
      <c r="R824" s="9"/>
      <c r="S824" s="9"/>
      <c r="T824" s="9"/>
      <c r="U824" s="9"/>
      <c r="V824" s="9"/>
      <c r="W824" s="9"/>
      <c r="X824" s="9"/>
      <c r="Y824" s="9"/>
      <c r="Z824" s="9"/>
      <c r="AA824" s="9"/>
      <c r="AB824" s="9"/>
    </row>
    <row r="825" spans="1:28" ht="14.25" customHeight="1">
      <c r="A825" s="9"/>
      <c r="B825" s="9"/>
      <c r="C825" s="257"/>
      <c r="D825" s="9"/>
      <c r="E825" s="9"/>
      <c r="F825" s="258"/>
      <c r="G825" s="258"/>
      <c r="H825" s="259"/>
      <c r="I825" s="260"/>
      <c r="J825" s="9"/>
      <c r="K825" s="9"/>
      <c r="L825" s="9"/>
      <c r="M825" s="9"/>
      <c r="N825" s="9"/>
      <c r="O825" s="9"/>
      <c r="P825" s="9"/>
      <c r="Q825" s="9"/>
      <c r="R825" s="9"/>
      <c r="S825" s="9"/>
      <c r="T825" s="9"/>
      <c r="U825" s="9"/>
      <c r="V825" s="9"/>
      <c r="W825" s="9"/>
      <c r="X825" s="9"/>
      <c r="Y825" s="9"/>
      <c r="Z825" s="9"/>
      <c r="AA825" s="9"/>
      <c r="AB825" s="9"/>
    </row>
    <row r="826" spans="1:28" ht="14.25" customHeight="1">
      <c r="A826" s="9"/>
      <c r="B826" s="9"/>
      <c r="C826" s="257"/>
      <c r="D826" s="9"/>
      <c r="E826" s="9"/>
      <c r="F826" s="258"/>
      <c r="G826" s="258"/>
      <c r="H826" s="259"/>
      <c r="I826" s="260"/>
      <c r="J826" s="9"/>
      <c r="K826" s="9"/>
      <c r="L826" s="9"/>
      <c r="M826" s="9"/>
      <c r="N826" s="9"/>
      <c r="O826" s="9"/>
      <c r="P826" s="9"/>
      <c r="Q826" s="9"/>
      <c r="R826" s="9"/>
      <c r="S826" s="9"/>
      <c r="T826" s="9"/>
      <c r="U826" s="9"/>
      <c r="V826" s="9"/>
      <c r="W826" s="9"/>
      <c r="X826" s="9"/>
      <c r="Y826" s="9"/>
      <c r="Z826" s="9"/>
      <c r="AA826" s="9"/>
      <c r="AB826" s="9"/>
    </row>
    <row r="827" spans="1:28" ht="14.25" customHeight="1">
      <c r="A827" s="9"/>
      <c r="B827" s="9"/>
      <c r="C827" s="257"/>
      <c r="D827" s="9"/>
      <c r="E827" s="9"/>
      <c r="F827" s="258"/>
      <c r="G827" s="258"/>
      <c r="H827" s="259"/>
      <c r="I827" s="260"/>
      <c r="J827" s="9"/>
      <c r="K827" s="9"/>
      <c r="L827" s="9"/>
      <c r="M827" s="9"/>
      <c r="N827" s="9"/>
      <c r="O827" s="9"/>
      <c r="P827" s="9"/>
      <c r="Q827" s="9"/>
      <c r="R827" s="9"/>
      <c r="S827" s="9"/>
      <c r="T827" s="9"/>
      <c r="U827" s="9"/>
      <c r="V827" s="9"/>
      <c r="W827" s="9"/>
      <c r="X827" s="9"/>
      <c r="Y827" s="9"/>
      <c r="Z827" s="9"/>
      <c r="AA827" s="9"/>
      <c r="AB827" s="9"/>
    </row>
    <row r="828" spans="1:28" ht="14.25" customHeight="1">
      <c r="A828" s="9"/>
      <c r="B828" s="9"/>
      <c r="C828" s="257"/>
      <c r="D828" s="9"/>
      <c r="E828" s="9"/>
      <c r="F828" s="258"/>
      <c r="G828" s="258"/>
      <c r="H828" s="259"/>
      <c r="I828" s="260"/>
      <c r="J828" s="9"/>
      <c r="K828" s="9"/>
      <c r="L828" s="9"/>
      <c r="M828" s="9"/>
      <c r="N828" s="9"/>
      <c r="O828" s="9"/>
      <c r="P828" s="9"/>
      <c r="Q828" s="9"/>
      <c r="R828" s="9"/>
      <c r="S828" s="9"/>
      <c r="T828" s="9"/>
      <c r="U828" s="9"/>
      <c r="V828" s="9"/>
      <c r="W828" s="9"/>
      <c r="X828" s="9"/>
      <c r="Y828" s="9"/>
      <c r="Z828" s="9"/>
      <c r="AA828" s="9"/>
      <c r="AB828" s="9"/>
    </row>
    <row r="829" spans="1:28" ht="14.25" customHeight="1">
      <c r="A829" s="9"/>
      <c r="B829" s="9"/>
      <c r="C829" s="257"/>
      <c r="D829" s="9"/>
      <c r="E829" s="9"/>
      <c r="F829" s="258"/>
      <c r="G829" s="258"/>
      <c r="H829" s="259"/>
      <c r="I829" s="260"/>
      <c r="J829" s="9"/>
      <c r="K829" s="9"/>
      <c r="L829" s="9"/>
      <c r="M829" s="9"/>
      <c r="N829" s="9"/>
      <c r="O829" s="9"/>
      <c r="P829" s="9"/>
      <c r="Q829" s="9"/>
      <c r="R829" s="9"/>
      <c r="S829" s="9"/>
      <c r="T829" s="9"/>
      <c r="U829" s="9"/>
      <c r="V829" s="9"/>
      <c r="W829" s="9"/>
      <c r="X829" s="9"/>
      <c r="Y829" s="9"/>
      <c r="Z829" s="9"/>
      <c r="AA829" s="9"/>
      <c r="AB829" s="9"/>
    </row>
    <row r="830" spans="1:28" ht="14.25" customHeight="1">
      <c r="A830" s="9"/>
      <c r="B830" s="9"/>
      <c r="C830" s="257"/>
      <c r="D830" s="9"/>
      <c r="E830" s="9"/>
      <c r="F830" s="258"/>
      <c r="G830" s="258"/>
      <c r="H830" s="259"/>
      <c r="I830" s="260"/>
      <c r="J830" s="9"/>
      <c r="K830" s="9"/>
      <c r="L830" s="9"/>
      <c r="M830" s="9"/>
      <c r="N830" s="9"/>
      <c r="O830" s="9"/>
      <c r="P830" s="9"/>
      <c r="Q830" s="9"/>
      <c r="R830" s="9"/>
      <c r="S830" s="9"/>
      <c r="T830" s="9"/>
      <c r="U830" s="9"/>
      <c r="V830" s="9"/>
      <c r="W830" s="9"/>
      <c r="X830" s="9"/>
      <c r="Y830" s="9"/>
      <c r="Z830" s="9"/>
      <c r="AA830" s="9"/>
      <c r="AB830" s="9"/>
    </row>
    <row r="831" spans="1:28" ht="14.25" customHeight="1">
      <c r="A831" s="9"/>
      <c r="B831" s="9"/>
      <c r="C831" s="257"/>
      <c r="D831" s="9"/>
      <c r="E831" s="9"/>
      <c r="F831" s="258"/>
      <c r="G831" s="258"/>
      <c r="H831" s="259"/>
      <c r="I831" s="260"/>
      <c r="J831" s="9"/>
      <c r="K831" s="9"/>
      <c r="L831" s="9"/>
      <c r="M831" s="9"/>
      <c r="N831" s="9"/>
      <c r="O831" s="9"/>
      <c r="P831" s="9"/>
      <c r="Q831" s="9"/>
      <c r="R831" s="9"/>
      <c r="S831" s="9"/>
      <c r="T831" s="9"/>
      <c r="U831" s="9"/>
      <c r="V831" s="9"/>
      <c r="W831" s="9"/>
      <c r="X831" s="9"/>
      <c r="Y831" s="9"/>
      <c r="Z831" s="9"/>
      <c r="AA831" s="9"/>
      <c r="AB831" s="9"/>
    </row>
    <row r="832" spans="1:28" ht="14.25" customHeight="1">
      <c r="A832" s="9"/>
      <c r="B832" s="9"/>
      <c r="C832" s="257"/>
      <c r="D832" s="9"/>
      <c r="E832" s="9"/>
      <c r="F832" s="258"/>
      <c r="G832" s="258"/>
      <c r="H832" s="259"/>
      <c r="I832" s="260"/>
      <c r="J832" s="9"/>
      <c r="K832" s="9"/>
      <c r="L832" s="9"/>
      <c r="M832" s="9"/>
      <c r="N832" s="9"/>
      <c r="O832" s="9"/>
      <c r="P832" s="9"/>
      <c r="Q832" s="9"/>
      <c r="R832" s="9"/>
      <c r="S832" s="9"/>
      <c r="T832" s="9"/>
      <c r="U832" s="9"/>
      <c r="V832" s="9"/>
      <c r="W832" s="9"/>
      <c r="X832" s="9"/>
      <c r="Y832" s="9"/>
      <c r="Z832" s="9"/>
      <c r="AA832" s="9"/>
      <c r="AB832" s="9"/>
    </row>
    <row r="833" spans="1:28" ht="14.25" customHeight="1">
      <c r="A833" s="9"/>
      <c r="B833" s="9"/>
      <c r="C833" s="257"/>
      <c r="D833" s="9"/>
      <c r="E833" s="9"/>
      <c r="F833" s="258"/>
      <c r="G833" s="258"/>
      <c r="H833" s="259"/>
      <c r="I833" s="260"/>
      <c r="J833" s="9"/>
      <c r="K833" s="9"/>
      <c r="L833" s="9"/>
      <c r="M833" s="9"/>
      <c r="N833" s="9"/>
      <c r="O833" s="9"/>
      <c r="P833" s="9"/>
      <c r="Q833" s="9"/>
      <c r="R833" s="9"/>
      <c r="S833" s="9"/>
      <c r="T833" s="9"/>
      <c r="U833" s="9"/>
      <c r="V833" s="9"/>
      <c r="W833" s="9"/>
      <c r="X833" s="9"/>
      <c r="Y833" s="9"/>
      <c r="Z833" s="9"/>
      <c r="AA833" s="9"/>
      <c r="AB833" s="9"/>
    </row>
    <row r="834" spans="1:28" ht="14.25" customHeight="1">
      <c r="A834" s="9"/>
      <c r="B834" s="9"/>
      <c r="C834" s="257"/>
      <c r="D834" s="9"/>
      <c r="E834" s="9"/>
      <c r="F834" s="258"/>
      <c r="G834" s="258"/>
      <c r="H834" s="259"/>
      <c r="I834" s="260"/>
      <c r="J834" s="9"/>
      <c r="K834" s="9"/>
      <c r="L834" s="9"/>
      <c r="M834" s="9"/>
      <c r="N834" s="9"/>
      <c r="O834" s="9"/>
      <c r="P834" s="9"/>
      <c r="Q834" s="9"/>
      <c r="R834" s="9"/>
      <c r="S834" s="9"/>
      <c r="T834" s="9"/>
      <c r="U834" s="9"/>
      <c r="V834" s="9"/>
      <c r="W834" s="9"/>
      <c r="X834" s="9"/>
      <c r="Y834" s="9"/>
      <c r="Z834" s="9"/>
      <c r="AA834" s="9"/>
      <c r="AB834" s="9"/>
    </row>
    <row r="835" spans="1:28" ht="14.25" customHeight="1">
      <c r="A835" s="9"/>
      <c r="B835" s="9"/>
      <c r="C835" s="257"/>
      <c r="D835" s="9"/>
      <c r="E835" s="9"/>
      <c r="F835" s="258"/>
      <c r="G835" s="258"/>
      <c r="H835" s="259"/>
      <c r="I835" s="260"/>
      <c r="J835" s="9"/>
      <c r="K835" s="9"/>
      <c r="L835" s="9"/>
      <c r="M835" s="9"/>
      <c r="N835" s="9"/>
      <c r="O835" s="9"/>
      <c r="P835" s="9"/>
      <c r="Q835" s="9"/>
      <c r="R835" s="9"/>
      <c r="S835" s="9"/>
      <c r="T835" s="9"/>
      <c r="U835" s="9"/>
      <c r="V835" s="9"/>
      <c r="W835" s="9"/>
      <c r="X835" s="9"/>
      <c r="Y835" s="9"/>
      <c r="Z835" s="9"/>
      <c r="AA835" s="9"/>
      <c r="AB835" s="9"/>
    </row>
    <row r="836" spans="1:28" ht="14.25" customHeight="1">
      <c r="A836" s="9"/>
      <c r="B836" s="9"/>
      <c r="C836" s="257"/>
      <c r="D836" s="9"/>
      <c r="E836" s="9"/>
      <c r="F836" s="258"/>
      <c r="G836" s="258"/>
      <c r="H836" s="259"/>
      <c r="I836" s="260"/>
      <c r="J836" s="9"/>
      <c r="K836" s="9"/>
      <c r="L836" s="9"/>
      <c r="M836" s="9"/>
      <c r="N836" s="9"/>
      <c r="O836" s="9"/>
      <c r="P836" s="9"/>
      <c r="Q836" s="9"/>
      <c r="R836" s="9"/>
      <c r="S836" s="9"/>
      <c r="T836" s="9"/>
      <c r="U836" s="9"/>
      <c r="V836" s="9"/>
      <c r="W836" s="9"/>
      <c r="X836" s="9"/>
      <c r="Y836" s="9"/>
      <c r="Z836" s="9"/>
      <c r="AA836" s="9"/>
      <c r="AB836" s="9"/>
    </row>
    <row r="837" spans="1:28" ht="14.25" customHeight="1">
      <c r="A837" s="9"/>
      <c r="B837" s="9"/>
      <c r="C837" s="257"/>
      <c r="D837" s="9"/>
      <c r="E837" s="9"/>
      <c r="F837" s="258"/>
      <c r="G837" s="258"/>
      <c r="H837" s="259"/>
      <c r="I837" s="260"/>
      <c r="J837" s="9"/>
      <c r="K837" s="9"/>
      <c r="L837" s="9"/>
      <c r="M837" s="9"/>
      <c r="N837" s="9"/>
      <c r="O837" s="9"/>
      <c r="P837" s="9"/>
      <c r="Q837" s="9"/>
      <c r="R837" s="9"/>
      <c r="S837" s="9"/>
      <c r="T837" s="9"/>
      <c r="U837" s="9"/>
      <c r="V837" s="9"/>
      <c r="W837" s="9"/>
      <c r="X837" s="9"/>
      <c r="Y837" s="9"/>
      <c r="Z837" s="9"/>
      <c r="AA837" s="9"/>
      <c r="AB837" s="9"/>
    </row>
    <row r="838" spans="1:28" ht="14.25" customHeight="1">
      <c r="A838" s="9"/>
      <c r="B838" s="9"/>
      <c r="C838" s="257"/>
      <c r="D838" s="9"/>
      <c r="E838" s="9"/>
      <c r="F838" s="258"/>
      <c r="G838" s="258"/>
      <c r="H838" s="259"/>
      <c r="I838" s="260"/>
      <c r="J838" s="9"/>
      <c r="K838" s="9"/>
      <c r="L838" s="9"/>
      <c r="M838" s="9"/>
      <c r="N838" s="9"/>
      <c r="O838" s="9"/>
      <c r="P838" s="9"/>
      <c r="Q838" s="9"/>
      <c r="R838" s="9"/>
      <c r="S838" s="9"/>
      <c r="T838" s="9"/>
      <c r="U838" s="9"/>
      <c r="V838" s="9"/>
      <c r="W838" s="9"/>
      <c r="X838" s="9"/>
      <c r="Y838" s="9"/>
      <c r="Z838" s="9"/>
      <c r="AA838" s="9"/>
      <c r="AB838" s="9"/>
    </row>
    <row r="839" spans="1:28" ht="14.25" customHeight="1">
      <c r="A839" s="9"/>
      <c r="B839" s="9"/>
      <c r="C839" s="257"/>
      <c r="D839" s="9"/>
      <c r="E839" s="9"/>
      <c r="F839" s="258"/>
      <c r="G839" s="258"/>
      <c r="H839" s="259"/>
      <c r="I839" s="260"/>
      <c r="J839" s="9"/>
      <c r="K839" s="9"/>
      <c r="L839" s="9"/>
      <c r="M839" s="9"/>
      <c r="N839" s="9"/>
      <c r="O839" s="9"/>
      <c r="P839" s="9"/>
      <c r="Q839" s="9"/>
      <c r="R839" s="9"/>
      <c r="S839" s="9"/>
      <c r="T839" s="9"/>
      <c r="U839" s="9"/>
      <c r="V839" s="9"/>
      <c r="W839" s="9"/>
      <c r="X839" s="9"/>
      <c r="Y839" s="9"/>
      <c r="Z839" s="9"/>
      <c r="AA839" s="9"/>
      <c r="AB839" s="9"/>
    </row>
    <row r="840" spans="1:28" ht="14.25" customHeight="1">
      <c r="A840" s="9"/>
      <c r="B840" s="9"/>
      <c r="C840" s="257"/>
      <c r="D840" s="9"/>
      <c r="E840" s="9"/>
      <c r="F840" s="258"/>
      <c r="G840" s="258"/>
      <c r="H840" s="259"/>
      <c r="I840" s="260"/>
      <c r="J840" s="9"/>
      <c r="K840" s="9"/>
      <c r="L840" s="9"/>
      <c r="M840" s="9"/>
      <c r="N840" s="9"/>
      <c r="O840" s="9"/>
      <c r="P840" s="9"/>
      <c r="Q840" s="9"/>
      <c r="R840" s="9"/>
      <c r="S840" s="9"/>
      <c r="T840" s="9"/>
      <c r="U840" s="9"/>
      <c r="V840" s="9"/>
      <c r="W840" s="9"/>
      <c r="X840" s="9"/>
      <c r="Y840" s="9"/>
      <c r="Z840" s="9"/>
      <c r="AA840" s="9"/>
      <c r="AB840" s="9"/>
    </row>
    <row r="841" spans="1:28" ht="14.25" customHeight="1">
      <c r="A841" s="9"/>
      <c r="B841" s="9"/>
      <c r="C841" s="257"/>
      <c r="D841" s="9"/>
      <c r="E841" s="9"/>
      <c r="F841" s="258"/>
      <c r="G841" s="258"/>
      <c r="H841" s="259"/>
      <c r="I841" s="260"/>
      <c r="J841" s="9"/>
      <c r="K841" s="9"/>
      <c r="L841" s="9"/>
      <c r="M841" s="9"/>
      <c r="N841" s="9"/>
      <c r="O841" s="9"/>
      <c r="P841" s="9"/>
      <c r="Q841" s="9"/>
      <c r="R841" s="9"/>
      <c r="S841" s="9"/>
      <c r="T841" s="9"/>
      <c r="U841" s="9"/>
      <c r="V841" s="9"/>
      <c r="W841" s="9"/>
      <c r="X841" s="9"/>
      <c r="Y841" s="9"/>
      <c r="Z841" s="9"/>
      <c r="AA841" s="9"/>
      <c r="AB841" s="9"/>
    </row>
    <row r="842" spans="1:28" ht="14.25" customHeight="1">
      <c r="A842" s="9"/>
      <c r="B842" s="9"/>
      <c r="C842" s="257"/>
      <c r="D842" s="9"/>
      <c r="E842" s="9"/>
      <c r="F842" s="258"/>
      <c r="G842" s="258"/>
      <c r="H842" s="259"/>
      <c r="I842" s="260"/>
      <c r="J842" s="9"/>
      <c r="K842" s="9"/>
      <c r="L842" s="9"/>
      <c r="M842" s="9"/>
      <c r="N842" s="9"/>
      <c r="O842" s="9"/>
      <c r="P842" s="9"/>
      <c r="Q842" s="9"/>
      <c r="R842" s="9"/>
      <c r="S842" s="9"/>
      <c r="T842" s="9"/>
      <c r="U842" s="9"/>
      <c r="V842" s="9"/>
      <c r="W842" s="9"/>
      <c r="X842" s="9"/>
      <c r="Y842" s="9"/>
      <c r="Z842" s="9"/>
      <c r="AA842" s="9"/>
      <c r="AB842" s="9"/>
    </row>
    <row r="843" spans="1:28" ht="14.25" customHeight="1">
      <c r="A843" s="9"/>
      <c r="B843" s="9"/>
      <c r="C843" s="257"/>
      <c r="D843" s="9"/>
      <c r="E843" s="9"/>
      <c r="F843" s="258"/>
      <c r="G843" s="258"/>
      <c r="H843" s="259"/>
      <c r="I843" s="260"/>
      <c r="J843" s="9"/>
      <c r="K843" s="9"/>
      <c r="L843" s="9"/>
      <c r="M843" s="9"/>
      <c r="N843" s="9"/>
      <c r="O843" s="9"/>
      <c r="P843" s="9"/>
      <c r="Q843" s="9"/>
      <c r="R843" s="9"/>
      <c r="S843" s="9"/>
      <c r="T843" s="9"/>
      <c r="U843" s="9"/>
      <c r="V843" s="9"/>
      <c r="W843" s="9"/>
      <c r="X843" s="9"/>
      <c r="Y843" s="9"/>
      <c r="Z843" s="9"/>
      <c r="AA843" s="9"/>
      <c r="AB843" s="9"/>
    </row>
    <row r="844" spans="1:28" ht="14.25" customHeight="1">
      <c r="A844" s="9"/>
      <c r="B844" s="9"/>
      <c r="C844" s="257"/>
      <c r="D844" s="9"/>
      <c r="E844" s="9"/>
      <c r="F844" s="258"/>
      <c r="G844" s="258"/>
      <c r="H844" s="259"/>
      <c r="I844" s="260"/>
      <c r="J844" s="9"/>
      <c r="K844" s="9"/>
      <c r="L844" s="9"/>
      <c r="M844" s="9"/>
      <c r="N844" s="9"/>
      <c r="O844" s="9"/>
      <c r="P844" s="9"/>
      <c r="Q844" s="9"/>
      <c r="R844" s="9"/>
      <c r="S844" s="9"/>
      <c r="T844" s="9"/>
      <c r="U844" s="9"/>
      <c r="V844" s="9"/>
      <c r="W844" s="9"/>
      <c r="X844" s="9"/>
      <c r="Y844" s="9"/>
      <c r="Z844" s="9"/>
      <c r="AA844" s="9"/>
      <c r="AB844" s="9"/>
    </row>
    <row r="845" spans="1:28" ht="14.25" customHeight="1">
      <c r="A845" s="9"/>
      <c r="B845" s="9"/>
      <c r="C845" s="257"/>
      <c r="D845" s="9"/>
      <c r="E845" s="9"/>
      <c r="F845" s="258"/>
      <c r="G845" s="258"/>
      <c r="H845" s="259"/>
      <c r="I845" s="260"/>
      <c r="J845" s="9"/>
      <c r="K845" s="9"/>
      <c r="L845" s="9"/>
      <c r="M845" s="9"/>
      <c r="N845" s="9"/>
      <c r="O845" s="9"/>
      <c r="P845" s="9"/>
      <c r="Q845" s="9"/>
      <c r="R845" s="9"/>
      <c r="S845" s="9"/>
      <c r="T845" s="9"/>
      <c r="U845" s="9"/>
      <c r="V845" s="9"/>
      <c r="W845" s="9"/>
      <c r="X845" s="9"/>
      <c r="Y845" s="9"/>
      <c r="Z845" s="9"/>
      <c r="AA845" s="9"/>
      <c r="AB845" s="9"/>
    </row>
    <row r="846" spans="1:28" ht="14.25" customHeight="1">
      <c r="A846" s="9"/>
      <c r="B846" s="9"/>
      <c r="C846" s="257"/>
      <c r="D846" s="9"/>
      <c r="E846" s="9"/>
      <c r="F846" s="258"/>
      <c r="G846" s="258"/>
      <c r="H846" s="259"/>
      <c r="I846" s="260"/>
      <c r="J846" s="9"/>
      <c r="K846" s="9"/>
      <c r="L846" s="9"/>
      <c r="M846" s="9"/>
      <c r="N846" s="9"/>
      <c r="O846" s="9"/>
      <c r="P846" s="9"/>
      <c r="Q846" s="9"/>
      <c r="R846" s="9"/>
      <c r="S846" s="9"/>
      <c r="T846" s="9"/>
      <c r="U846" s="9"/>
      <c r="V846" s="9"/>
      <c r="W846" s="9"/>
      <c r="X846" s="9"/>
      <c r="Y846" s="9"/>
      <c r="Z846" s="9"/>
      <c r="AA846" s="9"/>
      <c r="AB846" s="9"/>
    </row>
    <row r="847" spans="1:28" ht="14.25" customHeight="1">
      <c r="A847" s="9"/>
      <c r="B847" s="9"/>
      <c r="C847" s="257"/>
      <c r="D847" s="9"/>
      <c r="E847" s="9"/>
      <c r="F847" s="258"/>
      <c r="G847" s="258"/>
      <c r="H847" s="259"/>
      <c r="I847" s="260"/>
      <c r="J847" s="9"/>
      <c r="K847" s="9"/>
      <c r="L847" s="9"/>
      <c r="M847" s="9"/>
      <c r="N847" s="9"/>
      <c r="O847" s="9"/>
      <c r="P847" s="9"/>
      <c r="Q847" s="9"/>
      <c r="R847" s="9"/>
      <c r="S847" s="9"/>
      <c r="T847" s="9"/>
      <c r="U847" s="9"/>
      <c r="V847" s="9"/>
      <c r="W847" s="9"/>
      <c r="X847" s="9"/>
      <c r="Y847" s="9"/>
      <c r="Z847" s="9"/>
      <c r="AA847" s="9"/>
      <c r="AB847" s="9"/>
    </row>
    <row r="848" spans="1:28" ht="14.25" customHeight="1">
      <c r="A848" s="9"/>
      <c r="B848" s="9"/>
      <c r="C848" s="257"/>
      <c r="D848" s="9"/>
      <c r="E848" s="9"/>
      <c r="F848" s="258"/>
      <c r="G848" s="258"/>
      <c r="H848" s="259"/>
      <c r="I848" s="260"/>
      <c r="J848" s="9"/>
      <c r="K848" s="9"/>
      <c r="L848" s="9"/>
      <c r="M848" s="9"/>
      <c r="N848" s="9"/>
      <c r="O848" s="9"/>
      <c r="P848" s="9"/>
      <c r="Q848" s="9"/>
      <c r="R848" s="9"/>
      <c r="S848" s="9"/>
      <c r="T848" s="9"/>
      <c r="U848" s="9"/>
      <c r="V848" s="9"/>
      <c r="W848" s="9"/>
      <c r="X848" s="9"/>
      <c r="Y848" s="9"/>
      <c r="Z848" s="9"/>
      <c r="AA848" s="9"/>
      <c r="AB848" s="9"/>
    </row>
    <row r="849" spans="1:28" ht="14.25" customHeight="1">
      <c r="A849" s="9"/>
      <c r="B849" s="9"/>
      <c r="C849" s="257"/>
      <c r="D849" s="9"/>
      <c r="E849" s="9"/>
      <c r="F849" s="258"/>
      <c r="G849" s="258"/>
      <c r="H849" s="259"/>
      <c r="I849" s="260"/>
      <c r="J849" s="9"/>
      <c r="K849" s="9"/>
      <c r="L849" s="9"/>
      <c r="M849" s="9"/>
      <c r="N849" s="9"/>
      <c r="O849" s="9"/>
      <c r="P849" s="9"/>
      <c r="Q849" s="9"/>
      <c r="R849" s="9"/>
      <c r="S849" s="9"/>
      <c r="T849" s="9"/>
      <c r="U849" s="9"/>
      <c r="V849" s="9"/>
      <c r="W849" s="9"/>
      <c r="X849" s="9"/>
      <c r="Y849" s="9"/>
      <c r="Z849" s="9"/>
      <c r="AA849" s="9"/>
      <c r="AB849" s="9"/>
    </row>
    <row r="850" spans="1:28" ht="14.25" customHeight="1">
      <c r="A850" s="9"/>
      <c r="B850" s="9"/>
      <c r="C850" s="257"/>
      <c r="D850" s="9"/>
      <c r="E850" s="9"/>
      <c r="F850" s="258"/>
      <c r="G850" s="258"/>
      <c r="H850" s="259"/>
      <c r="I850" s="260"/>
      <c r="J850" s="9"/>
      <c r="K850" s="9"/>
      <c r="L850" s="9"/>
      <c r="M850" s="9"/>
      <c r="N850" s="9"/>
      <c r="O850" s="9"/>
      <c r="P850" s="9"/>
      <c r="Q850" s="9"/>
      <c r="R850" s="9"/>
      <c r="S850" s="9"/>
      <c r="T850" s="9"/>
      <c r="U850" s="9"/>
      <c r="V850" s="9"/>
      <c r="W850" s="9"/>
      <c r="X850" s="9"/>
      <c r="Y850" s="9"/>
      <c r="Z850" s="9"/>
      <c r="AA850" s="9"/>
      <c r="AB850" s="9"/>
    </row>
    <row r="851" spans="1:28" ht="14.25" customHeight="1">
      <c r="A851" s="9"/>
      <c r="B851" s="9"/>
      <c r="C851" s="257"/>
      <c r="D851" s="9"/>
      <c r="E851" s="9"/>
      <c r="F851" s="258"/>
      <c r="G851" s="258"/>
      <c r="H851" s="259"/>
      <c r="I851" s="260"/>
      <c r="J851" s="9"/>
      <c r="K851" s="9"/>
      <c r="L851" s="9"/>
      <c r="M851" s="9"/>
      <c r="N851" s="9"/>
      <c r="O851" s="9"/>
      <c r="P851" s="9"/>
      <c r="Q851" s="9"/>
      <c r="R851" s="9"/>
      <c r="S851" s="9"/>
      <c r="T851" s="9"/>
      <c r="U851" s="9"/>
      <c r="V851" s="9"/>
      <c r="W851" s="9"/>
      <c r="X851" s="9"/>
      <c r="Y851" s="9"/>
      <c r="Z851" s="9"/>
      <c r="AA851" s="9"/>
      <c r="AB851" s="9"/>
    </row>
    <row r="852" spans="1:28" ht="14.25" customHeight="1">
      <c r="A852" s="9"/>
      <c r="B852" s="9"/>
      <c r="C852" s="257"/>
      <c r="D852" s="9"/>
      <c r="E852" s="9"/>
      <c r="F852" s="258"/>
      <c r="G852" s="258"/>
      <c r="H852" s="259"/>
      <c r="I852" s="260"/>
      <c r="J852" s="9"/>
      <c r="K852" s="9"/>
      <c r="L852" s="9"/>
      <c r="M852" s="9"/>
      <c r="N852" s="9"/>
      <c r="O852" s="9"/>
      <c r="P852" s="9"/>
      <c r="Q852" s="9"/>
      <c r="R852" s="9"/>
      <c r="S852" s="9"/>
      <c r="T852" s="9"/>
      <c r="U852" s="9"/>
      <c r="V852" s="9"/>
      <c r="W852" s="9"/>
      <c r="X852" s="9"/>
      <c r="Y852" s="9"/>
      <c r="Z852" s="9"/>
      <c r="AA852" s="9"/>
      <c r="AB852" s="9"/>
    </row>
    <row r="853" spans="1:28" ht="14.25" customHeight="1">
      <c r="A853" s="9"/>
      <c r="B853" s="9"/>
      <c r="C853" s="257"/>
      <c r="D853" s="9"/>
      <c r="E853" s="9"/>
      <c r="F853" s="258"/>
      <c r="G853" s="258"/>
      <c r="H853" s="259"/>
      <c r="I853" s="260"/>
      <c r="J853" s="9"/>
      <c r="K853" s="9"/>
      <c r="L853" s="9"/>
      <c r="M853" s="9"/>
      <c r="N853" s="9"/>
      <c r="O853" s="9"/>
      <c r="P853" s="9"/>
      <c r="Q853" s="9"/>
      <c r="R853" s="9"/>
      <c r="S853" s="9"/>
      <c r="T853" s="9"/>
      <c r="U853" s="9"/>
      <c r="V853" s="9"/>
      <c r="W853" s="9"/>
      <c r="X853" s="9"/>
      <c r="Y853" s="9"/>
      <c r="Z853" s="9"/>
      <c r="AA853" s="9"/>
      <c r="AB853" s="9"/>
    </row>
    <row r="854" spans="1:28" ht="14.25" customHeight="1">
      <c r="A854" s="9"/>
      <c r="B854" s="9"/>
      <c r="C854" s="257"/>
      <c r="D854" s="9"/>
      <c r="E854" s="9"/>
      <c r="F854" s="258"/>
      <c r="G854" s="258"/>
      <c r="H854" s="259"/>
      <c r="I854" s="260"/>
      <c r="J854" s="9"/>
      <c r="K854" s="9"/>
      <c r="L854" s="9"/>
      <c r="M854" s="9"/>
      <c r="N854" s="9"/>
      <c r="O854" s="9"/>
      <c r="P854" s="9"/>
      <c r="Q854" s="9"/>
      <c r="R854" s="9"/>
      <c r="S854" s="9"/>
      <c r="T854" s="9"/>
      <c r="U854" s="9"/>
      <c r="V854" s="9"/>
      <c r="W854" s="9"/>
      <c r="X854" s="9"/>
      <c r="Y854" s="9"/>
      <c r="Z854" s="9"/>
      <c r="AA854" s="9"/>
      <c r="AB854" s="9"/>
    </row>
    <row r="855" spans="1:28" ht="14.25" customHeight="1">
      <c r="A855" s="9"/>
      <c r="B855" s="9"/>
      <c r="C855" s="257"/>
      <c r="D855" s="9"/>
      <c r="E855" s="9"/>
      <c r="F855" s="258"/>
      <c r="G855" s="258"/>
      <c r="H855" s="259"/>
      <c r="I855" s="260"/>
      <c r="J855" s="9"/>
      <c r="K855" s="9"/>
      <c r="L855" s="9"/>
      <c r="M855" s="9"/>
      <c r="N855" s="9"/>
      <c r="O855" s="9"/>
      <c r="P855" s="9"/>
      <c r="Q855" s="9"/>
      <c r="R855" s="9"/>
      <c r="S855" s="9"/>
      <c r="T855" s="9"/>
      <c r="U855" s="9"/>
      <c r="V855" s="9"/>
      <c r="W855" s="9"/>
      <c r="X855" s="9"/>
      <c r="Y855" s="9"/>
      <c r="Z855" s="9"/>
      <c r="AA855" s="9"/>
      <c r="AB855" s="9"/>
    </row>
    <row r="856" spans="1:28" ht="14.25" customHeight="1">
      <c r="A856" s="9"/>
      <c r="B856" s="9"/>
      <c r="C856" s="257"/>
      <c r="D856" s="9"/>
      <c r="E856" s="9"/>
      <c r="F856" s="258"/>
      <c r="G856" s="258"/>
      <c r="H856" s="259"/>
      <c r="I856" s="260"/>
      <c r="J856" s="9"/>
      <c r="K856" s="9"/>
      <c r="L856" s="9"/>
      <c r="M856" s="9"/>
      <c r="N856" s="9"/>
      <c r="O856" s="9"/>
      <c r="P856" s="9"/>
      <c r="Q856" s="9"/>
      <c r="R856" s="9"/>
      <c r="S856" s="9"/>
      <c r="T856" s="9"/>
      <c r="U856" s="9"/>
      <c r="V856" s="9"/>
      <c r="W856" s="9"/>
      <c r="X856" s="9"/>
      <c r="Y856" s="9"/>
      <c r="Z856" s="9"/>
      <c r="AA856" s="9"/>
      <c r="AB856" s="9"/>
    </row>
    <row r="857" spans="1:28" ht="14.25" customHeight="1">
      <c r="A857" s="9"/>
      <c r="B857" s="9"/>
      <c r="C857" s="257"/>
      <c r="D857" s="9"/>
      <c r="E857" s="9"/>
      <c r="F857" s="258"/>
      <c r="G857" s="258"/>
      <c r="H857" s="259"/>
      <c r="I857" s="260"/>
      <c r="J857" s="9"/>
      <c r="K857" s="9"/>
      <c r="L857" s="9"/>
      <c r="M857" s="9"/>
      <c r="N857" s="9"/>
      <c r="O857" s="9"/>
      <c r="P857" s="9"/>
      <c r="Q857" s="9"/>
      <c r="R857" s="9"/>
      <c r="S857" s="9"/>
      <c r="T857" s="9"/>
      <c r="U857" s="9"/>
      <c r="V857" s="9"/>
      <c r="W857" s="9"/>
      <c r="X857" s="9"/>
      <c r="Y857" s="9"/>
      <c r="Z857" s="9"/>
      <c r="AA857" s="9"/>
      <c r="AB857" s="9"/>
    </row>
    <row r="858" spans="1:28" ht="14.25" customHeight="1">
      <c r="A858" s="9"/>
      <c r="B858" s="9"/>
      <c r="C858" s="257"/>
      <c r="D858" s="9"/>
      <c r="E858" s="9"/>
      <c r="F858" s="258"/>
      <c r="G858" s="258"/>
      <c r="H858" s="259"/>
      <c r="I858" s="260"/>
      <c r="J858" s="9"/>
      <c r="K858" s="9"/>
      <c r="L858" s="9"/>
      <c r="M858" s="9"/>
      <c r="N858" s="9"/>
      <c r="O858" s="9"/>
      <c r="P858" s="9"/>
      <c r="Q858" s="9"/>
      <c r="R858" s="9"/>
      <c r="S858" s="9"/>
      <c r="T858" s="9"/>
      <c r="U858" s="9"/>
      <c r="V858" s="9"/>
      <c r="W858" s="9"/>
      <c r="X858" s="9"/>
      <c r="Y858" s="9"/>
      <c r="Z858" s="9"/>
      <c r="AA858" s="9"/>
      <c r="AB858" s="9"/>
    </row>
    <row r="859" spans="1:28" ht="14.25" customHeight="1">
      <c r="A859" s="9"/>
      <c r="B859" s="9"/>
      <c r="C859" s="257"/>
      <c r="D859" s="9"/>
      <c r="E859" s="9"/>
      <c r="F859" s="258"/>
      <c r="G859" s="258"/>
      <c r="H859" s="259"/>
      <c r="I859" s="260"/>
      <c r="J859" s="9"/>
      <c r="K859" s="9"/>
      <c r="L859" s="9"/>
      <c r="M859" s="9"/>
      <c r="N859" s="9"/>
      <c r="O859" s="9"/>
      <c r="P859" s="9"/>
      <c r="Q859" s="9"/>
      <c r="R859" s="9"/>
      <c r="S859" s="9"/>
      <c r="T859" s="9"/>
      <c r="U859" s="9"/>
      <c r="V859" s="9"/>
      <c r="W859" s="9"/>
      <c r="X859" s="9"/>
      <c r="Y859" s="9"/>
      <c r="Z859" s="9"/>
      <c r="AA859" s="9"/>
      <c r="AB859" s="9"/>
    </row>
    <row r="860" spans="1:28" ht="14.25" customHeight="1">
      <c r="A860" s="9"/>
      <c r="B860" s="9"/>
      <c r="C860" s="257"/>
      <c r="D860" s="9"/>
      <c r="E860" s="9"/>
      <c r="F860" s="258"/>
      <c r="G860" s="258"/>
      <c r="H860" s="259"/>
      <c r="I860" s="260"/>
      <c r="J860" s="9"/>
      <c r="K860" s="9"/>
      <c r="L860" s="9"/>
      <c r="M860" s="9"/>
      <c r="N860" s="9"/>
      <c r="O860" s="9"/>
      <c r="P860" s="9"/>
      <c r="Q860" s="9"/>
      <c r="R860" s="9"/>
      <c r="S860" s="9"/>
      <c r="T860" s="9"/>
      <c r="U860" s="9"/>
      <c r="V860" s="9"/>
      <c r="W860" s="9"/>
      <c r="X860" s="9"/>
      <c r="Y860" s="9"/>
      <c r="Z860" s="9"/>
      <c r="AA860" s="9"/>
      <c r="AB860" s="9"/>
    </row>
    <row r="861" spans="1:28" ht="14.25" customHeight="1">
      <c r="A861" s="9"/>
      <c r="B861" s="9"/>
      <c r="C861" s="257"/>
      <c r="D861" s="9"/>
      <c r="E861" s="9"/>
      <c r="F861" s="258"/>
      <c r="G861" s="258"/>
      <c r="H861" s="259"/>
      <c r="I861" s="260"/>
      <c r="J861" s="9"/>
      <c r="K861" s="9"/>
      <c r="L861" s="9"/>
      <c r="M861" s="9"/>
      <c r="N861" s="9"/>
      <c r="O861" s="9"/>
      <c r="P861" s="9"/>
      <c r="Q861" s="9"/>
      <c r="R861" s="9"/>
      <c r="S861" s="9"/>
      <c r="T861" s="9"/>
      <c r="U861" s="9"/>
      <c r="V861" s="9"/>
      <c r="W861" s="9"/>
      <c r="X861" s="9"/>
      <c r="Y861" s="9"/>
      <c r="Z861" s="9"/>
      <c r="AA861" s="9"/>
      <c r="AB861" s="9"/>
    </row>
    <row r="862" spans="1:28" ht="14.25" customHeight="1">
      <c r="A862" s="9"/>
      <c r="B862" s="9"/>
      <c r="C862" s="257"/>
      <c r="D862" s="9"/>
      <c r="E862" s="9"/>
      <c r="F862" s="258"/>
      <c r="G862" s="258"/>
      <c r="H862" s="259"/>
      <c r="I862" s="260"/>
      <c r="J862" s="9"/>
      <c r="K862" s="9"/>
      <c r="L862" s="9"/>
      <c r="M862" s="9"/>
      <c r="N862" s="9"/>
      <c r="O862" s="9"/>
      <c r="P862" s="9"/>
      <c r="Q862" s="9"/>
      <c r="R862" s="9"/>
      <c r="S862" s="9"/>
      <c r="T862" s="9"/>
      <c r="U862" s="9"/>
      <c r="V862" s="9"/>
      <c r="W862" s="9"/>
      <c r="X862" s="9"/>
      <c r="Y862" s="9"/>
      <c r="Z862" s="9"/>
      <c r="AA862" s="9"/>
      <c r="AB862" s="9"/>
    </row>
    <row r="863" spans="1:28" ht="14.25" customHeight="1">
      <c r="A863" s="9"/>
      <c r="B863" s="9"/>
      <c r="C863" s="257"/>
      <c r="D863" s="9"/>
      <c r="E863" s="9"/>
      <c r="F863" s="258"/>
      <c r="G863" s="258"/>
      <c r="H863" s="259"/>
      <c r="I863" s="260"/>
      <c r="J863" s="9"/>
      <c r="K863" s="9"/>
      <c r="L863" s="9"/>
      <c r="M863" s="9"/>
      <c r="N863" s="9"/>
      <c r="O863" s="9"/>
      <c r="P863" s="9"/>
      <c r="Q863" s="9"/>
      <c r="R863" s="9"/>
      <c r="S863" s="9"/>
      <c r="T863" s="9"/>
      <c r="U863" s="9"/>
      <c r="V863" s="9"/>
      <c r="W863" s="9"/>
      <c r="X863" s="9"/>
      <c r="Y863" s="9"/>
      <c r="Z863" s="9"/>
      <c r="AA863" s="9"/>
      <c r="AB863" s="9"/>
    </row>
    <row r="864" spans="1:28" ht="14.25" customHeight="1">
      <c r="A864" s="9"/>
      <c r="B864" s="9"/>
      <c r="C864" s="257"/>
      <c r="D864" s="9"/>
      <c r="E864" s="9"/>
      <c r="F864" s="258"/>
      <c r="G864" s="258"/>
      <c r="H864" s="259"/>
      <c r="I864" s="260"/>
      <c r="J864" s="9"/>
      <c r="K864" s="9"/>
      <c r="L864" s="9"/>
      <c r="M864" s="9"/>
      <c r="N864" s="9"/>
      <c r="O864" s="9"/>
      <c r="P864" s="9"/>
      <c r="Q864" s="9"/>
      <c r="R864" s="9"/>
      <c r="S864" s="9"/>
      <c r="T864" s="9"/>
      <c r="U864" s="9"/>
      <c r="V864" s="9"/>
      <c r="W864" s="9"/>
      <c r="X864" s="9"/>
      <c r="Y864" s="9"/>
      <c r="Z864" s="9"/>
      <c r="AA864" s="9"/>
      <c r="AB864" s="9"/>
    </row>
    <row r="865" spans="1:28" ht="14.25" customHeight="1">
      <c r="A865" s="9"/>
      <c r="B865" s="9"/>
      <c r="C865" s="257"/>
      <c r="D865" s="9"/>
      <c r="E865" s="9"/>
      <c r="F865" s="258"/>
      <c r="G865" s="258"/>
      <c r="H865" s="259"/>
      <c r="I865" s="260"/>
      <c r="J865" s="9"/>
      <c r="K865" s="9"/>
      <c r="L865" s="9"/>
      <c r="M865" s="9"/>
      <c r="N865" s="9"/>
      <c r="O865" s="9"/>
      <c r="P865" s="9"/>
      <c r="Q865" s="9"/>
      <c r="R865" s="9"/>
      <c r="S865" s="9"/>
      <c r="T865" s="9"/>
      <c r="U865" s="9"/>
      <c r="V865" s="9"/>
      <c r="W865" s="9"/>
      <c r="X865" s="9"/>
      <c r="Y865" s="9"/>
      <c r="Z865" s="9"/>
      <c r="AA865" s="9"/>
      <c r="AB865" s="9"/>
    </row>
    <row r="866" spans="1:28" ht="14.25" customHeight="1">
      <c r="A866" s="9"/>
      <c r="B866" s="9"/>
      <c r="C866" s="257"/>
      <c r="D866" s="9"/>
      <c r="E866" s="9"/>
      <c r="F866" s="258"/>
      <c r="G866" s="258"/>
      <c r="H866" s="259"/>
      <c r="I866" s="260"/>
      <c r="J866" s="9"/>
      <c r="K866" s="9"/>
      <c r="L866" s="9"/>
      <c r="M866" s="9"/>
      <c r="N866" s="9"/>
      <c r="O866" s="9"/>
      <c r="P866" s="9"/>
      <c r="Q866" s="9"/>
      <c r="R866" s="9"/>
      <c r="S866" s="9"/>
      <c r="T866" s="9"/>
      <c r="U866" s="9"/>
      <c r="V866" s="9"/>
      <c r="W866" s="9"/>
      <c r="X866" s="9"/>
      <c r="Y866" s="9"/>
      <c r="Z866" s="9"/>
      <c r="AA866" s="9"/>
      <c r="AB866" s="9"/>
    </row>
    <row r="867" spans="1:28" ht="14.25" customHeight="1">
      <c r="A867" s="9"/>
      <c r="B867" s="9"/>
      <c r="C867" s="257"/>
      <c r="D867" s="9"/>
      <c r="E867" s="9"/>
      <c r="F867" s="258"/>
      <c r="G867" s="258"/>
      <c r="H867" s="259"/>
      <c r="I867" s="260"/>
      <c r="J867" s="9"/>
      <c r="K867" s="9"/>
      <c r="L867" s="9"/>
      <c r="M867" s="9"/>
      <c r="N867" s="9"/>
      <c r="O867" s="9"/>
      <c r="P867" s="9"/>
      <c r="Q867" s="9"/>
      <c r="R867" s="9"/>
      <c r="S867" s="9"/>
      <c r="T867" s="9"/>
      <c r="U867" s="9"/>
      <c r="V867" s="9"/>
      <c r="W867" s="9"/>
      <c r="X867" s="9"/>
      <c r="Y867" s="9"/>
      <c r="Z867" s="9"/>
      <c r="AA867" s="9"/>
      <c r="AB867" s="9"/>
    </row>
    <row r="868" spans="1:28" ht="14.25" customHeight="1">
      <c r="A868" s="9"/>
      <c r="B868" s="9"/>
      <c r="C868" s="257"/>
      <c r="D868" s="9"/>
      <c r="E868" s="9"/>
      <c r="F868" s="258"/>
      <c r="G868" s="258"/>
      <c r="H868" s="259"/>
      <c r="I868" s="260"/>
      <c r="J868" s="9"/>
      <c r="K868" s="9"/>
      <c r="L868" s="9"/>
      <c r="M868" s="9"/>
      <c r="N868" s="9"/>
      <c r="O868" s="9"/>
      <c r="P868" s="9"/>
      <c r="Q868" s="9"/>
      <c r="R868" s="9"/>
      <c r="S868" s="9"/>
      <c r="T868" s="9"/>
      <c r="U868" s="9"/>
      <c r="V868" s="9"/>
      <c r="W868" s="9"/>
      <c r="X868" s="9"/>
      <c r="Y868" s="9"/>
      <c r="Z868" s="9"/>
      <c r="AA868" s="9"/>
      <c r="AB868" s="9"/>
    </row>
    <row r="869" spans="1:28" ht="14.25" customHeight="1">
      <c r="A869" s="9"/>
      <c r="B869" s="9"/>
      <c r="C869" s="257"/>
      <c r="D869" s="9"/>
      <c r="E869" s="9"/>
      <c r="F869" s="258"/>
      <c r="G869" s="258"/>
      <c r="H869" s="259"/>
      <c r="I869" s="260"/>
      <c r="J869" s="9"/>
      <c r="K869" s="9"/>
      <c r="L869" s="9"/>
      <c r="M869" s="9"/>
      <c r="N869" s="9"/>
      <c r="O869" s="9"/>
      <c r="P869" s="9"/>
      <c r="Q869" s="9"/>
      <c r="R869" s="9"/>
      <c r="S869" s="9"/>
      <c r="T869" s="9"/>
      <c r="U869" s="9"/>
      <c r="V869" s="9"/>
      <c r="W869" s="9"/>
      <c r="X869" s="9"/>
      <c r="Y869" s="9"/>
      <c r="Z869" s="9"/>
      <c r="AA869" s="9"/>
      <c r="AB869" s="9"/>
    </row>
    <row r="870" spans="1:28" ht="14.25" customHeight="1">
      <c r="A870" s="9"/>
      <c r="B870" s="9"/>
      <c r="C870" s="257"/>
      <c r="D870" s="9"/>
      <c r="E870" s="9"/>
      <c r="F870" s="258"/>
      <c r="G870" s="258"/>
      <c r="H870" s="259"/>
      <c r="I870" s="260"/>
      <c r="J870" s="9"/>
      <c r="K870" s="9"/>
      <c r="L870" s="9"/>
      <c r="M870" s="9"/>
      <c r="N870" s="9"/>
      <c r="O870" s="9"/>
      <c r="P870" s="9"/>
      <c r="Q870" s="9"/>
      <c r="R870" s="9"/>
      <c r="S870" s="9"/>
      <c r="T870" s="9"/>
      <c r="U870" s="9"/>
      <c r="V870" s="9"/>
      <c r="W870" s="9"/>
      <c r="X870" s="9"/>
      <c r="Y870" s="9"/>
      <c r="Z870" s="9"/>
      <c r="AA870" s="9"/>
      <c r="AB870" s="9"/>
    </row>
    <row r="871" spans="1:28" ht="14.25" customHeight="1">
      <c r="A871" s="9"/>
      <c r="B871" s="9"/>
      <c r="C871" s="257"/>
      <c r="D871" s="9"/>
      <c r="E871" s="9"/>
      <c r="F871" s="258"/>
      <c r="G871" s="258"/>
      <c r="H871" s="259"/>
      <c r="I871" s="260"/>
      <c r="J871" s="9"/>
      <c r="K871" s="9"/>
      <c r="L871" s="9"/>
      <c r="M871" s="9"/>
      <c r="N871" s="9"/>
      <c r="O871" s="9"/>
      <c r="P871" s="9"/>
      <c r="Q871" s="9"/>
      <c r="R871" s="9"/>
      <c r="S871" s="9"/>
      <c r="T871" s="9"/>
      <c r="U871" s="9"/>
      <c r="V871" s="9"/>
      <c r="W871" s="9"/>
      <c r="X871" s="9"/>
      <c r="Y871" s="9"/>
      <c r="Z871" s="9"/>
      <c r="AA871" s="9"/>
      <c r="AB871" s="9"/>
    </row>
    <row r="872" spans="1:28" ht="14.25" customHeight="1">
      <c r="A872" s="9"/>
      <c r="B872" s="9"/>
      <c r="C872" s="257"/>
      <c r="D872" s="9"/>
      <c r="E872" s="9"/>
      <c r="F872" s="258"/>
      <c r="G872" s="258"/>
      <c r="H872" s="259"/>
      <c r="I872" s="260"/>
      <c r="J872" s="9"/>
      <c r="K872" s="9"/>
      <c r="L872" s="9"/>
      <c r="M872" s="9"/>
      <c r="N872" s="9"/>
      <c r="O872" s="9"/>
      <c r="P872" s="9"/>
      <c r="Q872" s="9"/>
      <c r="R872" s="9"/>
      <c r="S872" s="9"/>
      <c r="T872" s="9"/>
      <c r="U872" s="9"/>
      <c r="V872" s="9"/>
      <c r="W872" s="9"/>
      <c r="X872" s="9"/>
      <c r="Y872" s="9"/>
      <c r="Z872" s="9"/>
      <c r="AA872" s="9"/>
      <c r="AB872" s="9"/>
    </row>
    <row r="873" spans="1:28" ht="14.25" customHeight="1">
      <c r="A873" s="9"/>
      <c r="B873" s="9"/>
      <c r="C873" s="257"/>
      <c r="D873" s="9"/>
      <c r="E873" s="9"/>
      <c r="F873" s="258"/>
      <c r="G873" s="258"/>
      <c r="H873" s="259"/>
      <c r="I873" s="260"/>
      <c r="J873" s="9"/>
      <c r="K873" s="9"/>
      <c r="L873" s="9"/>
      <c r="M873" s="9"/>
      <c r="N873" s="9"/>
      <c r="O873" s="9"/>
      <c r="P873" s="9"/>
      <c r="Q873" s="9"/>
      <c r="R873" s="9"/>
      <c r="S873" s="9"/>
      <c r="T873" s="9"/>
      <c r="U873" s="9"/>
      <c r="V873" s="9"/>
      <c r="W873" s="9"/>
      <c r="X873" s="9"/>
      <c r="Y873" s="9"/>
      <c r="Z873" s="9"/>
      <c r="AA873" s="9"/>
      <c r="AB873" s="9"/>
    </row>
    <row r="874" spans="1:28" ht="14.25" customHeight="1">
      <c r="A874" s="9"/>
      <c r="B874" s="9"/>
      <c r="C874" s="257"/>
      <c r="D874" s="9"/>
      <c r="E874" s="9"/>
      <c r="F874" s="258"/>
      <c r="G874" s="258"/>
      <c r="H874" s="259"/>
      <c r="I874" s="260"/>
      <c r="J874" s="9"/>
      <c r="K874" s="9"/>
      <c r="L874" s="9"/>
      <c r="M874" s="9"/>
      <c r="N874" s="9"/>
      <c r="O874" s="9"/>
      <c r="P874" s="9"/>
      <c r="Q874" s="9"/>
      <c r="R874" s="9"/>
      <c r="S874" s="9"/>
      <c r="T874" s="9"/>
      <c r="U874" s="9"/>
      <c r="V874" s="9"/>
      <c r="W874" s="9"/>
      <c r="X874" s="9"/>
      <c r="Y874" s="9"/>
      <c r="Z874" s="9"/>
      <c r="AA874" s="9"/>
      <c r="AB874" s="9"/>
    </row>
    <row r="875" spans="1:28" ht="14.25" customHeight="1">
      <c r="A875" s="9"/>
      <c r="B875" s="9"/>
      <c r="C875" s="257"/>
      <c r="D875" s="9"/>
      <c r="E875" s="9"/>
      <c r="F875" s="258"/>
      <c r="G875" s="258"/>
      <c r="H875" s="259"/>
      <c r="I875" s="260"/>
      <c r="J875" s="9"/>
      <c r="K875" s="9"/>
      <c r="L875" s="9"/>
      <c r="M875" s="9"/>
      <c r="N875" s="9"/>
      <c r="O875" s="9"/>
      <c r="P875" s="9"/>
      <c r="Q875" s="9"/>
      <c r="R875" s="9"/>
      <c r="S875" s="9"/>
      <c r="T875" s="9"/>
      <c r="U875" s="9"/>
      <c r="V875" s="9"/>
      <c r="W875" s="9"/>
      <c r="X875" s="9"/>
      <c r="Y875" s="9"/>
      <c r="Z875" s="9"/>
      <c r="AA875" s="9"/>
      <c r="AB875" s="9"/>
    </row>
    <row r="876" spans="1:28" ht="14.25" customHeight="1">
      <c r="A876" s="9"/>
      <c r="B876" s="9"/>
      <c r="C876" s="257"/>
      <c r="D876" s="9"/>
      <c r="E876" s="9"/>
      <c r="F876" s="258"/>
      <c r="G876" s="258"/>
      <c r="H876" s="259"/>
      <c r="I876" s="260"/>
      <c r="J876" s="9"/>
      <c r="K876" s="9"/>
      <c r="L876" s="9"/>
      <c r="M876" s="9"/>
      <c r="N876" s="9"/>
      <c r="O876" s="9"/>
      <c r="P876" s="9"/>
      <c r="Q876" s="9"/>
      <c r="R876" s="9"/>
      <c r="S876" s="9"/>
      <c r="T876" s="9"/>
      <c r="U876" s="9"/>
      <c r="V876" s="9"/>
      <c r="W876" s="9"/>
      <c r="X876" s="9"/>
      <c r="Y876" s="9"/>
      <c r="Z876" s="9"/>
      <c r="AA876" s="9"/>
      <c r="AB876" s="9"/>
    </row>
    <row r="877" spans="1:28" ht="14.25" customHeight="1">
      <c r="A877" s="9"/>
      <c r="B877" s="9"/>
      <c r="C877" s="257"/>
      <c r="D877" s="9"/>
      <c r="E877" s="9"/>
      <c r="F877" s="258"/>
      <c r="G877" s="258"/>
      <c r="H877" s="259"/>
      <c r="I877" s="260"/>
      <c r="J877" s="9"/>
      <c r="K877" s="9"/>
      <c r="L877" s="9"/>
      <c r="M877" s="9"/>
      <c r="N877" s="9"/>
      <c r="O877" s="9"/>
      <c r="P877" s="9"/>
      <c r="Q877" s="9"/>
      <c r="R877" s="9"/>
      <c r="S877" s="9"/>
      <c r="T877" s="9"/>
      <c r="U877" s="9"/>
      <c r="V877" s="9"/>
      <c r="W877" s="9"/>
      <c r="X877" s="9"/>
      <c r="Y877" s="9"/>
      <c r="Z877" s="9"/>
      <c r="AA877" s="9"/>
      <c r="AB877" s="9"/>
    </row>
    <row r="878" spans="1:28" ht="14.25" customHeight="1">
      <c r="A878" s="9"/>
      <c r="B878" s="9"/>
      <c r="C878" s="257"/>
      <c r="D878" s="9"/>
      <c r="E878" s="9"/>
      <c r="F878" s="258"/>
      <c r="G878" s="258"/>
      <c r="H878" s="259"/>
      <c r="I878" s="260"/>
      <c r="J878" s="9"/>
      <c r="K878" s="9"/>
      <c r="L878" s="9"/>
      <c r="M878" s="9"/>
      <c r="N878" s="9"/>
      <c r="O878" s="9"/>
      <c r="P878" s="9"/>
      <c r="Q878" s="9"/>
      <c r="R878" s="9"/>
      <c r="S878" s="9"/>
      <c r="T878" s="9"/>
      <c r="U878" s="9"/>
      <c r="V878" s="9"/>
      <c r="W878" s="9"/>
      <c r="X878" s="9"/>
      <c r="Y878" s="9"/>
      <c r="Z878" s="9"/>
      <c r="AA878" s="9"/>
      <c r="AB878" s="9"/>
    </row>
    <row r="879" spans="1:28" ht="14.25" customHeight="1">
      <c r="A879" s="9"/>
      <c r="B879" s="9"/>
      <c r="C879" s="257"/>
      <c r="D879" s="9"/>
      <c r="E879" s="9"/>
      <c r="F879" s="258"/>
      <c r="G879" s="258"/>
      <c r="H879" s="259"/>
      <c r="I879" s="260"/>
      <c r="J879" s="9"/>
      <c r="K879" s="9"/>
      <c r="L879" s="9"/>
      <c r="M879" s="9"/>
      <c r="N879" s="9"/>
      <c r="O879" s="9"/>
      <c r="P879" s="9"/>
      <c r="Q879" s="9"/>
      <c r="R879" s="9"/>
      <c r="S879" s="9"/>
      <c r="T879" s="9"/>
      <c r="U879" s="9"/>
      <c r="V879" s="9"/>
      <c r="W879" s="9"/>
      <c r="X879" s="9"/>
      <c r="Y879" s="9"/>
      <c r="Z879" s="9"/>
      <c r="AA879" s="9"/>
      <c r="AB879" s="9"/>
    </row>
    <row r="880" spans="1:28" ht="14.25" customHeight="1">
      <c r="A880" s="9"/>
      <c r="B880" s="9"/>
      <c r="C880" s="257"/>
      <c r="D880" s="9"/>
      <c r="E880" s="9"/>
      <c r="F880" s="258"/>
      <c r="G880" s="258"/>
      <c r="H880" s="259"/>
      <c r="I880" s="260"/>
      <c r="J880" s="9"/>
      <c r="K880" s="9"/>
      <c r="L880" s="9"/>
      <c r="M880" s="9"/>
      <c r="N880" s="9"/>
      <c r="O880" s="9"/>
      <c r="P880" s="9"/>
      <c r="Q880" s="9"/>
      <c r="R880" s="9"/>
      <c r="S880" s="9"/>
      <c r="T880" s="9"/>
      <c r="U880" s="9"/>
      <c r="V880" s="9"/>
      <c r="W880" s="9"/>
      <c r="X880" s="9"/>
      <c r="Y880" s="9"/>
      <c r="Z880" s="9"/>
      <c r="AA880" s="9"/>
      <c r="AB880" s="9"/>
    </row>
    <row r="881" spans="1:28" ht="14.25" customHeight="1">
      <c r="A881" s="9"/>
      <c r="B881" s="9"/>
      <c r="C881" s="257"/>
      <c r="D881" s="9"/>
      <c r="E881" s="9"/>
      <c r="F881" s="258"/>
      <c r="G881" s="258"/>
      <c r="H881" s="259"/>
      <c r="I881" s="260"/>
      <c r="J881" s="9"/>
      <c r="K881" s="9"/>
      <c r="L881" s="9"/>
      <c r="M881" s="9"/>
      <c r="N881" s="9"/>
      <c r="O881" s="9"/>
      <c r="P881" s="9"/>
      <c r="Q881" s="9"/>
      <c r="R881" s="9"/>
      <c r="S881" s="9"/>
      <c r="T881" s="9"/>
      <c r="U881" s="9"/>
      <c r="V881" s="9"/>
      <c r="W881" s="9"/>
      <c r="X881" s="9"/>
      <c r="Y881" s="9"/>
      <c r="Z881" s="9"/>
      <c r="AA881" s="9"/>
      <c r="AB881" s="9"/>
    </row>
    <row r="882" spans="1:28" ht="14.25" customHeight="1">
      <c r="A882" s="9"/>
      <c r="B882" s="9"/>
      <c r="C882" s="257"/>
      <c r="D882" s="9"/>
      <c r="E882" s="9"/>
      <c r="F882" s="258"/>
      <c r="G882" s="258"/>
      <c r="H882" s="259"/>
      <c r="I882" s="260"/>
      <c r="J882" s="9"/>
      <c r="K882" s="9"/>
      <c r="L882" s="9"/>
      <c r="M882" s="9"/>
      <c r="N882" s="9"/>
      <c r="O882" s="9"/>
      <c r="P882" s="9"/>
      <c r="Q882" s="9"/>
      <c r="R882" s="9"/>
      <c r="S882" s="9"/>
      <c r="T882" s="9"/>
      <c r="U882" s="9"/>
      <c r="V882" s="9"/>
      <c r="W882" s="9"/>
      <c r="X882" s="9"/>
      <c r="Y882" s="9"/>
      <c r="Z882" s="9"/>
      <c r="AA882" s="9"/>
      <c r="AB882" s="9"/>
    </row>
    <row r="883" spans="1:28" ht="14.25" customHeight="1">
      <c r="A883" s="9"/>
      <c r="B883" s="9"/>
      <c r="C883" s="257"/>
      <c r="D883" s="9"/>
      <c r="E883" s="9"/>
      <c r="F883" s="258"/>
      <c r="G883" s="258"/>
      <c r="H883" s="259"/>
      <c r="I883" s="260"/>
      <c r="J883" s="9"/>
      <c r="K883" s="9"/>
      <c r="L883" s="9"/>
      <c r="M883" s="9"/>
      <c r="N883" s="9"/>
      <c r="O883" s="9"/>
      <c r="P883" s="9"/>
      <c r="Q883" s="9"/>
      <c r="R883" s="9"/>
      <c r="S883" s="9"/>
      <c r="T883" s="9"/>
      <c r="U883" s="9"/>
      <c r="V883" s="9"/>
      <c r="W883" s="9"/>
      <c r="X883" s="9"/>
      <c r="Y883" s="9"/>
      <c r="Z883" s="9"/>
      <c r="AA883" s="9"/>
      <c r="AB883" s="9"/>
    </row>
    <row r="884" spans="1:28" ht="14.25" customHeight="1">
      <c r="A884" s="9"/>
      <c r="B884" s="9"/>
      <c r="C884" s="257"/>
      <c r="D884" s="9"/>
      <c r="E884" s="9"/>
      <c r="F884" s="258"/>
      <c r="G884" s="258"/>
      <c r="H884" s="259"/>
      <c r="I884" s="260"/>
      <c r="J884" s="9"/>
      <c r="K884" s="9"/>
      <c r="L884" s="9"/>
      <c r="M884" s="9"/>
      <c r="N884" s="9"/>
      <c r="O884" s="9"/>
      <c r="P884" s="9"/>
      <c r="Q884" s="9"/>
      <c r="R884" s="9"/>
      <c r="S884" s="9"/>
      <c r="T884" s="9"/>
      <c r="U884" s="9"/>
      <c r="V884" s="9"/>
      <c r="W884" s="9"/>
      <c r="X884" s="9"/>
      <c r="Y884" s="9"/>
      <c r="Z884" s="9"/>
      <c r="AA884" s="9"/>
      <c r="AB884" s="9"/>
    </row>
    <row r="885" spans="1:28" ht="14.25" customHeight="1">
      <c r="A885" s="9"/>
      <c r="B885" s="9"/>
      <c r="C885" s="257"/>
      <c r="D885" s="9"/>
      <c r="E885" s="9"/>
      <c r="F885" s="258"/>
      <c r="G885" s="258"/>
      <c r="H885" s="259"/>
      <c r="I885" s="260"/>
      <c r="J885" s="9"/>
      <c r="K885" s="9"/>
      <c r="L885" s="9"/>
      <c r="M885" s="9"/>
      <c r="N885" s="9"/>
      <c r="O885" s="9"/>
      <c r="P885" s="9"/>
      <c r="Q885" s="9"/>
      <c r="R885" s="9"/>
      <c r="S885" s="9"/>
      <c r="T885" s="9"/>
      <c r="U885" s="9"/>
      <c r="V885" s="9"/>
      <c r="W885" s="9"/>
      <c r="X885" s="9"/>
      <c r="Y885" s="9"/>
      <c r="Z885" s="9"/>
      <c r="AA885" s="9"/>
      <c r="AB885" s="9"/>
    </row>
    <row r="886" spans="1:28" ht="14.25" customHeight="1">
      <c r="A886" s="9"/>
      <c r="B886" s="9"/>
      <c r="C886" s="257"/>
      <c r="D886" s="9"/>
      <c r="E886" s="9"/>
      <c r="F886" s="258"/>
      <c r="G886" s="258"/>
      <c r="H886" s="259"/>
      <c r="I886" s="260"/>
      <c r="J886" s="9"/>
      <c r="K886" s="9"/>
      <c r="L886" s="9"/>
      <c r="M886" s="9"/>
      <c r="N886" s="9"/>
      <c r="O886" s="9"/>
      <c r="P886" s="9"/>
      <c r="Q886" s="9"/>
      <c r="R886" s="9"/>
      <c r="S886" s="9"/>
      <c r="T886" s="9"/>
      <c r="U886" s="9"/>
      <c r="V886" s="9"/>
      <c r="W886" s="9"/>
      <c r="X886" s="9"/>
      <c r="Y886" s="9"/>
      <c r="Z886" s="9"/>
      <c r="AA886" s="9"/>
      <c r="AB886" s="9"/>
    </row>
    <row r="887" spans="1:28" ht="14.25" customHeight="1">
      <c r="A887" s="9"/>
      <c r="B887" s="9"/>
      <c r="C887" s="257"/>
      <c r="D887" s="9"/>
      <c r="E887" s="9"/>
      <c r="F887" s="258"/>
      <c r="G887" s="258"/>
      <c r="H887" s="259"/>
      <c r="I887" s="260"/>
      <c r="J887" s="9"/>
      <c r="K887" s="9"/>
      <c r="L887" s="9"/>
      <c r="M887" s="9"/>
      <c r="N887" s="9"/>
      <c r="O887" s="9"/>
      <c r="P887" s="9"/>
      <c r="Q887" s="9"/>
      <c r="R887" s="9"/>
      <c r="S887" s="9"/>
      <c r="T887" s="9"/>
      <c r="U887" s="9"/>
      <c r="V887" s="9"/>
      <c r="W887" s="9"/>
      <c r="X887" s="9"/>
      <c r="Y887" s="9"/>
      <c r="Z887" s="9"/>
      <c r="AA887" s="9"/>
      <c r="AB887" s="9"/>
    </row>
    <row r="888" spans="1:28" ht="14.25" customHeight="1">
      <c r="A888" s="9"/>
      <c r="B888" s="9"/>
      <c r="C888" s="257"/>
      <c r="D888" s="9"/>
      <c r="E888" s="9"/>
      <c r="F888" s="258"/>
      <c r="G888" s="258"/>
      <c r="H888" s="259"/>
      <c r="I888" s="260"/>
      <c r="J888" s="9"/>
      <c r="K888" s="9"/>
      <c r="L888" s="9"/>
      <c r="M888" s="9"/>
      <c r="N888" s="9"/>
      <c r="O888" s="9"/>
      <c r="P888" s="9"/>
      <c r="Q888" s="9"/>
      <c r="R888" s="9"/>
      <c r="S888" s="9"/>
      <c r="T888" s="9"/>
      <c r="U888" s="9"/>
      <c r="V888" s="9"/>
      <c r="W888" s="9"/>
      <c r="X888" s="9"/>
      <c r="Y888" s="9"/>
      <c r="Z888" s="9"/>
      <c r="AA888" s="9"/>
      <c r="AB888" s="9"/>
    </row>
    <row r="889" spans="1:28" ht="14.25" customHeight="1">
      <c r="A889" s="9"/>
      <c r="B889" s="9"/>
      <c r="C889" s="257"/>
      <c r="D889" s="9"/>
      <c r="E889" s="9"/>
      <c r="F889" s="258"/>
      <c r="G889" s="258"/>
      <c r="H889" s="259"/>
      <c r="I889" s="260"/>
      <c r="J889" s="9"/>
      <c r="K889" s="9"/>
      <c r="L889" s="9"/>
      <c r="M889" s="9"/>
      <c r="N889" s="9"/>
      <c r="O889" s="9"/>
      <c r="P889" s="9"/>
      <c r="Q889" s="9"/>
      <c r="R889" s="9"/>
      <c r="S889" s="9"/>
      <c r="T889" s="9"/>
      <c r="U889" s="9"/>
      <c r="V889" s="9"/>
      <c r="W889" s="9"/>
      <c r="X889" s="9"/>
      <c r="Y889" s="9"/>
      <c r="Z889" s="9"/>
      <c r="AA889" s="9"/>
      <c r="AB889" s="9"/>
    </row>
    <row r="890" spans="1:28" ht="14.25" customHeight="1">
      <c r="A890" s="9"/>
      <c r="B890" s="9"/>
      <c r="C890" s="257"/>
      <c r="D890" s="9"/>
      <c r="E890" s="9"/>
      <c r="F890" s="258"/>
      <c r="G890" s="258"/>
      <c r="H890" s="259"/>
      <c r="I890" s="260"/>
      <c r="J890" s="9"/>
      <c r="K890" s="9"/>
      <c r="L890" s="9"/>
      <c r="M890" s="9"/>
      <c r="N890" s="9"/>
      <c r="O890" s="9"/>
      <c r="P890" s="9"/>
      <c r="Q890" s="9"/>
      <c r="R890" s="9"/>
      <c r="S890" s="9"/>
      <c r="T890" s="9"/>
      <c r="U890" s="9"/>
      <c r="V890" s="9"/>
      <c r="W890" s="9"/>
      <c r="X890" s="9"/>
      <c r="Y890" s="9"/>
      <c r="Z890" s="9"/>
      <c r="AA890" s="9"/>
      <c r="AB890" s="9"/>
    </row>
    <row r="891" spans="1:28" ht="14.25" customHeight="1">
      <c r="A891" s="9"/>
      <c r="B891" s="9"/>
      <c r="C891" s="257"/>
      <c r="D891" s="9"/>
      <c r="E891" s="9"/>
      <c r="F891" s="258"/>
      <c r="G891" s="258"/>
      <c r="H891" s="259"/>
      <c r="I891" s="260"/>
      <c r="J891" s="9"/>
      <c r="K891" s="9"/>
      <c r="L891" s="9"/>
      <c r="M891" s="9"/>
      <c r="N891" s="9"/>
      <c r="O891" s="9"/>
      <c r="P891" s="9"/>
      <c r="Q891" s="9"/>
      <c r="R891" s="9"/>
      <c r="S891" s="9"/>
      <c r="T891" s="9"/>
      <c r="U891" s="9"/>
      <c r="V891" s="9"/>
      <c r="W891" s="9"/>
      <c r="X891" s="9"/>
      <c r="Y891" s="9"/>
      <c r="Z891" s="9"/>
      <c r="AA891" s="9"/>
      <c r="AB891" s="9"/>
    </row>
    <row r="892" spans="1:28" ht="14.25" customHeight="1">
      <c r="A892" s="9"/>
      <c r="B892" s="9"/>
      <c r="C892" s="257"/>
      <c r="D892" s="9"/>
      <c r="E892" s="9"/>
      <c r="F892" s="258"/>
      <c r="G892" s="258"/>
      <c r="H892" s="259"/>
      <c r="I892" s="260"/>
      <c r="J892" s="9"/>
      <c r="K892" s="9"/>
      <c r="L892" s="9"/>
      <c r="M892" s="9"/>
      <c r="N892" s="9"/>
      <c r="O892" s="9"/>
      <c r="P892" s="9"/>
      <c r="Q892" s="9"/>
      <c r="R892" s="9"/>
      <c r="S892" s="9"/>
      <c r="T892" s="9"/>
      <c r="U892" s="9"/>
      <c r="V892" s="9"/>
      <c r="W892" s="9"/>
      <c r="X892" s="9"/>
      <c r="Y892" s="9"/>
      <c r="Z892" s="9"/>
      <c r="AA892" s="9"/>
      <c r="AB892" s="9"/>
    </row>
    <row r="893" spans="1:28" ht="14.25" customHeight="1">
      <c r="A893" s="9"/>
      <c r="B893" s="9"/>
      <c r="C893" s="257"/>
      <c r="D893" s="9"/>
      <c r="E893" s="9"/>
      <c r="F893" s="258"/>
      <c r="G893" s="258"/>
      <c r="H893" s="259"/>
      <c r="I893" s="260"/>
      <c r="J893" s="9"/>
      <c r="K893" s="9"/>
      <c r="L893" s="9"/>
      <c r="M893" s="9"/>
      <c r="N893" s="9"/>
      <c r="O893" s="9"/>
      <c r="P893" s="9"/>
      <c r="Q893" s="9"/>
      <c r="R893" s="9"/>
      <c r="S893" s="9"/>
      <c r="T893" s="9"/>
      <c r="U893" s="9"/>
      <c r="V893" s="9"/>
      <c r="W893" s="9"/>
      <c r="X893" s="9"/>
      <c r="Y893" s="9"/>
      <c r="Z893" s="9"/>
      <c r="AA893" s="9"/>
      <c r="AB893" s="9"/>
    </row>
    <row r="894" spans="1:28" ht="14.25" customHeight="1">
      <c r="A894" s="9"/>
      <c r="B894" s="9"/>
      <c r="C894" s="257"/>
      <c r="D894" s="9"/>
      <c r="E894" s="9"/>
      <c r="F894" s="258"/>
      <c r="G894" s="258"/>
      <c r="H894" s="259"/>
      <c r="I894" s="260"/>
      <c r="J894" s="9"/>
      <c r="K894" s="9"/>
      <c r="L894" s="9"/>
      <c r="M894" s="9"/>
      <c r="N894" s="9"/>
      <c r="O894" s="9"/>
      <c r="P894" s="9"/>
      <c r="Q894" s="9"/>
      <c r="R894" s="9"/>
      <c r="S894" s="9"/>
      <c r="T894" s="9"/>
      <c r="U894" s="9"/>
      <c r="V894" s="9"/>
      <c r="W894" s="9"/>
      <c r="X894" s="9"/>
      <c r="Y894" s="9"/>
      <c r="Z894" s="9"/>
      <c r="AA894" s="9"/>
      <c r="AB894" s="9"/>
    </row>
    <row r="895" spans="1:28" ht="14.25" customHeight="1">
      <c r="A895" s="9"/>
      <c r="B895" s="9"/>
      <c r="C895" s="257"/>
      <c r="D895" s="9"/>
      <c r="E895" s="9"/>
      <c r="F895" s="258"/>
      <c r="G895" s="258"/>
      <c r="H895" s="259"/>
      <c r="I895" s="260"/>
      <c r="J895" s="9"/>
      <c r="K895" s="9"/>
      <c r="L895" s="9"/>
      <c r="M895" s="9"/>
      <c r="N895" s="9"/>
      <c r="O895" s="9"/>
      <c r="P895" s="9"/>
      <c r="Q895" s="9"/>
      <c r="R895" s="9"/>
      <c r="S895" s="9"/>
      <c r="T895" s="9"/>
      <c r="U895" s="9"/>
      <c r="V895" s="9"/>
      <c r="W895" s="9"/>
      <c r="X895" s="9"/>
      <c r="Y895" s="9"/>
      <c r="Z895" s="9"/>
      <c r="AA895" s="9"/>
      <c r="AB895" s="9"/>
    </row>
    <row r="896" spans="1:28" ht="14.25" customHeight="1">
      <c r="A896" s="9"/>
      <c r="B896" s="9"/>
      <c r="C896" s="257"/>
      <c r="D896" s="9"/>
      <c r="E896" s="9"/>
      <c r="F896" s="258"/>
      <c r="G896" s="258"/>
      <c r="H896" s="259"/>
      <c r="I896" s="260"/>
      <c r="J896" s="9"/>
      <c r="K896" s="9"/>
      <c r="L896" s="9"/>
      <c r="M896" s="9"/>
      <c r="N896" s="9"/>
      <c r="O896" s="9"/>
      <c r="P896" s="9"/>
      <c r="Q896" s="9"/>
      <c r="R896" s="9"/>
      <c r="S896" s="9"/>
      <c r="T896" s="9"/>
      <c r="U896" s="9"/>
      <c r="V896" s="9"/>
      <c r="W896" s="9"/>
      <c r="X896" s="9"/>
      <c r="Y896" s="9"/>
      <c r="Z896" s="9"/>
      <c r="AA896" s="9"/>
      <c r="AB896" s="9"/>
    </row>
    <row r="897" spans="1:28" ht="14.25" customHeight="1">
      <c r="A897" s="9"/>
      <c r="B897" s="9"/>
      <c r="C897" s="257"/>
      <c r="D897" s="9"/>
      <c r="E897" s="9"/>
      <c r="F897" s="258"/>
      <c r="G897" s="258"/>
      <c r="H897" s="259"/>
      <c r="I897" s="260"/>
      <c r="J897" s="9"/>
      <c r="K897" s="9"/>
      <c r="L897" s="9"/>
      <c r="M897" s="9"/>
      <c r="N897" s="9"/>
      <c r="O897" s="9"/>
      <c r="P897" s="9"/>
      <c r="Q897" s="9"/>
      <c r="R897" s="9"/>
      <c r="S897" s="9"/>
      <c r="T897" s="9"/>
      <c r="U897" s="9"/>
      <c r="V897" s="9"/>
      <c r="W897" s="9"/>
      <c r="X897" s="9"/>
      <c r="Y897" s="9"/>
      <c r="Z897" s="9"/>
      <c r="AA897" s="9"/>
      <c r="AB897" s="9"/>
    </row>
    <row r="898" spans="1:28" ht="14.25" customHeight="1">
      <c r="A898" s="9"/>
      <c r="B898" s="9"/>
      <c r="C898" s="257"/>
      <c r="D898" s="9"/>
      <c r="E898" s="9"/>
      <c r="F898" s="258"/>
      <c r="G898" s="258"/>
      <c r="H898" s="259"/>
      <c r="I898" s="260"/>
      <c r="J898" s="9"/>
      <c r="K898" s="9"/>
      <c r="L898" s="9"/>
      <c r="M898" s="9"/>
      <c r="N898" s="9"/>
      <c r="O898" s="9"/>
      <c r="P898" s="9"/>
      <c r="Q898" s="9"/>
      <c r="R898" s="9"/>
      <c r="S898" s="9"/>
      <c r="T898" s="9"/>
      <c r="U898" s="9"/>
      <c r="V898" s="9"/>
      <c r="W898" s="9"/>
      <c r="X898" s="9"/>
      <c r="Y898" s="9"/>
      <c r="Z898" s="9"/>
      <c r="AA898" s="9"/>
      <c r="AB898" s="9"/>
    </row>
    <row r="899" spans="1:28" ht="14.25" customHeight="1">
      <c r="A899" s="9"/>
      <c r="B899" s="9"/>
      <c r="C899" s="257"/>
      <c r="D899" s="9"/>
      <c r="E899" s="9"/>
      <c r="F899" s="258"/>
      <c r="G899" s="258"/>
      <c r="H899" s="259"/>
      <c r="I899" s="260"/>
      <c r="J899" s="9"/>
      <c r="K899" s="9"/>
      <c r="L899" s="9"/>
      <c r="M899" s="9"/>
      <c r="N899" s="9"/>
      <c r="O899" s="9"/>
      <c r="P899" s="9"/>
      <c r="Q899" s="9"/>
      <c r="R899" s="9"/>
      <c r="S899" s="9"/>
      <c r="T899" s="9"/>
      <c r="U899" s="9"/>
      <c r="V899" s="9"/>
      <c r="W899" s="9"/>
      <c r="X899" s="9"/>
      <c r="Y899" s="9"/>
      <c r="Z899" s="9"/>
      <c r="AA899" s="9"/>
      <c r="AB899" s="9"/>
    </row>
    <row r="900" spans="1:28" ht="14.25" customHeight="1">
      <c r="A900" s="9"/>
      <c r="B900" s="9"/>
      <c r="C900" s="257"/>
      <c r="D900" s="9"/>
      <c r="E900" s="9"/>
      <c r="F900" s="258"/>
      <c r="G900" s="258"/>
      <c r="H900" s="259"/>
      <c r="I900" s="260"/>
      <c r="J900" s="9"/>
      <c r="K900" s="9"/>
      <c r="L900" s="9"/>
      <c r="M900" s="9"/>
      <c r="N900" s="9"/>
      <c r="O900" s="9"/>
      <c r="P900" s="9"/>
      <c r="Q900" s="9"/>
      <c r="R900" s="9"/>
      <c r="S900" s="9"/>
      <c r="T900" s="9"/>
      <c r="U900" s="9"/>
      <c r="V900" s="9"/>
      <c r="W900" s="9"/>
      <c r="X900" s="9"/>
      <c r="Y900" s="9"/>
      <c r="Z900" s="9"/>
      <c r="AA900" s="9"/>
      <c r="AB900" s="9"/>
    </row>
    <row r="901" spans="1:28" ht="14.25" customHeight="1">
      <c r="A901" s="9"/>
      <c r="B901" s="9"/>
      <c r="C901" s="257"/>
      <c r="D901" s="9"/>
      <c r="E901" s="9"/>
      <c r="F901" s="258"/>
      <c r="G901" s="258"/>
      <c r="H901" s="259"/>
      <c r="I901" s="260"/>
      <c r="J901" s="9"/>
      <c r="K901" s="9"/>
      <c r="L901" s="9"/>
      <c r="M901" s="9"/>
      <c r="N901" s="9"/>
      <c r="O901" s="9"/>
      <c r="P901" s="9"/>
      <c r="Q901" s="9"/>
      <c r="R901" s="9"/>
      <c r="S901" s="9"/>
      <c r="T901" s="9"/>
      <c r="U901" s="9"/>
      <c r="V901" s="9"/>
      <c r="W901" s="9"/>
      <c r="X901" s="9"/>
      <c r="Y901" s="9"/>
      <c r="Z901" s="9"/>
      <c r="AA901" s="9"/>
      <c r="AB901" s="9"/>
    </row>
    <row r="902" spans="1:28" ht="14.25" customHeight="1">
      <c r="A902" s="9"/>
      <c r="B902" s="9"/>
      <c r="C902" s="257"/>
      <c r="D902" s="9"/>
      <c r="E902" s="9"/>
      <c r="F902" s="258"/>
      <c r="G902" s="258"/>
      <c r="H902" s="259"/>
      <c r="I902" s="260"/>
      <c r="J902" s="9"/>
      <c r="K902" s="9"/>
      <c r="L902" s="9"/>
      <c r="M902" s="9"/>
      <c r="N902" s="9"/>
      <c r="O902" s="9"/>
      <c r="P902" s="9"/>
      <c r="Q902" s="9"/>
      <c r="R902" s="9"/>
      <c r="S902" s="9"/>
      <c r="T902" s="9"/>
      <c r="U902" s="9"/>
      <c r="V902" s="9"/>
      <c r="W902" s="9"/>
      <c r="X902" s="9"/>
      <c r="Y902" s="9"/>
      <c r="Z902" s="9"/>
      <c r="AA902" s="9"/>
      <c r="AB902" s="9"/>
    </row>
    <row r="903" spans="1:28" ht="14.25" customHeight="1">
      <c r="A903" s="9"/>
      <c r="B903" s="9"/>
      <c r="C903" s="257"/>
      <c r="D903" s="9"/>
      <c r="E903" s="9"/>
      <c r="F903" s="258"/>
      <c r="G903" s="258"/>
      <c r="H903" s="259"/>
      <c r="I903" s="260"/>
      <c r="J903" s="9"/>
      <c r="K903" s="9"/>
      <c r="L903" s="9"/>
      <c r="M903" s="9"/>
      <c r="N903" s="9"/>
      <c r="O903" s="9"/>
      <c r="P903" s="9"/>
      <c r="Q903" s="9"/>
      <c r="R903" s="9"/>
      <c r="S903" s="9"/>
      <c r="T903" s="9"/>
      <c r="U903" s="9"/>
      <c r="V903" s="9"/>
      <c r="W903" s="9"/>
      <c r="X903" s="9"/>
      <c r="Y903" s="9"/>
      <c r="Z903" s="9"/>
      <c r="AA903" s="9"/>
      <c r="AB903" s="9"/>
    </row>
    <row r="904" spans="1:28" ht="14.25" customHeight="1">
      <c r="A904" s="9"/>
      <c r="B904" s="9"/>
      <c r="C904" s="257"/>
      <c r="D904" s="9"/>
      <c r="E904" s="9"/>
      <c r="F904" s="258"/>
      <c r="G904" s="258"/>
      <c r="H904" s="259"/>
      <c r="I904" s="260"/>
      <c r="J904" s="9"/>
      <c r="K904" s="9"/>
      <c r="L904" s="9"/>
      <c r="M904" s="9"/>
      <c r="N904" s="9"/>
      <c r="O904" s="9"/>
      <c r="P904" s="9"/>
      <c r="Q904" s="9"/>
      <c r="R904" s="9"/>
      <c r="S904" s="9"/>
      <c r="T904" s="9"/>
      <c r="U904" s="9"/>
      <c r="V904" s="9"/>
      <c r="W904" s="9"/>
      <c r="X904" s="9"/>
      <c r="Y904" s="9"/>
      <c r="Z904" s="9"/>
      <c r="AA904" s="9"/>
      <c r="AB904" s="9"/>
    </row>
    <row r="905" spans="1:28" ht="14.25" customHeight="1">
      <c r="A905" s="9"/>
      <c r="B905" s="9"/>
      <c r="C905" s="257"/>
      <c r="D905" s="9"/>
      <c r="E905" s="9"/>
      <c r="F905" s="258"/>
      <c r="G905" s="258"/>
      <c r="H905" s="259"/>
      <c r="I905" s="260"/>
      <c r="J905" s="9"/>
      <c r="K905" s="9"/>
      <c r="L905" s="9"/>
      <c r="M905" s="9"/>
      <c r="N905" s="9"/>
      <c r="O905" s="9"/>
      <c r="P905" s="9"/>
      <c r="Q905" s="9"/>
      <c r="R905" s="9"/>
      <c r="S905" s="9"/>
      <c r="T905" s="9"/>
      <c r="U905" s="9"/>
      <c r="V905" s="9"/>
      <c r="W905" s="9"/>
      <c r="X905" s="9"/>
      <c r="Y905" s="9"/>
      <c r="Z905" s="9"/>
      <c r="AA905" s="9"/>
      <c r="AB905" s="9"/>
    </row>
    <row r="906" spans="1:28" ht="14.25" customHeight="1">
      <c r="A906" s="9"/>
      <c r="B906" s="9"/>
      <c r="C906" s="257"/>
      <c r="D906" s="9"/>
      <c r="E906" s="9"/>
      <c r="F906" s="258"/>
      <c r="G906" s="258"/>
      <c r="H906" s="259"/>
      <c r="I906" s="260"/>
      <c r="J906" s="9"/>
      <c r="K906" s="9"/>
      <c r="L906" s="9"/>
      <c r="M906" s="9"/>
      <c r="N906" s="9"/>
      <c r="O906" s="9"/>
      <c r="P906" s="9"/>
      <c r="Q906" s="9"/>
      <c r="R906" s="9"/>
      <c r="S906" s="9"/>
      <c r="T906" s="9"/>
      <c r="U906" s="9"/>
      <c r="V906" s="9"/>
      <c r="W906" s="9"/>
      <c r="X906" s="9"/>
      <c r="Y906" s="9"/>
      <c r="Z906" s="9"/>
      <c r="AA906" s="9"/>
      <c r="AB906" s="9"/>
    </row>
    <row r="907" spans="1:28" ht="14.25" customHeight="1">
      <c r="A907" s="9"/>
      <c r="B907" s="9"/>
      <c r="C907" s="257"/>
      <c r="D907" s="9"/>
      <c r="E907" s="9"/>
      <c r="F907" s="258"/>
      <c r="G907" s="258"/>
      <c r="H907" s="259"/>
      <c r="I907" s="260"/>
      <c r="J907" s="9"/>
      <c r="K907" s="9"/>
      <c r="L907" s="9"/>
      <c r="M907" s="9"/>
      <c r="N907" s="9"/>
      <c r="O907" s="9"/>
      <c r="P907" s="9"/>
      <c r="Q907" s="9"/>
      <c r="R907" s="9"/>
      <c r="S907" s="9"/>
      <c r="T907" s="9"/>
      <c r="U907" s="9"/>
      <c r="V907" s="9"/>
      <c r="W907" s="9"/>
      <c r="X907" s="9"/>
      <c r="Y907" s="9"/>
      <c r="Z907" s="9"/>
      <c r="AA907" s="9"/>
      <c r="AB907" s="9"/>
    </row>
    <row r="908" spans="1:28" ht="14.25" customHeight="1">
      <c r="A908" s="9"/>
      <c r="B908" s="9"/>
      <c r="C908" s="257"/>
      <c r="D908" s="9"/>
      <c r="E908" s="9"/>
      <c r="F908" s="258"/>
      <c r="G908" s="258"/>
      <c r="H908" s="259"/>
      <c r="I908" s="260"/>
      <c r="J908" s="9"/>
      <c r="K908" s="9"/>
      <c r="L908" s="9"/>
      <c r="M908" s="9"/>
      <c r="N908" s="9"/>
      <c r="O908" s="9"/>
      <c r="P908" s="9"/>
      <c r="Q908" s="9"/>
      <c r="R908" s="9"/>
      <c r="S908" s="9"/>
      <c r="T908" s="9"/>
      <c r="U908" s="9"/>
      <c r="V908" s="9"/>
      <c r="W908" s="9"/>
      <c r="X908" s="9"/>
      <c r="Y908" s="9"/>
      <c r="Z908" s="9"/>
      <c r="AA908" s="9"/>
      <c r="AB908" s="9"/>
    </row>
    <row r="909" spans="1:28" ht="14.25" customHeight="1">
      <c r="A909" s="9"/>
      <c r="B909" s="9"/>
      <c r="C909" s="257"/>
      <c r="D909" s="9"/>
      <c r="E909" s="9"/>
      <c r="F909" s="258"/>
      <c r="G909" s="258"/>
      <c r="H909" s="259"/>
      <c r="I909" s="260"/>
      <c r="J909" s="9"/>
      <c r="K909" s="9"/>
      <c r="L909" s="9"/>
      <c r="M909" s="9"/>
      <c r="N909" s="9"/>
      <c r="O909" s="9"/>
      <c r="P909" s="9"/>
      <c r="Q909" s="9"/>
      <c r="R909" s="9"/>
      <c r="S909" s="9"/>
      <c r="T909" s="9"/>
      <c r="U909" s="9"/>
      <c r="V909" s="9"/>
      <c r="W909" s="9"/>
      <c r="X909" s="9"/>
      <c r="Y909" s="9"/>
      <c r="Z909" s="9"/>
      <c r="AA909" s="9"/>
      <c r="AB909" s="9"/>
    </row>
    <row r="910" spans="1:28" ht="14.25" customHeight="1">
      <c r="A910" s="9"/>
      <c r="B910" s="9"/>
      <c r="C910" s="257"/>
      <c r="D910" s="9"/>
      <c r="E910" s="9"/>
      <c r="F910" s="258"/>
      <c r="G910" s="258"/>
      <c r="H910" s="259"/>
      <c r="I910" s="260"/>
      <c r="J910" s="9"/>
      <c r="K910" s="9"/>
      <c r="L910" s="9"/>
      <c r="M910" s="9"/>
      <c r="N910" s="9"/>
      <c r="O910" s="9"/>
      <c r="P910" s="9"/>
      <c r="Q910" s="9"/>
      <c r="R910" s="9"/>
      <c r="S910" s="9"/>
      <c r="T910" s="9"/>
      <c r="U910" s="9"/>
      <c r="V910" s="9"/>
      <c r="W910" s="9"/>
      <c r="X910" s="9"/>
      <c r="Y910" s="9"/>
      <c r="Z910" s="9"/>
      <c r="AA910" s="9"/>
      <c r="AB910" s="9"/>
    </row>
    <row r="911" spans="1:28" ht="14.25" customHeight="1">
      <c r="A911" s="9"/>
      <c r="B911" s="9"/>
      <c r="C911" s="257"/>
      <c r="D911" s="9"/>
      <c r="E911" s="9"/>
      <c r="F911" s="258"/>
      <c r="G911" s="258"/>
      <c r="H911" s="259"/>
      <c r="I911" s="260"/>
      <c r="J911" s="9"/>
      <c r="K911" s="9"/>
      <c r="L911" s="9"/>
      <c r="M911" s="9"/>
      <c r="N911" s="9"/>
      <c r="O911" s="9"/>
      <c r="P911" s="9"/>
      <c r="Q911" s="9"/>
      <c r="R911" s="9"/>
      <c r="S911" s="9"/>
      <c r="T911" s="9"/>
      <c r="U911" s="9"/>
      <c r="V911" s="9"/>
      <c r="W911" s="9"/>
      <c r="X911" s="9"/>
      <c r="Y911" s="9"/>
      <c r="Z911" s="9"/>
      <c r="AA911" s="9"/>
      <c r="AB911" s="9"/>
    </row>
    <row r="912" spans="1:28" ht="14.25" customHeight="1">
      <c r="A912" s="9"/>
      <c r="B912" s="9"/>
      <c r="C912" s="257"/>
      <c r="D912" s="9"/>
      <c r="E912" s="9"/>
      <c r="F912" s="258"/>
      <c r="G912" s="258"/>
      <c r="H912" s="259"/>
      <c r="I912" s="260"/>
      <c r="J912" s="9"/>
      <c r="K912" s="9"/>
      <c r="L912" s="9"/>
      <c r="M912" s="9"/>
      <c r="N912" s="9"/>
      <c r="O912" s="9"/>
      <c r="P912" s="9"/>
      <c r="Q912" s="9"/>
      <c r="R912" s="9"/>
      <c r="S912" s="9"/>
      <c r="T912" s="9"/>
      <c r="U912" s="9"/>
      <c r="V912" s="9"/>
      <c r="W912" s="9"/>
      <c r="X912" s="9"/>
      <c r="Y912" s="9"/>
      <c r="Z912" s="9"/>
      <c r="AA912" s="9"/>
      <c r="AB912" s="9"/>
    </row>
    <row r="913" spans="1:28" ht="14.25" customHeight="1">
      <c r="A913" s="9"/>
      <c r="B913" s="9"/>
      <c r="C913" s="257"/>
      <c r="D913" s="9"/>
      <c r="E913" s="9"/>
      <c r="F913" s="258"/>
      <c r="G913" s="258"/>
      <c r="H913" s="259"/>
      <c r="I913" s="260"/>
      <c r="J913" s="9"/>
      <c r="K913" s="9"/>
      <c r="L913" s="9"/>
      <c r="M913" s="9"/>
      <c r="N913" s="9"/>
      <c r="O913" s="9"/>
      <c r="P913" s="9"/>
      <c r="Q913" s="9"/>
      <c r="R913" s="9"/>
      <c r="S913" s="9"/>
      <c r="T913" s="9"/>
      <c r="U913" s="9"/>
      <c r="V913" s="9"/>
      <c r="W913" s="9"/>
      <c r="X913" s="9"/>
      <c r="Y913" s="9"/>
      <c r="Z913" s="9"/>
      <c r="AA913" s="9"/>
      <c r="AB913" s="9"/>
    </row>
    <row r="914" spans="1:28" ht="14.25" customHeight="1">
      <c r="A914" s="9"/>
      <c r="B914" s="9"/>
      <c r="C914" s="257"/>
      <c r="D914" s="9"/>
      <c r="E914" s="9"/>
      <c r="F914" s="258"/>
      <c r="G914" s="258"/>
      <c r="H914" s="259"/>
      <c r="I914" s="260"/>
      <c r="J914" s="9"/>
      <c r="K914" s="9"/>
      <c r="L914" s="9"/>
      <c r="M914" s="9"/>
      <c r="N914" s="9"/>
      <c r="O914" s="9"/>
      <c r="P914" s="9"/>
      <c r="Q914" s="9"/>
      <c r="R914" s="9"/>
      <c r="S914" s="9"/>
      <c r="T914" s="9"/>
      <c r="U914" s="9"/>
      <c r="V914" s="9"/>
      <c r="W914" s="9"/>
      <c r="X914" s="9"/>
      <c r="Y914" s="9"/>
      <c r="Z914" s="9"/>
      <c r="AA914" s="9"/>
      <c r="AB914" s="9"/>
    </row>
    <row r="915" spans="1:28" ht="14.25" customHeight="1">
      <c r="A915" s="9"/>
      <c r="B915" s="9"/>
      <c r="C915" s="257"/>
      <c r="D915" s="9"/>
      <c r="E915" s="9"/>
      <c r="F915" s="258"/>
      <c r="G915" s="258"/>
      <c r="H915" s="259"/>
      <c r="I915" s="260"/>
      <c r="J915" s="9"/>
      <c r="K915" s="9"/>
      <c r="L915" s="9"/>
      <c r="M915" s="9"/>
      <c r="N915" s="9"/>
      <c r="O915" s="9"/>
      <c r="P915" s="9"/>
      <c r="Q915" s="9"/>
      <c r="R915" s="9"/>
      <c r="S915" s="9"/>
      <c r="T915" s="9"/>
      <c r="U915" s="9"/>
      <c r="V915" s="9"/>
      <c r="W915" s="9"/>
      <c r="X915" s="9"/>
      <c r="Y915" s="9"/>
      <c r="Z915" s="9"/>
      <c r="AA915" s="9"/>
      <c r="AB915" s="9"/>
    </row>
    <row r="916" spans="1:28" ht="14.25" customHeight="1">
      <c r="A916" s="9"/>
      <c r="B916" s="9"/>
      <c r="C916" s="257"/>
      <c r="D916" s="9"/>
      <c r="E916" s="9"/>
      <c r="F916" s="258"/>
      <c r="G916" s="258"/>
      <c r="H916" s="259"/>
      <c r="I916" s="260"/>
      <c r="J916" s="9"/>
      <c r="K916" s="9"/>
      <c r="L916" s="9"/>
      <c r="M916" s="9"/>
      <c r="N916" s="9"/>
      <c r="O916" s="9"/>
      <c r="P916" s="9"/>
      <c r="Q916" s="9"/>
      <c r="R916" s="9"/>
      <c r="S916" s="9"/>
      <c r="T916" s="9"/>
      <c r="U916" s="9"/>
      <c r="V916" s="9"/>
      <c r="W916" s="9"/>
      <c r="X916" s="9"/>
      <c r="Y916" s="9"/>
      <c r="Z916" s="9"/>
      <c r="AA916" s="9"/>
      <c r="AB916" s="9"/>
    </row>
    <row r="917" spans="1:28" ht="14.25" customHeight="1">
      <c r="A917" s="9"/>
      <c r="B917" s="9"/>
      <c r="C917" s="257"/>
      <c r="D917" s="9"/>
      <c r="E917" s="9"/>
      <c r="F917" s="258"/>
      <c r="G917" s="258"/>
      <c r="H917" s="259"/>
      <c r="I917" s="260"/>
      <c r="J917" s="9"/>
      <c r="K917" s="9"/>
      <c r="L917" s="9"/>
      <c r="M917" s="9"/>
      <c r="N917" s="9"/>
      <c r="O917" s="9"/>
      <c r="P917" s="9"/>
      <c r="Q917" s="9"/>
      <c r="R917" s="9"/>
      <c r="S917" s="9"/>
      <c r="T917" s="9"/>
      <c r="U917" s="9"/>
      <c r="V917" s="9"/>
      <c r="W917" s="9"/>
      <c r="X917" s="9"/>
      <c r="Y917" s="9"/>
      <c r="Z917" s="9"/>
      <c r="AA917" s="9"/>
      <c r="AB917" s="9"/>
    </row>
    <row r="918" spans="1:28" ht="14.25" customHeight="1">
      <c r="A918" s="9"/>
      <c r="B918" s="9"/>
      <c r="C918" s="257"/>
      <c r="D918" s="9"/>
      <c r="E918" s="9"/>
      <c r="F918" s="258"/>
      <c r="G918" s="258"/>
      <c r="H918" s="259"/>
      <c r="I918" s="260"/>
      <c r="J918" s="9"/>
      <c r="K918" s="9"/>
      <c r="L918" s="9"/>
      <c r="M918" s="9"/>
      <c r="N918" s="9"/>
      <c r="O918" s="9"/>
      <c r="P918" s="9"/>
      <c r="Q918" s="9"/>
      <c r="R918" s="9"/>
      <c r="S918" s="9"/>
      <c r="T918" s="9"/>
      <c r="U918" s="9"/>
      <c r="V918" s="9"/>
      <c r="W918" s="9"/>
      <c r="X918" s="9"/>
      <c r="Y918" s="9"/>
      <c r="Z918" s="9"/>
      <c r="AA918" s="9"/>
      <c r="AB918" s="9"/>
    </row>
    <row r="919" spans="1:28" ht="14.25" customHeight="1">
      <c r="A919" s="9"/>
      <c r="B919" s="9"/>
      <c r="C919" s="257"/>
      <c r="D919" s="9"/>
      <c r="E919" s="9"/>
      <c r="F919" s="258"/>
      <c r="G919" s="258"/>
      <c r="H919" s="259"/>
      <c r="I919" s="260"/>
      <c r="J919" s="9"/>
      <c r="K919" s="9"/>
      <c r="L919" s="9"/>
      <c r="M919" s="9"/>
      <c r="N919" s="9"/>
      <c r="O919" s="9"/>
      <c r="P919" s="9"/>
      <c r="Q919" s="9"/>
      <c r="R919" s="9"/>
      <c r="S919" s="9"/>
      <c r="T919" s="9"/>
      <c r="U919" s="9"/>
      <c r="V919" s="9"/>
      <c r="W919" s="9"/>
      <c r="X919" s="9"/>
      <c r="Y919" s="9"/>
      <c r="Z919" s="9"/>
      <c r="AA919" s="9"/>
      <c r="AB919" s="9"/>
    </row>
    <row r="920" spans="1:28" ht="14.25" customHeight="1">
      <c r="A920" s="9"/>
      <c r="B920" s="9"/>
      <c r="C920" s="257"/>
      <c r="D920" s="9"/>
      <c r="E920" s="9"/>
      <c r="F920" s="258"/>
      <c r="G920" s="258"/>
      <c r="H920" s="259"/>
      <c r="I920" s="260"/>
      <c r="J920" s="9"/>
      <c r="K920" s="9"/>
      <c r="L920" s="9"/>
      <c r="M920" s="9"/>
      <c r="N920" s="9"/>
      <c r="O920" s="9"/>
      <c r="P920" s="9"/>
      <c r="Q920" s="9"/>
      <c r="R920" s="9"/>
      <c r="S920" s="9"/>
      <c r="T920" s="9"/>
      <c r="U920" s="9"/>
      <c r="V920" s="9"/>
      <c r="W920" s="9"/>
      <c r="X920" s="9"/>
      <c r="Y920" s="9"/>
      <c r="Z920" s="9"/>
      <c r="AA920" s="9"/>
      <c r="AB920" s="9"/>
    </row>
    <row r="921" spans="1:28" ht="14.25" customHeight="1">
      <c r="A921" s="9"/>
      <c r="B921" s="9"/>
      <c r="C921" s="257"/>
      <c r="D921" s="9"/>
      <c r="E921" s="9"/>
      <c r="F921" s="258"/>
      <c r="G921" s="258"/>
      <c r="H921" s="259"/>
      <c r="I921" s="260"/>
      <c r="J921" s="9"/>
      <c r="K921" s="9"/>
      <c r="L921" s="9"/>
      <c r="M921" s="9"/>
      <c r="N921" s="9"/>
      <c r="O921" s="9"/>
      <c r="P921" s="9"/>
      <c r="Q921" s="9"/>
      <c r="R921" s="9"/>
      <c r="S921" s="9"/>
      <c r="T921" s="9"/>
      <c r="U921" s="9"/>
      <c r="V921" s="9"/>
      <c r="W921" s="9"/>
      <c r="X921" s="9"/>
      <c r="Y921" s="9"/>
      <c r="Z921" s="9"/>
      <c r="AA921" s="9"/>
      <c r="AB921" s="9"/>
    </row>
    <row r="922" spans="1:28" ht="14.25" customHeight="1">
      <c r="A922" s="9"/>
      <c r="B922" s="9"/>
      <c r="C922" s="257"/>
      <c r="D922" s="9"/>
      <c r="E922" s="9"/>
      <c r="F922" s="258"/>
      <c r="G922" s="258"/>
      <c r="H922" s="259"/>
      <c r="I922" s="260"/>
      <c r="J922" s="9"/>
      <c r="K922" s="9"/>
      <c r="L922" s="9"/>
      <c r="M922" s="9"/>
      <c r="N922" s="9"/>
      <c r="O922" s="9"/>
      <c r="P922" s="9"/>
      <c r="Q922" s="9"/>
      <c r="R922" s="9"/>
      <c r="S922" s="9"/>
      <c r="T922" s="9"/>
      <c r="U922" s="9"/>
      <c r="V922" s="9"/>
      <c r="W922" s="9"/>
      <c r="X922" s="9"/>
      <c r="Y922" s="9"/>
      <c r="Z922" s="9"/>
      <c r="AA922" s="9"/>
      <c r="AB922" s="9"/>
    </row>
    <row r="923" spans="1:28" ht="14.25" customHeight="1">
      <c r="A923" s="9"/>
      <c r="B923" s="9"/>
      <c r="C923" s="257"/>
      <c r="D923" s="9"/>
      <c r="E923" s="9"/>
      <c r="F923" s="258"/>
      <c r="G923" s="258"/>
      <c r="H923" s="259"/>
      <c r="I923" s="260"/>
      <c r="J923" s="9"/>
      <c r="K923" s="9"/>
      <c r="L923" s="9"/>
      <c r="M923" s="9"/>
      <c r="N923" s="9"/>
      <c r="O923" s="9"/>
      <c r="P923" s="9"/>
      <c r="Q923" s="9"/>
      <c r="R923" s="9"/>
      <c r="S923" s="9"/>
      <c r="T923" s="9"/>
      <c r="U923" s="9"/>
      <c r="V923" s="9"/>
      <c r="W923" s="9"/>
      <c r="X923" s="9"/>
      <c r="Y923" s="9"/>
      <c r="Z923" s="9"/>
      <c r="AA923" s="9"/>
      <c r="AB923" s="9"/>
    </row>
    <row r="924" spans="1:28" ht="14.25" customHeight="1">
      <c r="A924" s="9"/>
      <c r="B924" s="9"/>
      <c r="C924" s="257"/>
      <c r="D924" s="9"/>
      <c r="E924" s="9"/>
      <c r="F924" s="258"/>
      <c r="G924" s="258"/>
      <c r="H924" s="259"/>
      <c r="I924" s="260"/>
      <c r="J924" s="9"/>
      <c r="K924" s="9"/>
      <c r="L924" s="9"/>
      <c r="M924" s="9"/>
      <c r="N924" s="9"/>
      <c r="O924" s="9"/>
      <c r="P924" s="9"/>
      <c r="Q924" s="9"/>
      <c r="R924" s="9"/>
      <c r="S924" s="9"/>
      <c r="T924" s="9"/>
      <c r="U924" s="9"/>
      <c r="V924" s="9"/>
      <c r="W924" s="9"/>
      <c r="X924" s="9"/>
      <c r="Y924" s="9"/>
      <c r="Z924" s="9"/>
      <c r="AA924" s="9"/>
      <c r="AB924" s="9"/>
    </row>
    <row r="925" spans="1:28" ht="14.25" customHeight="1">
      <c r="A925" s="9"/>
      <c r="B925" s="9"/>
      <c r="C925" s="257"/>
      <c r="D925" s="9"/>
      <c r="E925" s="9"/>
      <c r="F925" s="258"/>
      <c r="G925" s="258"/>
      <c r="H925" s="259"/>
      <c r="I925" s="260"/>
      <c r="J925" s="9"/>
      <c r="K925" s="9"/>
      <c r="L925" s="9"/>
      <c r="M925" s="9"/>
      <c r="N925" s="9"/>
      <c r="O925" s="9"/>
      <c r="P925" s="9"/>
      <c r="Q925" s="9"/>
      <c r="R925" s="9"/>
      <c r="S925" s="9"/>
      <c r="T925" s="9"/>
      <c r="U925" s="9"/>
      <c r="V925" s="9"/>
      <c r="W925" s="9"/>
      <c r="X925" s="9"/>
      <c r="Y925" s="9"/>
      <c r="Z925" s="9"/>
      <c r="AA925" s="9"/>
      <c r="AB925" s="9"/>
    </row>
    <row r="926" spans="1:28" ht="14.25" customHeight="1">
      <c r="A926" s="9"/>
      <c r="B926" s="9"/>
      <c r="C926" s="257"/>
      <c r="D926" s="9"/>
      <c r="E926" s="9"/>
      <c r="F926" s="258"/>
      <c r="G926" s="258"/>
      <c r="H926" s="259"/>
      <c r="I926" s="260"/>
      <c r="J926" s="9"/>
      <c r="K926" s="9"/>
      <c r="L926" s="9"/>
      <c r="M926" s="9"/>
      <c r="N926" s="9"/>
      <c r="O926" s="9"/>
      <c r="P926" s="9"/>
      <c r="Q926" s="9"/>
      <c r="R926" s="9"/>
      <c r="S926" s="9"/>
      <c r="T926" s="9"/>
      <c r="U926" s="9"/>
      <c r="V926" s="9"/>
      <c r="W926" s="9"/>
      <c r="X926" s="9"/>
      <c r="Y926" s="9"/>
      <c r="Z926" s="9"/>
      <c r="AA926" s="9"/>
      <c r="AB926" s="9"/>
    </row>
    <row r="927" spans="1:28" ht="14.25" customHeight="1">
      <c r="A927" s="9"/>
      <c r="B927" s="9"/>
      <c r="C927" s="257"/>
      <c r="D927" s="9"/>
      <c r="E927" s="9"/>
      <c r="F927" s="258"/>
      <c r="G927" s="258"/>
      <c r="H927" s="259"/>
      <c r="I927" s="260"/>
      <c r="J927" s="9"/>
      <c r="K927" s="9"/>
      <c r="L927" s="9"/>
      <c r="M927" s="9"/>
      <c r="N927" s="9"/>
      <c r="O927" s="9"/>
      <c r="P927" s="9"/>
      <c r="Q927" s="9"/>
      <c r="R927" s="9"/>
      <c r="S927" s="9"/>
      <c r="T927" s="9"/>
      <c r="U927" s="9"/>
      <c r="V927" s="9"/>
      <c r="W927" s="9"/>
      <c r="X927" s="9"/>
      <c r="Y927" s="9"/>
      <c r="Z927" s="9"/>
      <c r="AA927" s="9"/>
      <c r="AB927" s="9"/>
    </row>
    <row r="928" spans="1:28" ht="14.25" customHeight="1">
      <c r="A928" s="9"/>
      <c r="B928" s="9"/>
      <c r="C928" s="257"/>
      <c r="D928" s="9"/>
      <c r="E928" s="9"/>
      <c r="F928" s="258"/>
      <c r="G928" s="258"/>
      <c r="H928" s="259"/>
      <c r="I928" s="260"/>
      <c r="J928" s="9"/>
      <c r="K928" s="9"/>
      <c r="L928" s="9"/>
      <c r="M928" s="9"/>
      <c r="N928" s="9"/>
      <c r="O928" s="9"/>
      <c r="P928" s="9"/>
      <c r="Q928" s="9"/>
      <c r="R928" s="9"/>
      <c r="S928" s="9"/>
      <c r="T928" s="9"/>
      <c r="U928" s="9"/>
      <c r="V928" s="9"/>
      <c r="W928" s="9"/>
      <c r="X928" s="9"/>
      <c r="Y928" s="9"/>
      <c r="Z928" s="9"/>
      <c r="AA928" s="9"/>
      <c r="AB928" s="9"/>
    </row>
    <row r="929" spans="1:28" ht="14.25" customHeight="1">
      <c r="A929" s="9"/>
      <c r="B929" s="9"/>
      <c r="C929" s="257"/>
      <c r="D929" s="9"/>
      <c r="E929" s="9"/>
      <c r="F929" s="258"/>
      <c r="G929" s="258"/>
      <c r="H929" s="259"/>
      <c r="I929" s="260"/>
      <c r="J929" s="9"/>
      <c r="K929" s="9"/>
      <c r="L929" s="9"/>
      <c r="M929" s="9"/>
      <c r="N929" s="9"/>
      <c r="O929" s="9"/>
      <c r="P929" s="9"/>
      <c r="Q929" s="9"/>
      <c r="R929" s="9"/>
      <c r="S929" s="9"/>
      <c r="T929" s="9"/>
      <c r="U929" s="9"/>
      <c r="V929" s="9"/>
      <c r="W929" s="9"/>
      <c r="X929" s="9"/>
      <c r="Y929" s="9"/>
      <c r="Z929" s="9"/>
      <c r="AA929" s="9"/>
      <c r="AB929" s="9"/>
    </row>
    <row r="930" spans="1:28" ht="14.25" customHeight="1">
      <c r="A930" s="9"/>
      <c r="B930" s="9"/>
      <c r="C930" s="257"/>
      <c r="D930" s="9"/>
      <c r="E930" s="9"/>
      <c r="F930" s="258"/>
      <c r="G930" s="258"/>
      <c r="H930" s="259"/>
      <c r="I930" s="260"/>
      <c r="J930" s="9"/>
      <c r="K930" s="9"/>
      <c r="L930" s="9"/>
      <c r="M930" s="9"/>
      <c r="N930" s="9"/>
      <c r="O930" s="9"/>
      <c r="P930" s="9"/>
      <c r="Q930" s="9"/>
      <c r="R930" s="9"/>
      <c r="S930" s="9"/>
      <c r="T930" s="9"/>
      <c r="U930" s="9"/>
      <c r="V930" s="9"/>
      <c r="W930" s="9"/>
      <c r="X930" s="9"/>
      <c r="Y930" s="9"/>
      <c r="Z930" s="9"/>
      <c r="AA930" s="9"/>
      <c r="AB930" s="9"/>
    </row>
    <row r="931" spans="1:28" ht="14.25" customHeight="1">
      <c r="A931" s="9"/>
      <c r="B931" s="9"/>
      <c r="C931" s="257"/>
      <c r="D931" s="9"/>
      <c r="E931" s="9"/>
      <c r="F931" s="258"/>
      <c r="G931" s="258"/>
      <c r="H931" s="259"/>
      <c r="I931" s="260"/>
      <c r="J931" s="9"/>
      <c r="K931" s="9"/>
      <c r="L931" s="9"/>
      <c r="M931" s="9"/>
      <c r="N931" s="9"/>
      <c r="O931" s="9"/>
      <c r="P931" s="9"/>
      <c r="Q931" s="9"/>
      <c r="R931" s="9"/>
      <c r="S931" s="9"/>
      <c r="T931" s="9"/>
      <c r="U931" s="9"/>
      <c r="V931" s="9"/>
      <c r="W931" s="9"/>
      <c r="X931" s="9"/>
      <c r="Y931" s="9"/>
      <c r="Z931" s="9"/>
      <c r="AA931" s="9"/>
      <c r="AB931" s="9"/>
    </row>
    <row r="932" spans="1:28" ht="14.25" customHeight="1">
      <c r="A932" s="9"/>
      <c r="B932" s="9"/>
      <c r="C932" s="257"/>
      <c r="D932" s="9"/>
      <c r="E932" s="9"/>
      <c r="F932" s="258"/>
      <c r="G932" s="258"/>
      <c r="H932" s="259"/>
      <c r="I932" s="260"/>
      <c r="J932" s="9"/>
      <c r="K932" s="9"/>
      <c r="L932" s="9"/>
      <c r="M932" s="9"/>
      <c r="N932" s="9"/>
      <c r="O932" s="9"/>
      <c r="P932" s="9"/>
      <c r="Q932" s="9"/>
      <c r="R932" s="9"/>
      <c r="S932" s="9"/>
      <c r="T932" s="9"/>
      <c r="U932" s="9"/>
      <c r="V932" s="9"/>
      <c r="W932" s="9"/>
      <c r="X932" s="9"/>
      <c r="Y932" s="9"/>
      <c r="Z932" s="9"/>
      <c r="AA932" s="9"/>
      <c r="AB932" s="9"/>
    </row>
    <row r="933" spans="1:28" ht="14.25" customHeight="1">
      <c r="A933" s="9"/>
      <c r="B933" s="9"/>
      <c r="C933" s="257"/>
      <c r="D933" s="9"/>
      <c r="E933" s="9"/>
      <c r="F933" s="258"/>
      <c r="G933" s="258"/>
      <c r="H933" s="259"/>
      <c r="I933" s="260"/>
      <c r="J933" s="9"/>
      <c r="K933" s="9"/>
      <c r="L933" s="9"/>
      <c r="M933" s="9"/>
      <c r="N933" s="9"/>
      <c r="O933" s="9"/>
      <c r="P933" s="9"/>
      <c r="Q933" s="9"/>
      <c r="R933" s="9"/>
      <c r="S933" s="9"/>
      <c r="T933" s="9"/>
      <c r="U933" s="9"/>
      <c r="V933" s="9"/>
      <c r="W933" s="9"/>
      <c r="X933" s="9"/>
      <c r="Y933" s="9"/>
      <c r="Z933" s="9"/>
      <c r="AA933" s="9"/>
      <c r="AB933" s="9"/>
    </row>
    <row r="934" spans="1:28" ht="14.25" customHeight="1">
      <c r="A934" s="9"/>
      <c r="B934" s="9"/>
      <c r="C934" s="257"/>
      <c r="D934" s="9"/>
      <c r="E934" s="9"/>
      <c r="F934" s="258"/>
      <c r="G934" s="258"/>
      <c r="H934" s="259"/>
      <c r="I934" s="260"/>
      <c r="J934" s="9"/>
      <c r="K934" s="9"/>
      <c r="L934" s="9"/>
      <c r="M934" s="9"/>
      <c r="N934" s="9"/>
      <c r="O934" s="9"/>
      <c r="P934" s="9"/>
      <c r="Q934" s="9"/>
      <c r="R934" s="9"/>
      <c r="S934" s="9"/>
      <c r="T934" s="9"/>
      <c r="U934" s="9"/>
      <c r="V934" s="9"/>
      <c r="W934" s="9"/>
      <c r="X934" s="9"/>
      <c r="Y934" s="9"/>
      <c r="Z934" s="9"/>
      <c r="AA934" s="9"/>
      <c r="AB934" s="9"/>
    </row>
    <row r="935" spans="1:28" ht="14.25" customHeight="1">
      <c r="A935" s="9"/>
      <c r="B935" s="9"/>
      <c r="C935" s="257"/>
      <c r="D935" s="9"/>
      <c r="E935" s="9"/>
      <c r="F935" s="258"/>
      <c r="G935" s="258"/>
      <c r="H935" s="259"/>
      <c r="I935" s="260"/>
      <c r="J935" s="9"/>
      <c r="K935" s="9"/>
      <c r="L935" s="9"/>
      <c r="M935" s="9"/>
      <c r="N935" s="9"/>
      <c r="O935" s="9"/>
      <c r="P935" s="9"/>
      <c r="Q935" s="9"/>
      <c r="R935" s="9"/>
      <c r="S935" s="9"/>
      <c r="T935" s="9"/>
      <c r="U935" s="9"/>
      <c r="V935" s="9"/>
      <c r="W935" s="9"/>
      <c r="X935" s="9"/>
      <c r="Y935" s="9"/>
      <c r="Z935" s="9"/>
      <c r="AA935" s="9"/>
      <c r="AB935" s="9"/>
    </row>
    <row r="936" spans="1:28" ht="14.25" customHeight="1">
      <c r="A936" s="9"/>
      <c r="B936" s="9"/>
      <c r="C936" s="257"/>
      <c r="D936" s="9"/>
      <c r="E936" s="9"/>
      <c r="F936" s="258"/>
      <c r="G936" s="258"/>
      <c r="H936" s="259"/>
      <c r="I936" s="260"/>
      <c r="J936" s="9"/>
      <c r="K936" s="9"/>
      <c r="L936" s="9"/>
      <c r="M936" s="9"/>
      <c r="N936" s="9"/>
      <c r="O936" s="9"/>
      <c r="P936" s="9"/>
      <c r="Q936" s="9"/>
      <c r="R936" s="9"/>
      <c r="S936" s="9"/>
      <c r="T936" s="9"/>
      <c r="U936" s="9"/>
      <c r="V936" s="9"/>
      <c r="W936" s="9"/>
      <c r="X936" s="9"/>
      <c r="Y936" s="9"/>
      <c r="Z936" s="9"/>
      <c r="AA936" s="9"/>
      <c r="AB936" s="9"/>
    </row>
    <row r="937" spans="1:28" ht="14.25" customHeight="1">
      <c r="A937" s="9"/>
      <c r="B937" s="9"/>
      <c r="C937" s="257"/>
      <c r="D937" s="9"/>
      <c r="E937" s="9"/>
      <c r="F937" s="258"/>
      <c r="G937" s="258"/>
      <c r="H937" s="259"/>
      <c r="I937" s="260"/>
      <c r="J937" s="9"/>
      <c r="K937" s="9"/>
      <c r="L937" s="9"/>
      <c r="M937" s="9"/>
      <c r="N937" s="9"/>
      <c r="O937" s="9"/>
      <c r="P937" s="9"/>
      <c r="Q937" s="9"/>
      <c r="R937" s="9"/>
      <c r="S937" s="9"/>
      <c r="T937" s="9"/>
      <c r="U937" s="9"/>
      <c r="V937" s="9"/>
      <c r="W937" s="9"/>
      <c r="X937" s="9"/>
      <c r="Y937" s="9"/>
      <c r="Z937" s="9"/>
      <c r="AA937" s="9"/>
      <c r="AB937" s="9"/>
    </row>
    <row r="938" spans="1:28" ht="14.25" customHeight="1">
      <c r="A938" s="9"/>
      <c r="B938" s="9"/>
      <c r="C938" s="257"/>
      <c r="D938" s="9"/>
      <c r="E938" s="9"/>
      <c r="F938" s="258"/>
      <c r="G938" s="258"/>
      <c r="H938" s="259"/>
      <c r="I938" s="260"/>
      <c r="J938" s="9"/>
      <c r="K938" s="9"/>
      <c r="L938" s="9"/>
      <c r="M938" s="9"/>
      <c r="N938" s="9"/>
      <c r="O938" s="9"/>
      <c r="P938" s="9"/>
      <c r="Q938" s="9"/>
      <c r="R938" s="9"/>
      <c r="S938" s="9"/>
      <c r="T938" s="9"/>
      <c r="U938" s="9"/>
      <c r="V938" s="9"/>
      <c r="W938" s="9"/>
      <c r="X938" s="9"/>
      <c r="Y938" s="9"/>
      <c r="Z938" s="9"/>
      <c r="AA938" s="9"/>
      <c r="AB938" s="9"/>
    </row>
    <row r="939" spans="1:28" ht="14.25" customHeight="1">
      <c r="A939" s="9"/>
      <c r="B939" s="9"/>
      <c r="C939" s="257"/>
      <c r="D939" s="9"/>
      <c r="E939" s="9"/>
      <c r="F939" s="258"/>
      <c r="G939" s="258"/>
      <c r="H939" s="259"/>
      <c r="I939" s="260"/>
      <c r="J939" s="9"/>
      <c r="K939" s="9"/>
      <c r="L939" s="9"/>
      <c r="M939" s="9"/>
      <c r="N939" s="9"/>
      <c r="O939" s="9"/>
      <c r="P939" s="9"/>
      <c r="Q939" s="9"/>
      <c r="R939" s="9"/>
      <c r="S939" s="9"/>
      <c r="T939" s="9"/>
      <c r="U939" s="9"/>
      <c r="V939" s="9"/>
      <c r="W939" s="9"/>
      <c r="X939" s="9"/>
      <c r="Y939" s="9"/>
      <c r="Z939" s="9"/>
      <c r="AA939" s="9"/>
      <c r="AB939" s="9"/>
    </row>
    <row r="940" spans="1:28" ht="14.25" customHeight="1">
      <c r="A940" s="9"/>
      <c r="B940" s="9"/>
      <c r="C940" s="257"/>
      <c r="D940" s="9"/>
      <c r="E940" s="9"/>
      <c r="F940" s="258"/>
      <c r="G940" s="258"/>
      <c r="H940" s="259"/>
      <c r="I940" s="260"/>
      <c r="J940" s="9"/>
      <c r="K940" s="9"/>
      <c r="L940" s="9"/>
      <c r="M940" s="9"/>
      <c r="N940" s="9"/>
      <c r="O940" s="9"/>
      <c r="P940" s="9"/>
      <c r="Q940" s="9"/>
      <c r="R940" s="9"/>
      <c r="S940" s="9"/>
      <c r="T940" s="9"/>
      <c r="U940" s="9"/>
      <c r="V940" s="9"/>
      <c r="W940" s="9"/>
      <c r="X940" s="9"/>
      <c r="Y940" s="9"/>
      <c r="Z940" s="9"/>
      <c r="AA940" s="9"/>
      <c r="AB940" s="9"/>
    </row>
    <row r="941" spans="1:28" ht="14.25" customHeight="1">
      <c r="A941" s="9"/>
      <c r="B941" s="9"/>
      <c r="C941" s="257"/>
      <c r="D941" s="9"/>
      <c r="E941" s="9"/>
      <c r="F941" s="258"/>
      <c r="G941" s="258"/>
      <c r="H941" s="259"/>
      <c r="I941" s="260"/>
      <c r="J941" s="9"/>
      <c r="K941" s="9"/>
      <c r="L941" s="9"/>
      <c r="M941" s="9"/>
      <c r="N941" s="9"/>
      <c r="O941" s="9"/>
      <c r="P941" s="9"/>
      <c r="Q941" s="9"/>
      <c r="R941" s="9"/>
      <c r="S941" s="9"/>
      <c r="T941" s="9"/>
      <c r="U941" s="9"/>
      <c r="V941" s="9"/>
      <c r="W941" s="9"/>
      <c r="X941" s="9"/>
      <c r="Y941" s="9"/>
      <c r="Z941" s="9"/>
      <c r="AA941" s="9"/>
      <c r="AB941" s="9"/>
    </row>
    <row r="942" spans="1:28" ht="14.25" customHeight="1">
      <c r="A942" s="9"/>
      <c r="B942" s="9"/>
      <c r="C942" s="257"/>
      <c r="D942" s="9"/>
      <c r="E942" s="9"/>
      <c r="F942" s="258"/>
      <c r="G942" s="258"/>
      <c r="H942" s="259"/>
      <c r="I942" s="260"/>
      <c r="J942" s="9"/>
      <c r="K942" s="9"/>
      <c r="L942" s="9"/>
      <c r="M942" s="9"/>
      <c r="N942" s="9"/>
      <c r="O942" s="9"/>
      <c r="P942" s="9"/>
      <c r="Q942" s="9"/>
      <c r="R942" s="9"/>
      <c r="S942" s="9"/>
      <c r="T942" s="9"/>
      <c r="U942" s="9"/>
      <c r="V942" s="9"/>
      <c r="W942" s="9"/>
      <c r="X942" s="9"/>
      <c r="Y942" s="9"/>
      <c r="Z942" s="9"/>
      <c r="AA942" s="9"/>
      <c r="AB942" s="9"/>
    </row>
    <row r="943" spans="1:28" ht="14.25" customHeight="1">
      <c r="A943" s="9"/>
      <c r="B943" s="9"/>
      <c r="C943" s="257"/>
      <c r="D943" s="9"/>
      <c r="E943" s="9"/>
      <c r="F943" s="258"/>
      <c r="G943" s="258"/>
      <c r="H943" s="259"/>
      <c r="I943" s="260"/>
      <c r="J943" s="9"/>
      <c r="K943" s="9"/>
      <c r="L943" s="9"/>
      <c r="M943" s="9"/>
      <c r="N943" s="9"/>
      <c r="O943" s="9"/>
      <c r="P943" s="9"/>
      <c r="Q943" s="9"/>
      <c r="R943" s="9"/>
      <c r="S943" s="9"/>
      <c r="T943" s="9"/>
      <c r="U943" s="9"/>
      <c r="V943" s="9"/>
      <c r="W943" s="9"/>
      <c r="X943" s="9"/>
      <c r="Y943" s="9"/>
      <c r="Z943" s="9"/>
      <c r="AA943" s="9"/>
      <c r="AB943" s="9"/>
    </row>
    <row r="944" spans="1:28" ht="14.25" customHeight="1">
      <c r="A944" s="9"/>
      <c r="B944" s="9"/>
      <c r="C944" s="257"/>
      <c r="D944" s="9"/>
      <c r="E944" s="9"/>
      <c r="F944" s="258"/>
      <c r="G944" s="258"/>
      <c r="H944" s="259"/>
      <c r="I944" s="260"/>
      <c r="J944" s="9"/>
      <c r="K944" s="9"/>
      <c r="L944" s="9"/>
      <c r="M944" s="9"/>
      <c r="N944" s="9"/>
      <c r="O944" s="9"/>
      <c r="P944" s="9"/>
      <c r="Q944" s="9"/>
      <c r="R944" s="9"/>
      <c r="S944" s="9"/>
      <c r="T944" s="9"/>
      <c r="U944" s="9"/>
      <c r="V944" s="9"/>
      <c r="W944" s="9"/>
      <c r="X944" s="9"/>
      <c r="Y944" s="9"/>
      <c r="Z944" s="9"/>
      <c r="AA944" s="9"/>
      <c r="AB944" s="9"/>
    </row>
    <row r="945" spans="1:28" ht="14.25" customHeight="1">
      <c r="A945" s="9"/>
      <c r="B945" s="9"/>
      <c r="C945" s="257"/>
      <c r="D945" s="9"/>
      <c r="E945" s="9"/>
      <c r="F945" s="258"/>
      <c r="G945" s="258"/>
      <c r="H945" s="259"/>
      <c r="I945" s="260"/>
      <c r="J945" s="9"/>
      <c r="K945" s="9"/>
      <c r="L945" s="9"/>
      <c r="M945" s="9"/>
      <c r="N945" s="9"/>
      <c r="O945" s="9"/>
      <c r="P945" s="9"/>
      <c r="Q945" s="9"/>
      <c r="R945" s="9"/>
      <c r="S945" s="9"/>
      <c r="T945" s="9"/>
      <c r="U945" s="9"/>
      <c r="V945" s="9"/>
      <c r="W945" s="9"/>
      <c r="X945" s="9"/>
      <c r="Y945" s="9"/>
      <c r="Z945" s="9"/>
      <c r="AA945" s="9"/>
      <c r="AB945" s="9"/>
    </row>
    <row r="946" spans="1:28" ht="14.25" customHeight="1">
      <c r="A946" s="9"/>
      <c r="B946" s="9"/>
      <c r="C946" s="257"/>
      <c r="D946" s="9"/>
      <c r="E946" s="9"/>
      <c r="F946" s="258"/>
      <c r="G946" s="258"/>
      <c r="H946" s="259"/>
      <c r="I946" s="260"/>
      <c r="J946" s="9"/>
      <c r="K946" s="9"/>
      <c r="L946" s="9"/>
      <c r="M946" s="9"/>
      <c r="N946" s="9"/>
      <c r="O946" s="9"/>
      <c r="P946" s="9"/>
      <c r="Q946" s="9"/>
      <c r="R946" s="9"/>
      <c r="S946" s="9"/>
      <c r="T946" s="9"/>
      <c r="U946" s="9"/>
      <c r="V946" s="9"/>
      <c r="W946" s="9"/>
      <c r="X946" s="9"/>
      <c r="Y946" s="9"/>
      <c r="Z946" s="9"/>
      <c r="AA946" s="9"/>
      <c r="AB946" s="9"/>
    </row>
    <row r="947" spans="1:28" ht="14.25" customHeight="1">
      <c r="A947" s="9"/>
      <c r="B947" s="9"/>
      <c r="C947" s="257"/>
      <c r="D947" s="9"/>
      <c r="E947" s="9"/>
      <c r="F947" s="258"/>
      <c r="G947" s="258"/>
      <c r="H947" s="259"/>
      <c r="I947" s="260"/>
      <c r="J947" s="9"/>
      <c r="K947" s="9"/>
      <c r="L947" s="9"/>
      <c r="M947" s="9"/>
      <c r="N947" s="9"/>
      <c r="O947" s="9"/>
      <c r="P947" s="9"/>
      <c r="Q947" s="9"/>
      <c r="R947" s="9"/>
      <c r="S947" s="9"/>
      <c r="T947" s="9"/>
      <c r="U947" s="9"/>
      <c r="V947" s="9"/>
      <c r="W947" s="9"/>
      <c r="X947" s="9"/>
      <c r="Y947" s="9"/>
      <c r="Z947" s="9"/>
      <c r="AA947" s="9"/>
      <c r="AB947" s="9"/>
    </row>
    <row r="948" spans="1:28" ht="14.25" customHeight="1">
      <c r="A948" s="9"/>
      <c r="B948" s="9"/>
      <c r="C948" s="257"/>
      <c r="D948" s="9"/>
      <c r="E948" s="9"/>
      <c r="F948" s="258"/>
      <c r="G948" s="258"/>
      <c r="H948" s="259"/>
      <c r="I948" s="260"/>
      <c r="J948" s="9"/>
      <c r="K948" s="9"/>
      <c r="L948" s="9"/>
      <c r="M948" s="9"/>
      <c r="N948" s="9"/>
      <c r="O948" s="9"/>
      <c r="P948" s="9"/>
      <c r="Q948" s="9"/>
      <c r="R948" s="9"/>
      <c r="S948" s="9"/>
      <c r="T948" s="9"/>
      <c r="U948" s="9"/>
      <c r="V948" s="9"/>
      <c r="W948" s="9"/>
      <c r="X948" s="9"/>
      <c r="Y948" s="9"/>
      <c r="Z948" s="9"/>
      <c r="AA948" s="9"/>
      <c r="AB948" s="9"/>
    </row>
    <row r="949" spans="1:28" ht="14.25" customHeight="1">
      <c r="A949" s="9"/>
      <c r="B949" s="9"/>
      <c r="C949" s="257"/>
      <c r="D949" s="9"/>
      <c r="E949" s="9"/>
      <c r="F949" s="258"/>
      <c r="G949" s="258"/>
      <c r="H949" s="259"/>
      <c r="I949" s="260"/>
      <c r="J949" s="9"/>
      <c r="K949" s="9"/>
      <c r="L949" s="9"/>
      <c r="M949" s="9"/>
      <c r="N949" s="9"/>
      <c r="O949" s="9"/>
      <c r="P949" s="9"/>
      <c r="Q949" s="9"/>
      <c r="R949" s="9"/>
      <c r="S949" s="9"/>
      <c r="T949" s="9"/>
      <c r="U949" s="9"/>
      <c r="V949" s="9"/>
      <c r="W949" s="9"/>
      <c r="X949" s="9"/>
      <c r="Y949" s="9"/>
      <c r="Z949" s="9"/>
      <c r="AA949" s="9"/>
      <c r="AB949" s="9"/>
    </row>
    <row r="950" spans="1:28" ht="14.25" customHeight="1">
      <c r="A950" s="9"/>
      <c r="B950" s="9"/>
      <c r="C950" s="257"/>
      <c r="D950" s="9"/>
      <c r="E950" s="9"/>
      <c r="F950" s="258"/>
      <c r="G950" s="258"/>
      <c r="H950" s="259"/>
      <c r="I950" s="260"/>
      <c r="J950" s="9"/>
      <c r="K950" s="9"/>
      <c r="L950" s="9"/>
      <c r="M950" s="9"/>
      <c r="N950" s="9"/>
      <c r="O950" s="9"/>
      <c r="P950" s="9"/>
      <c r="Q950" s="9"/>
      <c r="R950" s="9"/>
      <c r="S950" s="9"/>
      <c r="T950" s="9"/>
      <c r="U950" s="9"/>
      <c r="V950" s="9"/>
      <c r="W950" s="9"/>
      <c r="X950" s="9"/>
      <c r="Y950" s="9"/>
      <c r="Z950" s="9"/>
      <c r="AA950" s="9"/>
      <c r="AB950" s="9"/>
    </row>
    <row r="951" spans="1:28" ht="14.25" customHeight="1">
      <c r="A951" s="9"/>
      <c r="B951" s="9"/>
      <c r="C951" s="257"/>
      <c r="D951" s="9"/>
      <c r="E951" s="9"/>
      <c r="F951" s="258"/>
      <c r="G951" s="258"/>
      <c r="H951" s="259"/>
      <c r="I951" s="260"/>
      <c r="J951" s="9"/>
      <c r="K951" s="9"/>
      <c r="L951" s="9"/>
      <c r="M951" s="9"/>
      <c r="N951" s="9"/>
      <c r="O951" s="9"/>
      <c r="P951" s="9"/>
      <c r="Q951" s="9"/>
      <c r="R951" s="9"/>
      <c r="S951" s="9"/>
      <c r="T951" s="9"/>
      <c r="U951" s="9"/>
      <c r="V951" s="9"/>
      <c r="W951" s="9"/>
      <c r="X951" s="9"/>
      <c r="Y951" s="9"/>
      <c r="Z951" s="9"/>
      <c r="AA951" s="9"/>
      <c r="AB951" s="9"/>
    </row>
    <row r="952" spans="1:28" ht="14.25" customHeight="1">
      <c r="A952" s="9"/>
      <c r="B952" s="9"/>
      <c r="C952" s="257"/>
      <c r="D952" s="9"/>
      <c r="E952" s="9"/>
      <c r="F952" s="258"/>
      <c r="G952" s="258"/>
      <c r="H952" s="259"/>
      <c r="I952" s="260"/>
      <c r="J952" s="9"/>
      <c r="K952" s="9"/>
      <c r="L952" s="9"/>
      <c r="M952" s="9"/>
      <c r="N952" s="9"/>
      <c r="O952" s="9"/>
      <c r="P952" s="9"/>
      <c r="Q952" s="9"/>
      <c r="R952" s="9"/>
      <c r="S952" s="9"/>
      <c r="T952" s="9"/>
      <c r="U952" s="9"/>
      <c r="V952" s="9"/>
      <c r="W952" s="9"/>
      <c r="X952" s="9"/>
      <c r="Y952" s="9"/>
      <c r="Z952" s="9"/>
      <c r="AA952" s="9"/>
      <c r="AB952" s="9"/>
    </row>
    <row r="953" spans="1:28" ht="14.25" customHeight="1">
      <c r="A953" s="9"/>
      <c r="B953" s="9"/>
      <c r="C953" s="257"/>
      <c r="D953" s="9"/>
      <c r="E953" s="9"/>
      <c r="F953" s="258"/>
      <c r="G953" s="258"/>
      <c r="H953" s="259"/>
      <c r="I953" s="260"/>
      <c r="J953" s="9"/>
      <c r="K953" s="9"/>
      <c r="L953" s="9"/>
      <c r="M953" s="9"/>
      <c r="N953" s="9"/>
      <c r="O953" s="9"/>
      <c r="P953" s="9"/>
      <c r="Q953" s="9"/>
      <c r="R953" s="9"/>
      <c r="S953" s="9"/>
      <c r="T953" s="9"/>
      <c r="U953" s="9"/>
      <c r="V953" s="9"/>
      <c r="W953" s="9"/>
      <c r="X953" s="9"/>
      <c r="Y953" s="9"/>
      <c r="Z953" s="9"/>
      <c r="AA953" s="9"/>
      <c r="AB953" s="9"/>
    </row>
    <row r="954" spans="1:28" ht="14.25" customHeight="1">
      <c r="A954" s="9"/>
      <c r="B954" s="9"/>
      <c r="C954" s="257"/>
      <c r="D954" s="9"/>
      <c r="E954" s="9"/>
      <c r="F954" s="258"/>
      <c r="G954" s="258"/>
      <c r="H954" s="259"/>
      <c r="I954" s="260"/>
      <c r="J954" s="9"/>
      <c r="K954" s="9"/>
      <c r="L954" s="9"/>
      <c r="M954" s="9"/>
      <c r="N954" s="9"/>
      <c r="O954" s="9"/>
      <c r="P954" s="9"/>
      <c r="Q954" s="9"/>
      <c r="R954" s="9"/>
      <c r="S954" s="9"/>
      <c r="T954" s="9"/>
      <c r="U954" s="9"/>
      <c r="V954" s="9"/>
      <c r="W954" s="9"/>
      <c r="X954" s="9"/>
      <c r="Y954" s="9"/>
      <c r="Z954" s="9"/>
      <c r="AA954" s="9"/>
      <c r="AB954" s="9"/>
    </row>
    <row r="955" spans="1:28" ht="14.25" customHeight="1">
      <c r="A955" s="9"/>
      <c r="B955" s="9"/>
      <c r="C955" s="257"/>
      <c r="D955" s="9"/>
      <c r="E955" s="9"/>
      <c r="F955" s="258"/>
      <c r="G955" s="258"/>
      <c r="H955" s="259"/>
      <c r="I955" s="260"/>
      <c r="J955" s="9"/>
      <c r="K955" s="9"/>
      <c r="L955" s="9"/>
      <c r="M955" s="9"/>
      <c r="N955" s="9"/>
      <c r="O955" s="9"/>
      <c r="P955" s="9"/>
      <c r="Q955" s="9"/>
      <c r="R955" s="9"/>
      <c r="S955" s="9"/>
      <c r="T955" s="9"/>
      <c r="U955" s="9"/>
      <c r="V955" s="9"/>
      <c r="W955" s="9"/>
      <c r="X955" s="9"/>
      <c r="Y955" s="9"/>
      <c r="Z955" s="9"/>
      <c r="AA955" s="9"/>
      <c r="AB955" s="9"/>
    </row>
    <row r="956" spans="1:28" ht="14.25" customHeight="1">
      <c r="A956" s="9"/>
      <c r="B956" s="9"/>
      <c r="C956" s="257"/>
      <c r="D956" s="9"/>
      <c r="E956" s="9"/>
      <c r="F956" s="258"/>
      <c r="G956" s="258"/>
      <c r="H956" s="259"/>
      <c r="I956" s="260"/>
      <c r="J956" s="9"/>
      <c r="K956" s="9"/>
      <c r="L956" s="9"/>
      <c r="M956" s="9"/>
      <c r="N956" s="9"/>
      <c r="O956" s="9"/>
      <c r="P956" s="9"/>
      <c r="Q956" s="9"/>
      <c r="R956" s="9"/>
      <c r="S956" s="9"/>
      <c r="T956" s="9"/>
      <c r="U956" s="9"/>
      <c r="V956" s="9"/>
      <c r="W956" s="9"/>
      <c r="X956" s="9"/>
      <c r="Y956" s="9"/>
      <c r="Z956" s="9"/>
      <c r="AA956" s="9"/>
      <c r="AB956" s="9"/>
    </row>
    <row r="957" spans="1:28" ht="14.25" customHeight="1">
      <c r="A957" s="9"/>
      <c r="B957" s="9"/>
      <c r="C957" s="257"/>
      <c r="D957" s="9"/>
      <c r="E957" s="9"/>
      <c r="F957" s="258"/>
      <c r="G957" s="258"/>
      <c r="H957" s="259"/>
      <c r="I957" s="260"/>
      <c r="J957" s="9"/>
      <c r="K957" s="9"/>
      <c r="L957" s="9"/>
      <c r="M957" s="9"/>
      <c r="N957" s="9"/>
      <c r="O957" s="9"/>
      <c r="P957" s="9"/>
      <c r="Q957" s="9"/>
      <c r="R957" s="9"/>
      <c r="S957" s="9"/>
      <c r="T957" s="9"/>
      <c r="U957" s="9"/>
      <c r="V957" s="9"/>
      <c r="W957" s="9"/>
      <c r="X957" s="9"/>
      <c r="Y957" s="9"/>
      <c r="Z957" s="9"/>
      <c r="AA957" s="9"/>
      <c r="AB957" s="9"/>
    </row>
    <row r="958" spans="1:28" ht="14.25" customHeight="1">
      <c r="A958" s="9"/>
      <c r="B958" s="9"/>
      <c r="C958" s="257"/>
      <c r="D958" s="9"/>
      <c r="E958" s="9"/>
      <c r="F958" s="258"/>
      <c r="G958" s="258"/>
      <c r="H958" s="259"/>
      <c r="I958" s="260"/>
      <c r="J958" s="9"/>
      <c r="K958" s="9"/>
      <c r="L958" s="9"/>
      <c r="M958" s="9"/>
      <c r="N958" s="9"/>
      <c r="O958" s="9"/>
      <c r="P958" s="9"/>
      <c r="Q958" s="9"/>
      <c r="R958" s="9"/>
      <c r="S958" s="9"/>
      <c r="T958" s="9"/>
      <c r="U958" s="9"/>
      <c r="V958" s="9"/>
      <c r="W958" s="9"/>
      <c r="X958" s="9"/>
      <c r="Y958" s="9"/>
      <c r="Z958" s="9"/>
      <c r="AA958" s="9"/>
      <c r="AB958" s="9"/>
    </row>
    <row r="959" spans="1:28" ht="14.25" customHeight="1">
      <c r="A959" s="9"/>
      <c r="B959" s="9"/>
      <c r="C959" s="257"/>
      <c r="D959" s="9"/>
      <c r="E959" s="9"/>
      <c r="F959" s="258"/>
      <c r="G959" s="258"/>
      <c r="H959" s="259"/>
      <c r="I959" s="260"/>
      <c r="J959" s="9"/>
      <c r="K959" s="9"/>
      <c r="L959" s="9"/>
      <c r="M959" s="9"/>
      <c r="N959" s="9"/>
      <c r="O959" s="9"/>
      <c r="P959" s="9"/>
      <c r="Q959" s="9"/>
      <c r="R959" s="9"/>
      <c r="S959" s="9"/>
      <c r="T959" s="9"/>
      <c r="U959" s="9"/>
      <c r="V959" s="9"/>
      <c r="W959" s="9"/>
      <c r="X959" s="9"/>
      <c r="Y959" s="9"/>
      <c r="Z959" s="9"/>
      <c r="AA959" s="9"/>
      <c r="AB959" s="9"/>
    </row>
    <row r="960" spans="1:28" ht="14.25" customHeight="1">
      <c r="A960" s="9"/>
      <c r="B960" s="9"/>
      <c r="C960" s="257"/>
      <c r="D960" s="9"/>
      <c r="E960" s="9"/>
      <c r="F960" s="258"/>
      <c r="G960" s="258"/>
      <c r="H960" s="259"/>
      <c r="I960" s="260"/>
      <c r="J960" s="9"/>
      <c r="K960" s="9"/>
      <c r="L960" s="9"/>
      <c r="M960" s="9"/>
      <c r="N960" s="9"/>
      <c r="O960" s="9"/>
      <c r="P960" s="9"/>
      <c r="Q960" s="9"/>
      <c r="R960" s="9"/>
      <c r="S960" s="9"/>
      <c r="T960" s="9"/>
      <c r="U960" s="9"/>
      <c r="V960" s="9"/>
      <c r="W960" s="9"/>
      <c r="X960" s="9"/>
      <c r="Y960" s="9"/>
      <c r="Z960" s="9"/>
      <c r="AA960" s="9"/>
      <c r="AB960" s="9"/>
    </row>
    <row r="961" spans="1:28" ht="14.25" customHeight="1">
      <c r="A961" s="9"/>
      <c r="B961" s="9"/>
      <c r="C961" s="257"/>
      <c r="D961" s="9"/>
      <c r="E961" s="9"/>
      <c r="F961" s="258"/>
      <c r="G961" s="258"/>
      <c r="H961" s="259"/>
      <c r="I961" s="260"/>
      <c r="J961" s="9"/>
      <c r="K961" s="9"/>
      <c r="L961" s="9"/>
      <c r="M961" s="9"/>
      <c r="N961" s="9"/>
      <c r="O961" s="9"/>
      <c r="P961" s="9"/>
      <c r="Q961" s="9"/>
      <c r="R961" s="9"/>
      <c r="S961" s="9"/>
      <c r="T961" s="9"/>
      <c r="U961" s="9"/>
      <c r="V961" s="9"/>
      <c r="W961" s="9"/>
      <c r="X961" s="9"/>
      <c r="Y961" s="9"/>
      <c r="Z961" s="9"/>
      <c r="AA961" s="9"/>
      <c r="AB961" s="9"/>
    </row>
    <row r="962" spans="1:28" ht="14.25" customHeight="1">
      <c r="A962" s="9"/>
      <c r="B962" s="9"/>
      <c r="C962" s="257"/>
      <c r="D962" s="9"/>
      <c r="E962" s="9"/>
      <c r="F962" s="258"/>
      <c r="G962" s="258"/>
      <c r="H962" s="259"/>
      <c r="I962" s="260"/>
      <c r="J962" s="9"/>
      <c r="K962" s="9"/>
      <c r="L962" s="9"/>
      <c r="M962" s="9"/>
      <c r="N962" s="9"/>
      <c r="O962" s="9"/>
      <c r="P962" s="9"/>
      <c r="Q962" s="9"/>
      <c r="R962" s="9"/>
      <c r="S962" s="9"/>
      <c r="T962" s="9"/>
      <c r="U962" s="9"/>
      <c r="V962" s="9"/>
      <c r="W962" s="9"/>
      <c r="X962" s="9"/>
      <c r="Y962" s="9"/>
      <c r="Z962" s="9"/>
      <c r="AA962" s="9"/>
      <c r="AB962" s="9"/>
    </row>
    <row r="963" spans="1:28" ht="14.25" customHeight="1">
      <c r="A963" s="9"/>
      <c r="B963" s="9"/>
      <c r="C963" s="257"/>
      <c r="D963" s="9"/>
      <c r="E963" s="9"/>
      <c r="F963" s="258"/>
      <c r="G963" s="258"/>
      <c r="H963" s="259"/>
      <c r="I963" s="260"/>
      <c r="J963" s="9"/>
      <c r="K963" s="9"/>
      <c r="L963" s="9"/>
      <c r="M963" s="9"/>
      <c r="N963" s="9"/>
      <c r="O963" s="9"/>
      <c r="P963" s="9"/>
      <c r="Q963" s="9"/>
      <c r="R963" s="9"/>
      <c r="S963" s="9"/>
      <c r="T963" s="9"/>
      <c r="U963" s="9"/>
      <c r="V963" s="9"/>
      <c r="W963" s="9"/>
      <c r="X963" s="9"/>
      <c r="Y963" s="9"/>
      <c r="Z963" s="9"/>
      <c r="AA963" s="9"/>
      <c r="AB963" s="9"/>
    </row>
    <row r="964" spans="1:28" ht="14.25" customHeight="1">
      <c r="A964" s="9"/>
      <c r="B964" s="9"/>
      <c r="C964" s="257"/>
      <c r="D964" s="9"/>
      <c r="E964" s="9"/>
      <c r="F964" s="258"/>
      <c r="G964" s="258"/>
      <c r="H964" s="259"/>
      <c r="I964" s="260"/>
      <c r="J964" s="9"/>
      <c r="K964" s="9"/>
      <c r="L964" s="9"/>
      <c r="M964" s="9"/>
      <c r="N964" s="9"/>
      <c r="O964" s="9"/>
      <c r="P964" s="9"/>
      <c r="Q964" s="9"/>
      <c r="R964" s="9"/>
      <c r="S964" s="9"/>
      <c r="T964" s="9"/>
      <c r="U964" s="9"/>
      <c r="V964" s="9"/>
      <c r="W964" s="9"/>
      <c r="X964" s="9"/>
      <c r="Y964" s="9"/>
      <c r="Z964" s="9"/>
      <c r="AA964" s="9"/>
      <c r="AB964" s="9"/>
    </row>
    <row r="965" spans="1:28" ht="14.25" customHeight="1">
      <c r="A965" s="9"/>
      <c r="B965" s="9"/>
      <c r="C965" s="257"/>
      <c r="D965" s="9"/>
      <c r="E965" s="9"/>
      <c r="F965" s="258"/>
      <c r="G965" s="258"/>
      <c r="H965" s="259"/>
      <c r="I965" s="260"/>
      <c r="J965" s="9"/>
      <c r="K965" s="9"/>
      <c r="L965" s="9"/>
      <c r="M965" s="9"/>
      <c r="N965" s="9"/>
      <c r="O965" s="9"/>
      <c r="P965" s="9"/>
      <c r="Q965" s="9"/>
      <c r="R965" s="9"/>
      <c r="S965" s="9"/>
      <c r="T965" s="9"/>
      <c r="U965" s="9"/>
      <c r="V965" s="9"/>
      <c r="W965" s="9"/>
      <c r="X965" s="9"/>
      <c r="Y965" s="9"/>
      <c r="Z965" s="9"/>
      <c r="AA965" s="9"/>
      <c r="AB965" s="9"/>
    </row>
    <row r="966" spans="1:28" ht="14.25" customHeight="1">
      <c r="A966" s="9"/>
      <c r="B966" s="9"/>
      <c r="C966" s="257"/>
      <c r="D966" s="9"/>
      <c r="E966" s="9"/>
      <c r="F966" s="258"/>
      <c r="G966" s="258"/>
      <c r="H966" s="259"/>
      <c r="I966" s="260"/>
      <c r="J966" s="9"/>
      <c r="K966" s="9"/>
      <c r="L966" s="9"/>
      <c r="M966" s="9"/>
      <c r="N966" s="9"/>
      <c r="O966" s="9"/>
      <c r="P966" s="9"/>
      <c r="Q966" s="9"/>
      <c r="R966" s="9"/>
      <c r="S966" s="9"/>
      <c r="T966" s="9"/>
      <c r="U966" s="9"/>
      <c r="V966" s="9"/>
      <c r="W966" s="9"/>
      <c r="X966" s="9"/>
      <c r="Y966" s="9"/>
      <c r="Z966" s="9"/>
      <c r="AA966" s="9"/>
      <c r="AB966" s="9"/>
    </row>
    <row r="967" spans="1:28" ht="14.25" customHeight="1">
      <c r="A967" s="9"/>
      <c r="B967" s="9"/>
      <c r="C967" s="257"/>
      <c r="D967" s="9"/>
      <c r="E967" s="9"/>
      <c r="F967" s="258"/>
      <c r="G967" s="258"/>
      <c r="H967" s="259"/>
      <c r="I967" s="260"/>
      <c r="J967" s="9"/>
      <c r="K967" s="9"/>
      <c r="L967" s="9"/>
      <c r="M967" s="9"/>
      <c r="N967" s="9"/>
      <c r="O967" s="9"/>
      <c r="P967" s="9"/>
      <c r="Q967" s="9"/>
      <c r="R967" s="9"/>
      <c r="S967" s="9"/>
      <c r="T967" s="9"/>
      <c r="U967" s="9"/>
      <c r="V967" s="9"/>
      <c r="W967" s="9"/>
      <c r="X967" s="9"/>
      <c r="Y967" s="9"/>
      <c r="Z967" s="9"/>
      <c r="AA967" s="9"/>
      <c r="AB967" s="9"/>
    </row>
    <row r="968" spans="1:28" ht="14.25" customHeight="1">
      <c r="A968" s="9"/>
      <c r="B968" s="9"/>
      <c r="C968" s="257"/>
      <c r="D968" s="9"/>
      <c r="E968" s="9"/>
      <c r="F968" s="258"/>
      <c r="G968" s="258"/>
      <c r="H968" s="259"/>
      <c r="I968" s="260"/>
      <c r="J968" s="9"/>
      <c r="K968" s="9"/>
      <c r="L968" s="9"/>
      <c r="M968" s="9"/>
      <c r="N968" s="9"/>
      <c r="O968" s="9"/>
      <c r="P968" s="9"/>
      <c r="Q968" s="9"/>
      <c r="R968" s="9"/>
      <c r="S968" s="9"/>
      <c r="T968" s="9"/>
      <c r="U968" s="9"/>
      <c r="V968" s="9"/>
      <c r="W968" s="9"/>
      <c r="X968" s="9"/>
      <c r="Y968" s="9"/>
      <c r="Z968" s="9"/>
      <c r="AA968" s="9"/>
      <c r="AB968" s="9"/>
    </row>
    <row r="969" spans="1:28" ht="14.25" customHeight="1">
      <c r="A969" s="9"/>
      <c r="B969" s="9"/>
      <c r="C969" s="257"/>
      <c r="D969" s="9"/>
      <c r="E969" s="9"/>
      <c r="F969" s="258"/>
      <c r="G969" s="258"/>
      <c r="H969" s="259"/>
      <c r="I969" s="260"/>
      <c r="J969" s="9"/>
      <c r="K969" s="9"/>
      <c r="L969" s="9"/>
      <c r="M969" s="9"/>
      <c r="N969" s="9"/>
      <c r="O969" s="9"/>
      <c r="P969" s="9"/>
      <c r="Q969" s="9"/>
      <c r="R969" s="9"/>
      <c r="S969" s="9"/>
      <c r="T969" s="9"/>
      <c r="U969" s="9"/>
      <c r="V969" s="9"/>
      <c r="W969" s="9"/>
      <c r="X969" s="9"/>
      <c r="Y969" s="9"/>
      <c r="Z969" s="9"/>
      <c r="AA969" s="9"/>
      <c r="AB969" s="9"/>
    </row>
    <row r="970" spans="1:28" ht="14.25" customHeight="1">
      <c r="A970" s="9"/>
      <c r="B970" s="9"/>
      <c r="C970" s="257"/>
      <c r="D970" s="9"/>
      <c r="E970" s="9"/>
      <c r="F970" s="258"/>
      <c r="G970" s="258"/>
      <c r="H970" s="259"/>
      <c r="I970" s="260"/>
      <c r="J970" s="9"/>
      <c r="K970" s="9"/>
      <c r="L970" s="9"/>
      <c r="M970" s="9"/>
      <c r="N970" s="9"/>
      <c r="O970" s="9"/>
      <c r="P970" s="9"/>
      <c r="Q970" s="9"/>
      <c r="R970" s="9"/>
      <c r="S970" s="9"/>
      <c r="T970" s="9"/>
      <c r="U970" s="9"/>
      <c r="V970" s="9"/>
      <c r="W970" s="9"/>
      <c r="X970" s="9"/>
      <c r="Y970" s="9"/>
      <c r="Z970" s="9"/>
      <c r="AA970" s="9"/>
      <c r="AB970" s="9"/>
    </row>
    <row r="971" spans="1:28" ht="14.25" customHeight="1">
      <c r="A971" s="9"/>
      <c r="B971" s="9"/>
      <c r="C971" s="257"/>
      <c r="D971" s="9"/>
      <c r="E971" s="9"/>
      <c r="F971" s="258"/>
      <c r="G971" s="258"/>
      <c r="H971" s="259"/>
      <c r="I971" s="260"/>
      <c r="J971" s="9"/>
      <c r="K971" s="9"/>
      <c r="L971" s="9"/>
      <c r="M971" s="9"/>
      <c r="N971" s="9"/>
      <c r="O971" s="9"/>
      <c r="P971" s="9"/>
      <c r="Q971" s="9"/>
      <c r="R971" s="9"/>
      <c r="S971" s="9"/>
      <c r="T971" s="9"/>
      <c r="U971" s="9"/>
      <c r="V971" s="9"/>
      <c r="W971" s="9"/>
      <c r="X971" s="9"/>
      <c r="Y971" s="9"/>
      <c r="Z971" s="9"/>
      <c r="AA971" s="9"/>
      <c r="AB971" s="9"/>
    </row>
    <row r="972" spans="1:28" ht="14.25" customHeight="1">
      <c r="A972" s="9"/>
      <c r="B972" s="9"/>
      <c r="C972" s="257"/>
      <c r="D972" s="9"/>
      <c r="E972" s="9"/>
      <c r="F972" s="258"/>
      <c r="G972" s="258"/>
      <c r="H972" s="259"/>
      <c r="I972" s="260"/>
      <c r="J972" s="9"/>
      <c r="K972" s="9"/>
      <c r="L972" s="9"/>
      <c r="M972" s="9"/>
      <c r="N972" s="9"/>
      <c r="O972" s="9"/>
      <c r="P972" s="9"/>
      <c r="Q972" s="9"/>
      <c r="R972" s="9"/>
      <c r="S972" s="9"/>
      <c r="T972" s="9"/>
      <c r="U972" s="9"/>
      <c r="V972" s="9"/>
      <c r="W972" s="9"/>
      <c r="X972" s="9"/>
      <c r="Y972" s="9"/>
      <c r="Z972" s="9"/>
      <c r="AA972" s="9"/>
      <c r="AB972" s="9"/>
    </row>
    <row r="973" spans="1:28" ht="14.25" customHeight="1">
      <c r="A973" s="9"/>
      <c r="B973" s="9"/>
      <c r="C973" s="257"/>
      <c r="D973" s="9"/>
      <c r="E973" s="9"/>
      <c r="F973" s="258"/>
      <c r="G973" s="258"/>
      <c r="H973" s="259"/>
      <c r="I973" s="260"/>
      <c r="J973" s="9"/>
      <c r="K973" s="9"/>
      <c r="L973" s="9"/>
      <c r="M973" s="9"/>
      <c r="N973" s="9"/>
      <c r="O973" s="9"/>
      <c r="P973" s="9"/>
      <c r="Q973" s="9"/>
      <c r="R973" s="9"/>
      <c r="S973" s="9"/>
      <c r="T973" s="9"/>
      <c r="U973" s="9"/>
      <c r="V973" s="9"/>
      <c r="W973" s="9"/>
      <c r="X973" s="9"/>
      <c r="Y973" s="9"/>
      <c r="Z973" s="9"/>
      <c r="AA973" s="9"/>
      <c r="AB973" s="9"/>
    </row>
    <row r="974" spans="1:28" ht="14.25" customHeight="1">
      <c r="A974" s="9"/>
      <c r="B974" s="9"/>
      <c r="C974" s="257"/>
      <c r="D974" s="9"/>
      <c r="E974" s="9"/>
      <c r="F974" s="258"/>
      <c r="G974" s="258"/>
      <c r="H974" s="259"/>
      <c r="I974" s="260"/>
      <c r="J974" s="9"/>
      <c r="K974" s="9"/>
      <c r="L974" s="9"/>
      <c r="M974" s="9"/>
      <c r="N974" s="9"/>
      <c r="O974" s="9"/>
      <c r="P974" s="9"/>
      <c r="Q974" s="9"/>
      <c r="R974" s="9"/>
      <c r="S974" s="9"/>
      <c r="T974" s="9"/>
      <c r="U974" s="9"/>
      <c r="V974" s="9"/>
      <c r="W974" s="9"/>
      <c r="X974" s="9"/>
      <c r="Y974" s="9"/>
      <c r="Z974" s="9"/>
      <c r="AA974" s="9"/>
      <c r="AB974" s="9"/>
    </row>
    <row r="975" spans="1:28" ht="14.25" customHeight="1">
      <c r="A975" s="9"/>
      <c r="B975" s="9"/>
      <c r="C975" s="257"/>
      <c r="D975" s="9"/>
      <c r="E975" s="9"/>
      <c r="F975" s="258"/>
      <c r="G975" s="258"/>
      <c r="H975" s="259"/>
      <c r="I975" s="260"/>
      <c r="J975" s="9"/>
      <c r="K975" s="9"/>
      <c r="L975" s="9"/>
      <c r="M975" s="9"/>
      <c r="N975" s="9"/>
      <c r="O975" s="9"/>
      <c r="P975" s="9"/>
      <c r="Q975" s="9"/>
      <c r="R975" s="9"/>
      <c r="S975" s="9"/>
      <c r="T975" s="9"/>
      <c r="U975" s="9"/>
      <c r="V975" s="9"/>
      <c r="W975" s="9"/>
      <c r="X975" s="9"/>
      <c r="Y975" s="9"/>
      <c r="Z975" s="9"/>
      <c r="AA975" s="9"/>
      <c r="AB975" s="9"/>
    </row>
    <row r="976" spans="1:28" ht="14.25" customHeight="1">
      <c r="A976" s="9"/>
      <c r="B976" s="9"/>
      <c r="C976" s="257"/>
      <c r="D976" s="9"/>
      <c r="E976" s="9"/>
      <c r="F976" s="258"/>
      <c r="G976" s="258"/>
      <c r="H976" s="259"/>
      <c r="I976" s="260"/>
      <c r="J976" s="9"/>
      <c r="K976" s="9"/>
      <c r="L976" s="9"/>
      <c r="M976" s="9"/>
      <c r="N976" s="9"/>
      <c r="O976" s="9"/>
      <c r="P976" s="9"/>
      <c r="Q976" s="9"/>
      <c r="R976" s="9"/>
      <c r="S976" s="9"/>
      <c r="T976" s="9"/>
      <c r="U976" s="9"/>
      <c r="V976" s="9"/>
      <c r="W976" s="9"/>
      <c r="X976" s="9"/>
      <c r="Y976" s="9"/>
      <c r="Z976" s="9"/>
      <c r="AA976" s="9"/>
      <c r="AB976" s="9"/>
    </row>
    <row r="977" spans="1:28" ht="14.25" customHeight="1">
      <c r="A977" s="9"/>
      <c r="B977" s="9"/>
      <c r="C977" s="257"/>
      <c r="D977" s="9"/>
      <c r="E977" s="9"/>
      <c r="F977" s="258"/>
      <c r="G977" s="258"/>
      <c r="H977" s="259"/>
      <c r="I977" s="260"/>
      <c r="J977" s="9"/>
      <c r="K977" s="9"/>
      <c r="L977" s="9"/>
      <c r="M977" s="9"/>
      <c r="N977" s="9"/>
      <c r="O977" s="9"/>
      <c r="P977" s="9"/>
      <c r="Q977" s="9"/>
      <c r="R977" s="9"/>
      <c r="S977" s="9"/>
      <c r="T977" s="9"/>
      <c r="U977" s="9"/>
      <c r="V977" s="9"/>
      <c r="W977" s="9"/>
      <c r="X977" s="9"/>
      <c r="Y977" s="9"/>
      <c r="Z977" s="9"/>
      <c r="AA977" s="9"/>
      <c r="AB977" s="9"/>
    </row>
    <row r="978" spans="1:28" ht="14.25" customHeight="1">
      <c r="A978" s="9"/>
      <c r="B978" s="9"/>
      <c r="C978" s="257"/>
      <c r="D978" s="9"/>
      <c r="E978" s="9"/>
      <c r="F978" s="258"/>
      <c r="G978" s="258"/>
      <c r="H978" s="259"/>
      <c r="I978" s="260"/>
      <c r="J978" s="9"/>
      <c r="K978" s="9"/>
      <c r="L978" s="9"/>
      <c r="M978" s="9"/>
      <c r="N978" s="9"/>
      <c r="O978" s="9"/>
      <c r="P978" s="9"/>
      <c r="Q978" s="9"/>
      <c r="R978" s="9"/>
      <c r="S978" s="9"/>
      <c r="T978" s="9"/>
      <c r="U978" s="9"/>
      <c r="V978" s="9"/>
      <c r="W978" s="9"/>
      <c r="X978" s="9"/>
      <c r="Y978" s="9"/>
      <c r="Z978" s="9"/>
      <c r="AA978" s="9"/>
      <c r="AB978" s="9"/>
    </row>
    <row r="979" spans="1:28" ht="14.25" customHeight="1">
      <c r="A979" s="9"/>
      <c r="B979" s="9"/>
      <c r="C979" s="257"/>
      <c r="D979" s="9"/>
      <c r="E979" s="9"/>
      <c r="F979" s="258"/>
      <c r="G979" s="258"/>
      <c r="H979" s="259"/>
      <c r="I979" s="260"/>
      <c r="J979" s="9"/>
      <c r="K979" s="9"/>
      <c r="L979" s="9"/>
      <c r="M979" s="9"/>
      <c r="N979" s="9"/>
      <c r="O979" s="9"/>
      <c r="P979" s="9"/>
      <c r="Q979" s="9"/>
      <c r="R979" s="9"/>
      <c r="S979" s="9"/>
      <c r="T979" s="9"/>
      <c r="U979" s="9"/>
      <c r="V979" s="9"/>
      <c r="W979" s="9"/>
      <c r="X979" s="9"/>
      <c r="Y979" s="9"/>
      <c r="Z979" s="9"/>
      <c r="AA979" s="9"/>
      <c r="AB979" s="9"/>
    </row>
    <row r="980" spans="1:28" ht="14.25" customHeight="1">
      <c r="A980" s="9"/>
      <c r="B980" s="9"/>
      <c r="C980" s="257"/>
      <c r="D980" s="9"/>
      <c r="E980" s="9"/>
      <c r="F980" s="258"/>
      <c r="G980" s="258"/>
      <c r="H980" s="259"/>
      <c r="I980" s="260"/>
      <c r="J980" s="9"/>
      <c r="K980" s="9"/>
      <c r="L980" s="9"/>
      <c r="M980" s="9"/>
      <c r="N980" s="9"/>
      <c r="O980" s="9"/>
      <c r="P980" s="9"/>
      <c r="Q980" s="9"/>
      <c r="R980" s="9"/>
      <c r="S980" s="9"/>
      <c r="T980" s="9"/>
      <c r="U980" s="9"/>
      <c r="V980" s="9"/>
      <c r="W980" s="9"/>
      <c r="X980" s="9"/>
      <c r="Y980" s="9"/>
      <c r="Z980" s="9"/>
      <c r="AA980" s="9"/>
      <c r="AB980" s="9"/>
    </row>
    <row r="981" spans="1:28" ht="14.25" customHeight="1">
      <c r="A981" s="9"/>
      <c r="B981" s="9"/>
      <c r="C981" s="257"/>
      <c r="D981" s="9"/>
      <c r="E981" s="9"/>
      <c r="F981" s="258"/>
      <c r="G981" s="258"/>
      <c r="H981" s="259"/>
      <c r="I981" s="260"/>
      <c r="J981" s="9"/>
      <c r="K981" s="9"/>
      <c r="L981" s="9"/>
      <c r="M981" s="9"/>
      <c r="N981" s="9"/>
      <c r="O981" s="9"/>
      <c r="P981" s="9"/>
      <c r="Q981" s="9"/>
      <c r="R981" s="9"/>
      <c r="S981" s="9"/>
      <c r="T981" s="9"/>
      <c r="U981" s="9"/>
      <c r="V981" s="9"/>
      <c r="W981" s="9"/>
      <c r="X981" s="9"/>
      <c r="Y981" s="9"/>
      <c r="Z981" s="9"/>
      <c r="AA981" s="9"/>
      <c r="AB981" s="9"/>
    </row>
    <row r="982" spans="1:28" ht="14.25" customHeight="1">
      <c r="A982" s="9"/>
      <c r="B982" s="9"/>
      <c r="C982" s="257"/>
      <c r="D982" s="9"/>
      <c r="E982" s="9"/>
      <c r="F982" s="258"/>
      <c r="G982" s="258"/>
      <c r="H982" s="259"/>
      <c r="I982" s="260"/>
      <c r="J982" s="9"/>
      <c r="K982" s="9"/>
      <c r="L982" s="9"/>
      <c r="M982" s="9"/>
      <c r="N982" s="9"/>
      <c r="O982" s="9"/>
      <c r="P982" s="9"/>
      <c r="Q982" s="9"/>
      <c r="R982" s="9"/>
      <c r="S982" s="9"/>
      <c r="T982" s="9"/>
      <c r="U982" s="9"/>
      <c r="V982" s="9"/>
      <c r="W982" s="9"/>
      <c r="X982" s="9"/>
      <c r="Y982" s="9"/>
      <c r="Z982" s="9"/>
      <c r="AA982" s="9"/>
      <c r="AB982" s="9"/>
    </row>
    <row r="983" spans="1:28" ht="14.25" customHeight="1">
      <c r="A983" s="9"/>
      <c r="B983" s="9"/>
      <c r="C983" s="257"/>
      <c r="D983" s="9"/>
      <c r="E983" s="9"/>
      <c r="F983" s="258"/>
      <c r="G983" s="258"/>
      <c r="H983" s="259"/>
      <c r="I983" s="260"/>
      <c r="J983" s="9"/>
      <c r="K983" s="9"/>
      <c r="L983" s="9"/>
      <c r="M983" s="9"/>
      <c r="N983" s="9"/>
      <c r="O983" s="9"/>
      <c r="P983" s="9"/>
      <c r="Q983" s="9"/>
      <c r="R983" s="9"/>
      <c r="S983" s="9"/>
      <c r="T983" s="9"/>
      <c r="U983" s="9"/>
      <c r="V983" s="9"/>
      <c r="W983" s="9"/>
      <c r="X983" s="9"/>
      <c r="Y983" s="9"/>
      <c r="Z983" s="9"/>
      <c r="AA983" s="9"/>
      <c r="AB983" s="9"/>
    </row>
    <row r="984" spans="1:28" ht="14.25" customHeight="1">
      <c r="A984" s="9"/>
      <c r="B984" s="9"/>
      <c r="C984" s="257"/>
      <c r="D984" s="9"/>
      <c r="E984" s="9"/>
      <c r="F984" s="258"/>
      <c r="G984" s="258"/>
      <c r="H984" s="259"/>
      <c r="I984" s="260"/>
      <c r="J984" s="9"/>
      <c r="K984" s="9"/>
      <c r="L984" s="9"/>
      <c r="M984" s="9"/>
      <c r="N984" s="9"/>
      <c r="O984" s="9"/>
      <c r="P984" s="9"/>
      <c r="Q984" s="9"/>
      <c r="R984" s="9"/>
      <c r="S984" s="9"/>
      <c r="T984" s="9"/>
      <c r="U984" s="9"/>
      <c r="V984" s="9"/>
      <c r="W984" s="9"/>
      <c r="X984" s="9"/>
      <c r="Y984" s="9"/>
      <c r="Z984" s="9"/>
      <c r="AA984" s="9"/>
      <c r="AB984" s="9"/>
    </row>
    <row r="985" spans="1:28" ht="14.25" customHeight="1">
      <c r="A985" s="9"/>
      <c r="B985" s="9"/>
      <c r="C985" s="257"/>
      <c r="D985" s="9"/>
      <c r="E985" s="9"/>
      <c r="F985" s="258"/>
      <c r="G985" s="258"/>
      <c r="H985" s="259"/>
      <c r="I985" s="260"/>
      <c r="J985" s="9"/>
      <c r="K985" s="9"/>
      <c r="L985" s="9"/>
      <c r="M985" s="9"/>
      <c r="N985" s="9"/>
      <c r="O985" s="9"/>
      <c r="P985" s="9"/>
      <c r="Q985" s="9"/>
      <c r="R985" s="9"/>
      <c r="S985" s="9"/>
      <c r="T985" s="9"/>
      <c r="U985" s="9"/>
      <c r="V985" s="9"/>
      <c r="W985" s="9"/>
      <c r="X985" s="9"/>
      <c r="Y985" s="9"/>
      <c r="Z985" s="9"/>
      <c r="AA985" s="9"/>
      <c r="AB985" s="9"/>
    </row>
    <row r="986" spans="1:28" ht="14.25" customHeight="1">
      <c r="A986" s="9"/>
      <c r="B986" s="9"/>
      <c r="C986" s="257"/>
      <c r="D986" s="9"/>
      <c r="E986" s="9"/>
      <c r="F986" s="258"/>
      <c r="G986" s="258"/>
      <c r="H986" s="259"/>
      <c r="I986" s="260"/>
      <c r="J986" s="9"/>
      <c r="K986" s="9"/>
      <c r="L986" s="9"/>
      <c r="M986" s="9"/>
      <c r="N986" s="9"/>
      <c r="O986" s="9"/>
      <c r="P986" s="9"/>
      <c r="Q986" s="9"/>
      <c r="R986" s="9"/>
      <c r="S986" s="9"/>
      <c r="T986" s="9"/>
      <c r="U986" s="9"/>
      <c r="V986" s="9"/>
      <c r="W986" s="9"/>
      <c r="X986" s="9"/>
      <c r="Y986" s="9"/>
      <c r="Z986" s="9"/>
      <c r="AA986" s="9"/>
      <c r="AB986" s="9"/>
    </row>
    <row r="987" spans="1:28" ht="14.25" customHeight="1">
      <c r="A987" s="9"/>
      <c r="B987" s="9"/>
      <c r="C987" s="257"/>
      <c r="D987" s="9"/>
      <c r="E987" s="9"/>
      <c r="F987" s="258"/>
      <c r="G987" s="258"/>
      <c r="H987" s="259"/>
      <c r="I987" s="260"/>
      <c r="J987" s="9"/>
      <c r="K987" s="9"/>
      <c r="L987" s="9"/>
      <c r="M987" s="9"/>
      <c r="N987" s="9"/>
      <c r="O987" s="9"/>
      <c r="P987" s="9"/>
      <c r="Q987" s="9"/>
      <c r="R987" s="9"/>
      <c r="S987" s="9"/>
      <c r="T987" s="9"/>
      <c r="U987" s="9"/>
      <c r="V987" s="9"/>
      <c r="W987" s="9"/>
      <c r="X987" s="9"/>
      <c r="Y987" s="9"/>
      <c r="Z987" s="9"/>
      <c r="AA987" s="9"/>
      <c r="AB987" s="9"/>
    </row>
    <row r="988" spans="1:28" ht="14.25" customHeight="1">
      <c r="A988" s="9"/>
      <c r="B988" s="9"/>
      <c r="C988" s="257"/>
      <c r="D988" s="9"/>
      <c r="E988" s="9"/>
      <c r="F988" s="258"/>
      <c r="G988" s="258"/>
      <c r="H988" s="259"/>
      <c r="I988" s="260"/>
      <c r="J988" s="9"/>
      <c r="K988" s="9"/>
      <c r="L988" s="9"/>
      <c r="M988" s="9"/>
      <c r="N988" s="9"/>
      <c r="O988" s="9"/>
      <c r="P988" s="9"/>
      <c r="Q988" s="9"/>
      <c r="R988" s="9"/>
      <c r="S988" s="9"/>
      <c r="T988" s="9"/>
      <c r="U988" s="9"/>
      <c r="V988" s="9"/>
      <c r="W988" s="9"/>
      <c r="X988" s="9"/>
      <c r="Y988" s="9"/>
      <c r="Z988" s="9"/>
      <c r="AA988" s="9"/>
      <c r="AB988" s="9"/>
    </row>
    <row r="989" spans="1:28" ht="14.25" customHeight="1">
      <c r="A989" s="9"/>
      <c r="B989" s="9"/>
      <c r="C989" s="257"/>
      <c r="D989" s="9"/>
      <c r="E989" s="9"/>
      <c r="F989" s="258"/>
      <c r="G989" s="258"/>
      <c r="H989" s="259"/>
      <c r="I989" s="260"/>
      <c r="J989" s="9"/>
      <c r="K989" s="9"/>
      <c r="L989" s="9"/>
      <c r="M989" s="9"/>
      <c r="N989" s="9"/>
      <c r="O989" s="9"/>
      <c r="P989" s="9"/>
      <c r="Q989" s="9"/>
      <c r="R989" s="9"/>
      <c r="S989" s="9"/>
      <c r="T989" s="9"/>
      <c r="U989" s="9"/>
      <c r="V989" s="9"/>
      <c r="W989" s="9"/>
      <c r="X989" s="9"/>
      <c r="Y989" s="9"/>
      <c r="Z989" s="9"/>
      <c r="AA989" s="9"/>
      <c r="AB989" s="9"/>
    </row>
    <row r="990" spans="1:28" ht="14.25" customHeight="1">
      <c r="A990" s="9"/>
      <c r="B990" s="9"/>
      <c r="C990" s="257"/>
      <c r="D990" s="9"/>
      <c r="E990" s="9"/>
      <c r="F990" s="258"/>
      <c r="G990" s="258"/>
      <c r="H990" s="259"/>
      <c r="I990" s="260"/>
      <c r="J990" s="9"/>
      <c r="K990" s="9"/>
      <c r="L990" s="9"/>
      <c r="M990" s="9"/>
      <c r="N990" s="9"/>
      <c r="O990" s="9"/>
      <c r="P990" s="9"/>
      <c r="Q990" s="9"/>
      <c r="R990" s="9"/>
      <c r="S990" s="9"/>
      <c r="T990" s="9"/>
      <c r="U990" s="9"/>
      <c r="V990" s="9"/>
      <c r="W990" s="9"/>
      <c r="X990" s="9"/>
      <c r="Y990" s="9"/>
      <c r="Z990" s="9"/>
      <c r="AA990" s="9"/>
      <c r="AB990" s="9"/>
    </row>
    <row r="991" spans="1:28" ht="14.25" customHeight="1">
      <c r="A991" s="9"/>
      <c r="B991" s="9"/>
      <c r="C991" s="257"/>
      <c r="D991" s="9"/>
      <c r="E991" s="9"/>
      <c r="F991" s="258"/>
      <c r="G991" s="258"/>
      <c r="H991" s="259"/>
      <c r="I991" s="260"/>
      <c r="J991" s="9"/>
      <c r="K991" s="9"/>
      <c r="L991" s="9"/>
      <c r="M991" s="9"/>
      <c r="N991" s="9"/>
      <c r="O991" s="9"/>
      <c r="P991" s="9"/>
      <c r="Q991" s="9"/>
      <c r="R991" s="9"/>
      <c r="S991" s="9"/>
      <c r="T991" s="9"/>
      <c r="U991" s="9"/>
      <c r="V991" s="9"/>
      <c r="W991" s="9"/>
      <c r="X991" s="9"/>
      <c r="Y991" s="9"/>
      <c r="Z991" s="9"/>
      <c r="AA991" s="9"/>
      <c r="AB991" s="9"/>
    </row>
    <row r="992" spans="1:28" ht="14.25" customHeight="1">
      <c r="A992" s="9"/>
      <c r="B992" s="9"/>
      <c r="C992" s="257"/>
      <c r="D992" s="9"/>
      <c r="E992" s="9"/>
      <c r="F992" s="258"/>
      <c r="G992" s="258"/>
      <c r="H992" s="259"/>
      <c r="I992" s="260"/>
      <c r="J992" s="9"/>
      <c r="K992" s="9"/>
      <c r="L992" s="9"/>
      <c r="M992" s="9"/>
      <c r="N992" s="9"/>
      <c r="O992" s="9"/>
      <c r="P992" s="9"/>
      <c r="Q992" s="9"/>
      <c r="R992" s="9"/>
      <c r="S992" s="9"/>
      <c r="T992" s="9"/>
      <c r="U992" s="9"/>
      <c r="V992" s="9"/>
      <c r="W992" s="9"/>
      <c r="X992" s="9"/>
      <c r="Y992" s="9"/>
      <c r="Z992" s="9"/>
      <c r="AA992" s="9"/>
      <c r="AB992" s="9"/>
    </row>
    <row r="993" spans="1:28" ht="14.25" customHeight="1">
      <c r="A993" s="9"/>
      <c r="B993" s="9"/>
      <c r="C993" s="257"/>
      <c r="D993" s="9"/>
      <c r="E993" s="9"/>
      <c r="F993" s="258"/>
      <c r="G993" s="258"/>
      <c r="H993" s="259"/>
      <c r="I993" s="260"/>
      <c r="J993" s="9"/>
      <c r="K993" s="9"/>
      <c r="L993" s="9"/>
      <c r="M993" s="9"/>
      <c r="N993" s="9"/>
      <c r="O993" s="9"/>
      <c r="P993" s="9"/>
      <c r="Q993" s="9"/>
      <c r="R993" s="9"/>
      <c r="S993" s="9"/>
      <c r="T993" s="9"/>
      <c r="U993" s="9"/>
      <c r="V993" s="9"/>
      <c r="W993" s="9"/>
      <c r="X993" s="9"/>
      <c r="Y993" s="9"/>
      <c r="Z993" s="9"/>
      <c r="AA993" s="9"/>
      <c r="AB993" s="9"/>
    </row>
    <row r="994" spans="1:28" ht="14.25" customHeight="1">
      <c r="A994" s="9"/>
      <c r="B994" s="9"/>
      <c r="C994" s="257"/>
      <c r="D994" s="9"/>
      <c r="E994" s="9"/>
      <c r="F994" s="258"/>
      <c r="G994" s="258"/>
      <c r="H994" s="259"/>
      <c r="I994" s="260"/>
      <c r="J994" s="9"/>
      <c r="K994" s="9"/>
      <c r="L994" s="9"/>
      <c r="M994" s="9"/>
      <c r="N994" s="9"/>
      <c r="O994" s="9"/>
      <c r="P994" s="9"/>
      <c r="Q994" s="9"/>
      <c r="R994" s="9"/>
      <c r="S994" s="9"/>
      <c r="T994" s="9"/>
      <c r="U994" s="9"/>
      <c r="V994" s="9"/>
      <c r="W994" s="9"/>
      <c r="X994" s="9"/>
      <c r="Y994" s="9"/>
      <c r="Z994" s="9"/>
      <c r="AA994" s="9"/>
      <c r="AB994" s="9"/>
    </row>
    <row r="995" spans="1:28" ht="14.25" customHeight="1">
      <c r="A995" s="9"/>
      <c r="B995" s="9"/>
      <c r="C995" s="257"/>
      <c r="D995" s="9"/>
      <c r="E995" s="9"/>
      <c r="F995" s="258"/>
      <c r="G995" s="258"/>
      <c r="H995" s="259"/>
      <c r="I995" s="260"/>
      <c r="J995" s="9"/>
      <c r="K995" s="9"/>
      <c r="L995" s="9"/>
      <c r="M995" s="9"/>
      <c r="N995" s="9"/>
      <c r="O995" s="9"/>
      <c r="P995" s="9"/>
      <c r="Q995" s="9"/>
      <c r="R995" s="9"/>
      <c r="S995" s="9"/>
      <c r="T995" s="9"/>
      <c r="U995" s="9"/>
      <c r="V995" s="9"/>
      <c r="W995" s="9"/>
      <c r="X995" s="9"/>
      <c r="Y995" s="9"/>
      <c r="Z995" s="9"/>
      <c r="AA995" s="9"/>
      <c r="AB995" s="9"/>
    </row>
    <row r="996" spans="1:28" ht="14.25" customHeight="1">
      <c r="A996" s="9"/>
      <c r="B996" s="9"/>
      <c r="C996" s="257"/>
      <c r="D996" s="9"/>
      <c r="E996" s="9"/>
      <c r="F996" s="258"/>
      <c r="G996" s="258"/>
      <c r="H996" s="259"/>
      <c r="I996" s="260"/>
      <c r="J996" s="9"/>
      <c r="K996" s="9"/>
      <c r="L996" s="9"/>
      <c r="M996" s="9"/>
      <c r="N996" s="9"/>
      <c r="O996" s="9"/>
      <c r="P996" s="9"/>
      <c r="Q996" s="9"/>
      <c r="R996" s="9"/>
      <c r="S996" s="9"/>
      <c r="T996" s="9"/>
      <c r="U996" s="9"/>
      <c r="V996" s="9"/>
      <c r="W996" s="9"/>
      <c r="X996" s="9"/>
      <c r="Y996" s="9"/>
      <c r="Z996" s="9"/>
      <c r="AA996" s="9"/>
      <c r="AB996" s="9"/>
    </row>
    <row r="997" spans="1:28" ht="14.25" customHeight="1">
      <c r="A997" s="9"/>
      <c r="B997" s="9"/>
      <c r="C997" s="257"/>
      <c r="D997" s="9"/>
      <c r="E997" s="9"/>
      <c r="F997" s="258"/>
      <c r="G997" s="258"/>
      <c r="H997" s="259"/>
      <c r="I997" s="260"/>
      <c r="J997" s="9"/>
      <c r="K997" s="9"/>
      <c r="L997" s="9"/>
      <c r="M997" s="9"/>
      <c r="N997" s="9"/>
      <c r="O997" s="9"/>
      <c r="P997" s="9"/>
      <c r="Q997" s="9"/>
      <c r="R997" s="9"/>
      <c r="S997" s="9"/>
      <c r="T997" s="9"/>
      <c r="U997" s="9"/>
      <c r="V997" s="9"/>
      <c r="W997" s="9"/>
      <c r="X997" s="9"/>
      <c r="Y997" s="9"/>
      <c r="Z997" s="9"/>
      <c r="AA997" s="9"/>
      <c r="AB997" s="9"/>
    </row>
    <row r="998" spans="1:28" ht="14.25" customHeight="1">
      <c r="A998" s="9"/>
      <c r="B998" s="9"/>
      <c r="C998" s="257"/>
      <c r="D998" s="9"/>
      <c r="E998" s="9"/>
      <c r="F998" s="258"/>
      <c r="G998" s="258"/>
      <c r="H998" s="259"/>
      <c r="I998" s="260"/>
      <c r="J998" s="9"/>
      <c r="K998" s="9"/>
      <c r="L998" s="9"/>
      <c r="M998" s="9"/>
      <c r="N998" s="9"/>
      <c r="O998" s="9"/>
      <c r="P998" s="9"/>
      <c r="Q998" s="9"/>
      <c r="R998" s="9"/>
      <c r="S998" s="9"/>
      <c r="T998" s="9"/>
      <c r="U998" s="9"/>
      <c r="V998" s="9"/>
      <c r="W998" s="9"/>
      <c r="X998" s="9"/>
      <c r="Y998" s="9"/>
      <c r="Z998" s="9"/>
      <c r="AA998" s="9"/>
      <c r="AB998" s="9"/>
    </row>
    <row r="999" spans="1:28" ht="14.25" customHeight="1">
      <c r="A999" s="9"/>
      <c r="B999" s="9"/>
      <c r="C999" s="257"/>
      <c r="D999" s="9"/>
      <c r="E999" s="9"/>
      <c r="F999" s="258"/>
      <c r="G999" s="258"/>
      <c r="H999" s="259"/>
      <c r="I999" s="260"/>
      <c r="J999" s="9"/>
      <c r="K999" s="9"/>
      <c r="L999" s="9"/>
      <c r="M999" s="9"/>
      <c r="N999" s="9"/>
      <c r="O999" s="9"/>
      <c r="P999" s="9"/>
      <c r="Q999" s="9"/>
      <c r="R999" s="9"/>
      <c r="S999" s="9"/>
      <c r="T999" s="9"/>
      <c r="U999" s="9"/>
      <c r="V999" s="9"/>
      <c r="W999" s="9"/>
      <c r="X999" s="9"/>
      <c r="Y999" s="9"/>
      <c r="Z999" s="9"/>
      <c r="AA999" s="9"/>
      <c r="AB999" s="9"/>
    </row>
    <row r="1000" spans="1:28" ht="14.25" customHeight="1">
      <c r="A1000" s="9"/>
      <c r="B1000" s="9"/>
      <c r="C1000" s="257"/>
      <c r="D1000" s="9"/>
      <c r="E1000" s="9"/>
      <c r="F1000" s="258"/>
      <c r="G1000" s="258"/>
      <c r="H1000" s="259"/>
      <c r="I1000" s="260"/>
      <c r="J1000" s="9"/>
      <c r="K1000" s="9"/>
      <c r="L1000" s="9"/>
      <c r="M1000" s="9"/>
      <c r="N1000" s="9"/>
      <c r="O1000" s="9"/>
      <c r="P1000" s="9"/>
      <c r="Q1000" s="9"/>
      <c r="R1000" s="9"/>
      <c r="S1000" s="9"/>
      <c r="T1000" s="9"/>
      <c r="U1000" s="9"/>
      <c r="V1000" s="9"/>
      <c r="W1000" s="9"/>
      <c r="X1000" s="9"/>
      <c r="Y1000" s="9"/>
      <c r="Z1000" s="9"/>
      <c r="AA1000" s="9"/>
      <c r="AB1000" s="9"/>
    </row>
    <row r="1001" spans="1:28" ht="14.25" customHeight="1">
      <c r="A1001" s="9"/>
      <c r="B1001" s="9"/>
      <c r="C1001" s="257"/>
      <c r="D1001" s="9"/>
      <c r="E1001" s="9"/>
      <c r="F1001" s="258"/>
      <c r="G1001" s="258"/>
      <c r="H1001" s="259"/>
      <c r="I1001" s="260"/>
      <c r="J1001" s="9"/>
      <c r="K1001" s="9"/>
      <c r="L1001" s="9"/>
      <c r="M1001" s="9"/>
      <c r="N1001" s="9"/>
      <c r="O1001" s="9"/>
      <c r="P1001" s="9"/>
      <c r="Q1001" s="9"/>
      <c r="R1001" s="9"/>
      <c r="S1001" s="9"/>
      <c r="T1001" s="9"/>
      <c r="U1001" s="9"/>
      <c r="V1001" s="9"/>
      <c r="W1001" s="9"/>
      <c r="X1001" s="9"/>
      <c r="Y1001" s="9"/>
      <c r="Z1001" s="9"/>
      <c r="AA1001" s="9"/>
      <c r="AB1001" s="9"/>
    </row>
    <row r="1002" spans="1:28" ht="14.25" customHeight="1">
      <c r="A1002" s="9"/>
      <c r="B1002" s="9"/>
      <c r="C1002" s="257"/>
      <c r="D1002" s="9"/>
      <c r="E1002" s="9"/>
      <c r="F1002" s="258"/>
      <c r="G1002" s="258"/>
      <c r="H1002" s="259"/>
      <c r="I1002" s="260"/>
      <c r="J1002" s="9"/>
      <c r="K1002" s="9"/>
      <c r="L1002" s="9"/>
      <c r="M1002" s="9"/>
      <c r="N1002" s="9"/>
      <c r="O1002" s="9"/>
      <c r="P1002" s="9"/>
      <c r="Q1002" s="9"/>
      <c r="R1002" s="9"/>
      <c r="S1002" s="9"/>
      <c r="T1002" s="9"/>
      <c r="U1002" s="9"/>
      <c r="V1002" s="9"/>
      <c r="W1002" s="9"/>
      <c r="X1002" s="9"/>
      <c r="Y1002" s="9"/>
      <c r="Z1002" s="9"/>
      <c r="AA1002" s="9"/>
      <c r="AB1002" s="9"/>
    </row>
    <row r="1003" spans="1:28" ht="14.25" customHeight="1">
      <c r="A1003" s="9"/>
      <c r="B1003" s="9"/>
      <c r="C1003" s="257"/>
      <c r="D1003" s="9"/>
      <c r="E1003" s="9"/>
      <c r="F1003" s="258"/>
      <c r="G1003" s="258"/>
      <c r="H1003" s="259"/>
      <c r="I1003" s="260"/>
      <c r="J1003" s="9"/>
      <c r="K1003" s="9"/>
      <c r="L1003" s="9"/>
      <c r="M1003" s="9"/>
      <c r="N1003" s="9"/>
      <c r="O1003" s="9"/>
      <c r="P1003" s="9"/>
      <c r="Q1003" s="9"/>
      <c r="R1003" s="9"/>
      <c r="S1003" s="9"/>
      <c r="T1003" s="9"/>
      <c r="U1003" s="9"/>
      <c r="V1003" s="9"/>
      <c r="W1003" s="9"/>
      <c r="X1003" s="9"/>
      <c r="Y1003" s="9"/>
      <c r="Z1003" s="9"/>
      <c r="AA1003" s="9"/>
      <c r="AB1003" s="9"/>
    </row>
  </sheetData>
  <mergeCells count="11">
    <mergeCell ref="F1:G1"/>
    <mergeCell ref="H1:I1"/>
    <mergeCell ref="F2:G2"/>
    <mergeCell ref="A573:H573"/>
    <mergeCell ref="A1:E8"/>
    <mergeCell ref="H2:I2"/>
    <mergeCell ref="H3:I3"/>
    <mergeCell ref="H4:I4"/>
    <mergeCell ref="H5:I5"/>
    <mergeCell ref="H6:I6"/>
    <mergeCell ref="H7:I8"/>
  </mergeCells>
  <printOptions horizontalCentered="1"/>
  <pageMargins left="0.51180555555555596" right="0.51180555555555596" top="0.98402777777777795" bottom="0.98402777777777795" header="0" footer="0"/>
  <pageSetup paperSize="9" scale="49" orientation="portrait"/>
  <headerFooter>
    <oddHeader>&amp;L &amp;CUFVJM CNPJ: 16.888.315/0001-57</oddHeader>
    <oddFooter>&amp;CPágina &amp;P</oddFooter>
  </headerFooter>
</worksheet>
</file>

<file path=xl/worksheets/sheet2.xml><?xml version="1.0" encoding="utf-8"?>
<worksheet xmlns="http://schemas.openxmlformats.org/spreadsheetml/2006/main" xmlns:r="http://schemas.openxmlformats.org/officeDocument/2006/relationships">
  <dimension ref="A1:AB1002"/>
  <sheetViews>
    <sheetView workbookViewId="0">
      <pane ySplit="8" topLeftCell="A558" activePane="bottomLeft" state="frozen"/>
      <selection pane="bottomLeft" activeCell="I572" sqref="I572"/>
    </sheetView>
  </sheetViews>
  <sheetFormatPr defaultColWidth="12.625" defaultRowHeight="15" customHeight="1"/>
  <cols>
    <col min="1" max="1" width="10.625" customWidth="1"/>
    <col min="2" max="2" width="16.25" customWidth="1"/>
    <col min="3" max="3" width="10.625" customWidth="1"/>
    <col min="4" max="4" width="60.625" customWidth="1"/>
    <col min="5" max="5" width="10.625" customWidth="1"/>
    <col min="6" max="8" width="12.625" customWidth="1"/>
    <col min="9" max="9" width="13.625" customWidth="1"/>
    <col min="10" max="10" width="16.5" hidden="1" customWidth="1"/>
    <col min="11" max="11" width="20" customWidth="1"/>
    <col min="12" max="12" width="21.875" customWidth="1"/>
    <col min="13" max="13" width="56" customWidth="1"/>
    <col min="14" max="14" width="8.25" customWidth="1"/>
    <col min="15" max="16" width="10" customWidth="1"/>
    <col min="17" max="17" width="14.125" customWidth="1"/>
    <col min="18" max="18" width="11.5" customWidth="1"/>
    <col min="19" max="28" width="8.625" customWidth="1"/>
  </cols>
  <sheetData>
    <row r="1" spans="1:28" ht="14.25" customHeight="1">
      <c r="A1" s="322" t="s">
        <v>1497</v>
      </c>
      <c r="B1" s="323"/>
      <c r="C1" s="323"/>
      <c r="D1" s="323"/>
      <c r="E1" s="323"/>
      <c r="F1" s="316" t="s">
        <v>1</v>
      </c>
      <c r="G1" s="315"/>
      <c r="H1" s="316" t="s">
        <v>2</v>
      </c>
      <c r="I1" s="315"/>
      <c r="J1" s="8"/>
      <c r="K1" s="9"/>
      <c r="L1" s="9"/>
      <c r="M1" s="9"/>
      <c r="N1" s="9"/>
      <c r="O1" s="9"/>
      <c r="P1" s="9"/>
      <c r="Q1" s="9"/>
      <c r="R1" s="9"/>
      <c r="S1" s="9"/>
      <c r="T1" s="9"/>
      <c r="U1" s="9"/>
      <c r="V1" s="9"/>
      <c r="W1" s="9"/>
      <c r="X1" s="9"/>
      <c r="Y1" s="9"/>
      <c r="Z1" s="9"/>
      <c r="AA1" s="9"/>
      <c r="AB1" s="9"/>
    </row>
    <row r="2" spans="1:28" ht="14.25" customHeight="1">
      <c r="A2" s="324"/>
      <c r="B2" s="325"/>
      <c r="C2" s="325"/>
      <c r="D2" s="325"/>
      <c r="E2" s="326"/>
      <c r="F2" s="334" t="s">
        <v>3</v>
      </c>
      <c r="G2" s="318"/>
      <c r="H2" s="329" t="s">
        <v>8391</v>
      </c>
      <c r="I2" s="330"/>
      <c r="J2" s="8"/>
      <c r="K2" s="9"/>
      <c r="L2" s="9"/>
      <c r="M2" s="9"/>
      <c r="N2" s="9"/>
      <c r="O2" s="9"/>
      <c r="P2" s="9"/>
      <c r="Q2" s="9"/>
      <c r="R2" s="9"/>
      <c r="S2" s="9"/>
      <c r="T2" s="9"/>
      <c r="U2" s="9"/>
      <c r="V2" s="9"/>
      <c r="W2" s="9"/>
      <c r="X2" s="9"/>
      <c r="Y2" s="9"/>
      <c r="Z2" s="9"/>
      <c r="AA2" s="9"/>
      <c r="AB2" s="9"/>
    </row>
    <row r="3" spans="1:28" ht="14.25" customHeight="1">
      <c r="A3" s="324"/>
      <c r="B3" s="325"/>
      <c r="C3" s="325"/>
      <c r="D3" s="325"/>
      <c r="E3" s="326"/>
      <c r="F3" s="313" t="s">
        <v>4</v>
      </c>
      <c r="G3" s="309">
        <v>0.26800000000000002</v>
      </c>
      <c r="H3" s="329" t="s">
        <v>8392</v>
      </c>
      <c r="I3" s="331"/>
      <c r="J3" s="8"/>
      <c r="K3" s="9"/>
      <c r="L3" s="9"/>
      <c r="M3" s="9"/>
      <c r="N3" s="9"/>
      <c r="O3" s="9"/>
      <c r="P3" s="9"/>
      <c r="Q3" s="9"/>
      <c r="R3" s="9"/>
      <c r="S3" s="9"/>
      <c r="T3" s="9"/>
      <c r="U3" s="9"/>
      <c r="V3" s="9"/>
      <c r="W3" s="9"/>
      <c r="X3" s="9"/>
      <c r="Y3" s="9"/>
      <c r="Z3" s="9"/>
      <c r="AA3" s="9"/>
      <c r="AB3" s="9"/>
    </row>
    <row r="4" spans="1:28" ht="14.25" customHeight="1">
      <c r="A4" s="324"/>
      <c r="B4" s="325"/>
      <c r="C4" s="325"/>
      <c r="D4" s="325"/>
      <c r="E4" s="326"/>
      <c r="F4" s="313" t="s">
        <v>5</v>
      </c>
      <c r="G4" s="309">
        <v>0.13</v>
      </c>
      <c r="H4" s="329" t="s">
        <v>8393</v>
      </c>
      <c r="I4" s="331"/>
      <c r="J4" s="8"/>
      <c r="K4" s="9"/>
      <c r="L4" s="9"/>
      <c r="M4" s="9"/>
      <c r="N4" s="9"/>
      <c r="O4" s="9"/>
      <c r="P4" s="9"/>
      <c r="Q4" s="9"/>
      <c r="R4" s="9"/>
      <c r="S4" s="9"/>
      <c r="T4" s="9"/>
      <c r="U4" s="9"/>
      <c r="V4" s="9"/>
      <c r="W4" s="9"/>
      <c r="X4" s="9"/>
      <c r="Y4" s="9"/>
      <c r="Z4" s="9"/>
      <c r="AA4" s="9"/>
      <c r="AB4" s="9"/>
    </row>
    <row r="5" spans="1:28" ht="14.25" customHeight="1">
      <c r="A5" s="324"/>
      <c r="B5" s="325"/>
      <c r="C5" s="325"/>
      <c r="D5" s="325"/>
      <c r="E5" s="326"/>
      <c r="F5" s="313"/>
      <c r="G5" s="309"/>
      <c r="H5" s="329" t="s">
        <v>8390</v>
      </c>
      <c r="I5" s="331"/>
      <c r="J5" s="8"/>
      <c r="K5" s="9"/>
      <c r="L5" s="9"/>
      <c r="M5" s="9"/>
      <c r="N5" s="9"/>
      <c r="O5" s="9"/>
      <c r="P5" s="9"/>
      <c r="Q5" s="9"/>
      <c r="R5" s="9"/>
      <c r="S5" s="9"/>
      <c r="T5" s="9"/>
      <c r="U5" s="9"/>
      <c r="V5" s="9"/>
      <c r="W5" s="9"/>
      <c r="X5" s="9"/>
      <c r="Y5" s="9"/>
      <c r="Z5" s="9"/>
      <c r="AA5" s="9"/>
      <c r="AB5" s="9"/>
    </row>
    <row r="6" spans="1:28" ht="14.25" customHeight="1">
      <c r="A6" s="324"/>
      <c r="B6" s="325"/>
      <c r="C6" s="325"/>
      <c r="D6" s="325"/>
      <c r="E6" s="326"/>
      <c r="F6" s="313"/>
      <c r="G6" s="309"/>
      <c r="H6" s="329" t="s">
        <v>8394</v>
      </c>
      <c r="I6" s="331"/>
      <c r="J6" s="8"/>
      <c r="K6" s="9"/>
      <c r="L6" s="9"/>
      <c r="M6" s="9"/>
      <c r="N6" s="9"/>
      <c r="O6" s="9"/>
      <c r="P6" s="9"/>
      <c r="Q6" s="9"/>
      <c r="R6" s="9"/>
      <c r="S6" s="9"/>
      <c r="T6" s="9"/>
      <c r="U6" s="9"/>
      <c r="V6" s="9"/>
      <c r="W6" s="9"/>
      <c r="X6" s="9"/>
      <c r="Y6" s="9"/>
      <c r="Z6" s="9"/>
      <c r="AA6" s="9"/>
      <c r="AB6" s="9"/>
    </row>
    <row r="7" spans="1:28" ht="27" customHeight="1" thickBot="1">
      <c r="A7" s="327"/>
      <c r="B7" s="328"/>
      <c r="C7" s="328"/>
      <c r="D7" s="328"/>
      <c r="E7" s="328"/>
      <c r="F7" s="312"/>
      <c r="G7" s="311"/>
      <c r="H7" s="332" t="s">
        <v>8397</v>
      </c>
      <c r="I7" s="335"/>
      <c r="J7" s="8">
        <v>0.26800000000000002</v>
      </c>
      <c r="K7" s="9"/>
      <c r="L7" s="9"/>
      <c r="M7" s="9"/>
      <c r="N7" s="9"/>
      <c r="O7" s="9"/>
      <c r="P7" s="9"/>
      <c r="Q7" s="9"/>
      <c r="R7" s="9"/>
      <c r="S7" s="9"/>
      <c r="T7" s="9"/>
      <c r="U7" s="9"/>
      <c r="V7" s="9"/>
      <c r="W7" s="9"/>
      <c r="X7" s="9"/>
      <c r="Y7" s="9"/>
      <c r="Z7" s="9"/>
      <c r="AA7" s="9"/>
      <c r="AB7" s="9"/>
    </row>
    <row r="8" spans="1:28" ht="30.75" thickBot="1">
      <c r="A8" s="196" t="s">
        <v>6</v>
      </c>
      <c r="B8" s="197" t="s">
        <v>7</v>
      </c>
      <c r="C8" s="197" t="s">
        <v>8</v>
      </c>
      <c r="D8" s="198" t="s">
        <v>9</v>
      </c>
      <c r="E8" s="197" t="s">
        <v>10</v>
      </c>
      <c r="F8" s="199" t="s">
        <v>11</v>
      </c>
      <c r="G8" s="199" t="s">
        <v>12</v>
      </c>
      <c r="H8" s="200" t="s">
        <v>13</v>
      </c>
      <c r="I8" s="226" t="s">
        <v>14</v>
      </c>
      <c r="J8" s="227" t="s">
        <v>1498</v>
      </c>
      <c r="K8" s="228"/>
      <c r="L8" s="228"/>
      <c r="M8" s="228"/>
      <c r="N8" s="228"/>
      <c r="O8" s="228"/>
      <c r="P8" s="228"/>
      <c r="Q8" s="228"/>
      <c r="R8" s="228"/>
      <c r="S8" s="228"/>
      <c r="T8" s="228"/>
      <c r="U8" s="228"/>
      <c r="V8" s="228"/>
      <c r="W8" s="228"/>
      <c r="X8" s="228"/>
      <c r="Y8" s="228"/>
      <c r="Z8" s="228"/>
      <c r="AA8" s="228"/>
      <c r="AB8" s="228"/>
    </row>
    <row r="9" spans="1:28">
      <c r="A9" s="201" t="s">
        <v>15</v>
      </c>
      <c r="B9" s="202" t="s">
        <v>16</v>
      </c>
      <c r="C9" s="202"/>
      <c r="D9" s="203" t="s">
        <v>17</v>
      </c>
      <c r="E9" s="202"/>
      <c r="F9" s="204">
        <v>1</v>
      </c>
      <c r="G9" s="204" t="s">
        <v>16</v>
      </c>
      <c r="H9" s="205">
        <f>I10</f>
        <v>13703.2</v>
      </c>
      <c r="I9" s="229">
        <f>TRUNC(F9*H9,2)</f>
        <v>13703.2</v>
      </c>
      <c r="J9" s="229"/>
      <c r="K9" s="230"/>
      <c r="L9" s="230"/>
      <c r="M9" s="230"/>
      <c r="N9" s="230"/>
      <c r="O9" s="230"/>
      <c r="P9" s="230"/>
      <c r="Q9" s="230"/>
      <c r="R9" s="230"/>
      <c r="S9" s="228"/>
      <c r="T9" s="228"/>
      <c r="U9" s="228"/>
      <c r="V9" s="228"/>
      <c r="W9" s="228"/>
      <c r="X9" s="228"/>
      <c r="Y9" s="228"/>
      <c r="Z9" s="228"/>
      <c r="AA9" s="228"/>
      <c r="AB9" s="228"/>
    </row>
    <row r="10" spans="1:28" ht="25.5">
      <c r="A10" s="206" t="s">
        <v>18</v>
      </c>
      <c r="B10" s="207" t="s">
        <v>19</v>
      </c>
      <c r="C10" s="208" t="s">
        <v>20</v>
      </c>
      <c r="D10" s="209" t="s">
        <v>21</v>
      </c>
      <c r="E10" s="210" t="s">
        <v>22</v>
      </c>
      <c r="F10" s="211">
        <v>0.2</v>
      </c>
      <c r="G10" s="211">
        <f>(I11+I16+I23+I25+I137+I233+I339+I421+I442+I450+I471+I554+I562+I568)/1.2197</f>
        <v>5617448.14298598</v>
      </c>
      <c r="H10" s="211">
        <f>I11+I16+I23+I25+I137+I233+I339+I421+I442+I450+I471+I554+I562+I568</f>
        <v>6851601.5</v>
      </c>
      <c r="I10" s="231">
        <f>TRUNC(F10%*H10,2)</f>
        <v>13703.2</v>
      </c>
      <c r="J10" s="232"/>
      <c r="K10" s="230"/>
      <c r="L10" s="230"/>
      <c r="M10" s="230"/>
      <c r="N10" s="230"/>
      <c r="O10" s="230"/>
      <c r="P10" s="230"/>
      <c r="Q10" s="230"/>
      <c r="R10" s="230"/>
      <c r="S10" s="228"/>
      <c r="T10" s="228"/>
      <c r="U10" s="228"/>
      <c r="V10" s="228"/>
      <c r="W10" s="228"/>
      <c r="X10" s="228"/>
      <c r="Y10" s="228"/>
      <c r="Z10" s="228"/>
      <c r="AA10" s="228"/>
      <c r="AB10" s="228"/>
    </row>
    <row r="11" spans="1:28">
      <c r="A11" s="201" t="s">
        <v>23</v>
      </c>
      <c r="B11" s="202" t="s">
        <v>16</v>
      </c>
      <c r="C11" s="202"/>
      <c r="D11" s="203" t="s">
        <v>24</v>
      </c>
      <c r="E11" s="202"/>
      <c r="F11" s="204">
        <v>1</v>
      </c>
      <c r="G11" s="204" t="s">
        <v>16</v>
      </c>
      <c r="H11" s="205">
        <f>I12+I13+I14+I15</f>
        <v>445064.19</v>
      </c>
      <c r="I11" s="229">
        <f t="shared" ref="I11:I571" si="0">TRUNC(F11*H11,2)</f>
        <v>445064.19</v>
      </c>
      <c r="J11" s="233"/>
      <c r="K11" s="230"/>
      <c r="L11" s="230"/>
      <c r="M11" s="230"/>
      <c r="N11" s="230"/>
      <c r="O11" s="230"/>
      <c r="P11" s="230"/>
      <c r="Q11" s="230"/>
      <c r="R11" s="230"/>
      <c r="S11" s="228"/>
      <c r="T11" s="228"/>
      <c r="U11" s="228"/>
      <c r="V11" s="228"/>
      <c r="W11" s="228"/>
      <c r="X11" s="228"/>
      <c r="Y11" s="228"/>
      <c r="Z11" s="228"/>
      <c r="AA11" s="228"/>
      <c r="AB11" s="228"/>
    </row>
    <row r="12" spans="1:28">
      <c r="A12" s="206" t="s">
        <v>25</v>
      </c>
      <c r="B12" s="207" t="s">
        <v>26</v>
      </c>
      <c r="C12" s="208" t="s">
        <v>27</v>
      </c>
      <c r="D12" s="209" t="s">
        <v>28</v>
      </c>
      <c r="E12" s="210" t="s">
        <v>29</v>
      </c>
      <c r="F12" s="211">
        <v>18</v>
      </c>
      <c r="G12" s="211">
        <v>4272.55</v>
      </c>
      <c r="H12" s="212">
        <f>(TRUNC(G12*J7,2)+G12)</f>
        <v>5417.59</v>
      </c>
      <c r="I12" s="231">
        <f t="shared" si="0"/>
        <v>97516.62</v>
      </c>
      <c r="J12" s="234"/>
      <c r="K12" s="230"/>
      <c r="L12" s="230"/>
      <c r="M12" s="230"/>
      <c r="N12" s="230"/>
      <c r="O12" s="230"/>
      <c r="P12" s="230"/>
      <c r="Q12" s="230"/>
      <c r="R12" s="230"/>
      <c r="S12" s="228"/>
      <c r="T12" s="228"/>
      <c r="U12" s="228"/>
      <c r="V12" s="228"/>
      <c r="W12" s="228"/>
      <c r="X12" s="228"/>
      <c r="Y12" s="228"/>
      <c r="Z12" s="228"/>
      <c r="AA12" s="228"/>
      <c r="AB12" s="228"/>
    </row>
    <row r="13" spans="1:28">
      <c r="A13" s="206" t="s">
        <v>30</v>
      </c>
      <c r="B13" s="207" t="s">
        <v>31</v>
      </c>
      <c r="C13" s="208" t="s">
        <v>27</v>
      </c>
      <c r="D13" s="209" t="s">
        <v>32</v>
      </c>
      <c r="E13" s="210" t="s">
        <v>29</v>
      </c>
      <c r="F13" s="211">
        <v>18</v>
      </c>
      <c r="G13" s="211">
        <v>9537.77</v>
      </c>
      <c r="H13" s="212">
        <f>(TRUNC(G13*J7,2)+G13)</f>
        <v>12093.89</v>
      </c>
      <c r="I13" s="231">
        <f t="shared" si="0"/>
        <v>217690.02</v>
      </c>
      <c r="J13" s="234"/>
      <c r="K13" s="230"/>
      <c r="L13" s="230"/>
      <c r="M13" s="230"/>
      <c r="N13" s="230"/>
      <c r="O13" s="230"/>
      <c r="P13" s="230"/>
      <c r="Q13" s="230"/>
      <c r="R13" s="230"/>
      <c r="S13" s="228"/>
      <c r="T13" s="228"/>
      <c r="U13" s="228"/>
      <c r="V13" s="228"/>
      <c r="W13" s="228"/>
      <c r="X13" s="228"/>
      <c r="Y13" s="228"/>
      <c r="Z13" s="228"/>
      <c r="AA13" s="228"/>
      <c r="AB13" s="228"/>
    </row>
    <row r="14" spans="1:28" ht="25.5">
      <c r="A14" s="206" t="s">
        <v>33</v>
      </c>
      <c r="B14" s="207" t="s">
        <v>34</v>
      </c>
      <c r="C14" s="208" t="s">
        <v>27</v>
      </c>
      <c r="D14" s="209" t="s">
        <v>35</v>
      </c>
      <c r="E14" s="207" t="s">
        <v>29</v>
      </c>
      <c r="F14" s="211">
        <v>4.5</v>
      </c>
      <c r="G14" s="211">
        <v>20720.28</v>
      </c>
      <c r="H14" s="212">
        <f>(TRUNC(G14*J7,2)+G14)</f>
        <v>26273.31</v>
      </c>
      <c r="I14" s="231">
        <f t="shared" si="0"/>
        <v>118229.89</v>
      </c>
      <c r="J14" s="234"/>
      <c r="K14" s="230"/>
      <c r="L14" s="230"/>
      <c r="M14" s="230"/>
      <c r="N14" s="230"/>
      <c r="O14" s="230"/>
      <c r="P14" s="230"/>
      <c r="Q14" s="230"/>
      <c r="R14" s="230"/>
      <c r="S14" s="228"/>
      <c r="T14" s="228"/>
      <c r="U14" s="228"/>
      <c r="V14" s="228"/>
      <c r="W14" s="228"/>
      <c r="X14" s="228"/>
      <c r="Y14" s="228"/>
      <c r="Z14" s="228"/>
      <c r="AA14" s="228"/>
      <c r="AB14" s="228"/>
    </row>
    <row r="15" spans="1:28">
      <c r="A15" s="206" t="s">
        <v>36</v>
      </c>
      <c r="B15" s="207" t="s">
        <v>37</v>
      </c>
      <c r="C15" s="208" t="s">
        <v>27</v>
      </c>
      <c r="D15" s="209" t="s">
        <v>38</v>
      </c>
      <c r="E15" s="207" t="s">
        <v>29</v>
      </c>
      <c r="F15" s="211">
        <v>1.25</v>
      </c>
      <c r="G15" s="211">
        <v>7336.07</v>
      </c>
      <c r="H15" s="212">
        <f>(TRUNC(G15*J7,2)+G15)</f>
        <v>9302.1299999999992</v>
      </c>
      <c r="I15" s="231">
        <f t="shared" si="0"/>
        <v>11627.66</v>
      </c>
      <c r="J15" s="234"/>
      <c r="K15" s="230"/>
      <c r="L15" s="230"/>
      <c r="M15" s="230"/>
      <c r="N15" s="230"/>
      <c r="O15" s="230"/>
      <c r="P15" s="230"/>
      <c r="Q15" s="230"/>
      <c r="R15" s="230"/>
      <c r="S15" s="228"/>
      <c r="T15" s="228"/>
      <c r="U15" s="228"/>
      <c r="V15" s="228"/>
      <c r="W15" s="228"/>
      <c r="X15" s="228"/>
      <c r="Y15" s="228"/>
      <c r="Z15" s="228"/>
      <c r="AA15" s="228"/>
      <c r="AB15" s="228"/>
    </row>
    <row r="16" spans="1:28">
      <c r="A16" s="201" t="s">
        <v>39</v>
      </c>
      <c r="B16" s="202" t="s">
        <v>16</v>
      </c>
      <c r="C16" s="202"/>
      <c r="D16" s="203" t="s">
        <v>40</v>
      </c>
      <c r="E16" s="202"/>
      <c r="F16" s="204">
        <v>1</v>
      </c>
      <c r="G16" s="204" t="s">
        <v>16</v>
      </c>
      <c r="H16" s="205">
        <f>I17+I18+I19+I20+I21+I22</f>
        <v>74242.28</v>
      </c>
      <c r="I16" s="229">
        <f t="shared" si="0"/>
        <v>74242.28</v>
      </c>
      <c r="J16" s="233"/>
      <c r="K16" s="230"/>
      <c r="L16" s="230"/>
      <c r="M16" s="230"/>
      <c r="N16" s="230"/>
      <c r="O16" s="230"/>
      <c r="P16" s="230"/>
      <c r="Q16" s="230"/>
      <c r="R16" s="230"/>
      <c r="S16" s="228"/>
      <c r="T16" s="228"/>
      <c r="U16" s="228"/>
      <c r="V16" s="228"/>
      <c r="W16" s="228"/>
      <c r="X16" s="228"/>
      <c r="Y16" s="228"/>
      <c r="Z16" s="228"/>
      <c r="AA16" s="228"/>
      <c r="AB16" s="228"/>
    </row>
    <row r="17" spans="1:28" ht="25.5">
      <c r="A17" s="206" t="s">
        <v>41</v>
      </c>
      <c r="B17" s="210" t="s">
        <v>42</v>
      </c>
      <c r="C17" s="208" t="s">
        <v>20</v>
      </c>
      <c r="D17" s="213" t="s">
        <v>43</v>
      </c>
      <c r="E17" s="210" t="s">
        <v>44</v>
      </c>
      <c r="F17" s="211">
        <v>36.299999999999997</v>
      </c>
      <c r="G17" s="211">
        <v>630.78</v>
      </c>
      <c r="H17" s="212">
        <f>(TRUNC(G17*J7,2)+G17)</f>
        <v>799.82</v>
      </c>
      <c r="I17" s="231">
        <f t="shared" si="0"/>
        <v>29033.46</v>
      </c>
      <c r="J17" s="234"/>
      <c r="K17" s="230"/>
      <c r="L17" s="230"/>
      <c r="M17" s="230"/>
      <c r="N17" s="230"/>
      <c r="O17" s="230"/>
      <c r="P17" s="230"/>
      <c r="Q17" s="230"/>
      <c r="R17" s="230"/>
      <c r="S17" s="228"/>
      <c r="T17" s="228"/>
      <c r="U17" s="228"/>
      <c r="V17" s="228"/>
      <c r="W17" s="228"/>
      <c r="X17" s="228"/>
      <c r="Y17" s="228"/>
      <c r="Z17" s="228"/>
      <c r="AA17" s="228"/>
      <c r="AB17" s="228"/>
    </row>
    <row r="18" spans="1:28" ht="38.25">
      <c r="A18" s="206" t="s">
        <v>45</v>
      </c>
      <c r="B18" s="207" t="s">
        <v>46</v>
      </c>
      <c r="C18" s="208" t="s">
        <v>20</v>
      </c>
      <c r="D18" s="209" t="s">
        <v>47</v>
      </c>
      <c r="E18" s="210" t="s">
        <v>48</v>
      </c>
      <c r="F18" s="211">
        <v>1</v>
      </c>
      <c r="G18" s="211">
        <v>553.70000000000005</v>
      </c>
      <c r="H18" s="212">
        <f>(TRUNC(G18*J7,2)+G18)</f>
        <v>702.09</v>
      </c>
      <c r="I18" s="231">
        <f t="shared" si="0"/>
        <v>702.09</v>
      </c>
      <c r="J18" s="234"/>
      <c r="K18" s="230"/>
      <c r="L18" s="230"/>
      <c r="M18" s="230"/>
      <c r="N18" s="230"/>
      <c r="O18" s="230"/>
      <c r="P18" s="230"/>
      <c r="Q18" s="230"/>
      <c r="R18" s="230"/>
      <c r="S18" s="228"/>
      <c r="T18" s="228"/>
      <c r="U18" s="228"/>
      <c r="V18" s="228"/>
      <c r="W18" s="228"/>
      <c r="X18" s="228"/>
      <c r="Y18" s="228"/>
      <c r="Z18" s="228"/>
      <c r="AA18" s="228"/>
      <c r="AB18" s="228"/>
    </row>
    <row r="19" spans="1:28" ht="51">
      <c r="A19" s="206" t="s">
        <v>49</v>
      </c>
      <c r="B19" s="207" t="s">
        <v>50</v>
      </c>
      <c r="C19" s="208" t="s">
        <v>20</v>
      </c>
      <c r="D19" s="209" t="s">
        <v>51</v>
      </c>
      <c r="E19" s="210" t="s">
        <v>48</v>
      </c>
      <c r="F19" s="211">
        <v>1</v>
      </c>
      <c r="G19" s="211">
        <v>1017.21</v>
      </c>
      <c r="H19" s="212">
        <f>(TRUNC(G19*J7,2)+G19)</f>
        <v>1289.82</v>
      </c>
      <c r="I19" s="231">
        <f t="shared" si="0"/>
        <v>1289.82</v>
      </c>
      <c r="J19" s="234"/>
      <c r="K19" s="230"/>
      <c r="L19" s="230"/>
      <c r="M19" s="230"/>
      <c r="N19" s="230"/>
      <c r="O19" s="230"/>
      <c r="P19" s="230"/>
      <c r="Q19" s="230"/>
      <c r="R19" s="230"/>
      <c r="S19" s="228"/>
      <c r="T19" s="228"/>
      <c r="U19" s="228"/>
      <c r="V19" s="228"/>
      <c r="W19" s="228"/>
      <c r="X19" s="228"/>
      <c r="Y19" s="228"/>
      <c r="Z19" s="228"/>
      <c r="AA19" s="228"/>
      <c r="AB19" s="228"/>
    </row>
    <row r="20" spans="1:28" ht="51">
      <c r="A20" s="206" t="s">
        <v>52</v>
      </c>
      <c r="B20" s="207" t="s">
        <v>53</v>
      </c>
      <c r="C20" s="208" t="s">
        <v>20</v>
      </c>
      <c r="D20" s="209" t="s">
        <v>54</v>
      </c>
      <c r="E20" s="210" t="s">
        <v>44</v>
      </c>
      <c r="F20" s="211">
        <v>2.2000000000000002</v>
      </c>
      <c r="G20" s="211">
        <v>262.12</v>
      </c>
      <c r="H20" s="212">
        <f>(TRUNC(G20*J7,2)+G20)</f>
        <v>332.36</v>
      </c>
      <c r="I20" s="231">
        <f t="shared" si="0"/>
        <v>731.19</v>
      </c>
      <c r="J20" s="234"/>
      <c r="K20" s="230"/>
      <c r="L20" s="230"/>
      <c r="M20" s="230"/>
      <c r="N20" s="230"/>
      <c r="O20" s="230"/>
      <c r="P20" s="230"/>
      <c r="Q20" s="230"/>
      <c r="R20" s="230"/>
      <c r="S20" s="228"/>
      <c r="T20" s="228"/>
      <c r="U20" s="228"/>
      <c r="V20" s="228"/>
      <c r="W20" s="228"/>
      <c r="X20" s="228"/>
      <c r="Y20" s="228"/>
      <c r="Z20" s="228"/>
      <c r="AA20" s="228"/>
      <c r="AB20" s="228"/>
    </row>
    <row r="21" spans="1:28">
      <c r="A21" s="206" t="s">
        <v>55</v>
      </c>
      <c r="B21" s="207" t="s">
        <v>56</v>
      </c>
      <c r="C21" s="208" t="s">
        <v>27</v>
      </c>
      <c r="D21" s="209" t="s">
        <v>57</v>
      </c>
      <c r="E21" s="210" t="s">
        <v>44</v>
      </c>
      <c r="F21" s="211">
        <v>285.75</v>
      </c>
      <c r="G21" s="211">
        <v>82.46</v>
      </c>
      <c r="H21" s="212">
        <f>(TRUNC(G21*J7,2)+G21)</f>
        <v>104.55</v>
      </c>
      <c r="I21" s="231">
        <f t="shared" si="0"/>
        <v>29875.16</v>
      </c>
      <c r="J21" s="233"/>
      <c r="K21" s="230"/>
      <c r="L21" s="230"/>
      <c r="M21" s="230"/>
      <c r="N21" s="230"/>
      <c r="O21" s="230"/>
      <c r="P21" s="230"/>
      <c r="Q21" s="230"/>
      <c r="R21" s="230"/>
      <c r="S21" s="228"/>
      <c r="T21" s="228"/>
      <c r="U21" s="228"/>
      <c r="V21" s="228"/>
      <c r="W21" s="228"/>
      <c r="X21" s="228"/>
      <c r="Y21" s="228"/>
      <c r="Z21" s="228"/>
      <c r="AA21" s="228"/>
      <c r="AB21" s="228"/>
    </row>
    <row r="22" spans="1:28" ht="38.25">
      <c r="A22" s="206" t="s">
        <v>58</v>
      </c>
      <c r="B22" s="207" t="s">
        <v>59</v>
      </c>
      <c r="C22" s="208" t="s">
        <v>20</v>
      </c>
      <c r="D22" s="209" t="s">
        <v>60</v>
      </c>
      <c r="E22" s="207" t="s">
        <v>61</v>
      </c>
      <c r="F22" s="211">
        <v>192</v>
      </c>
      <c r="G22" s="211">
        <v>51.8</v>
      </c>
      <c r="H22" s="212">
        <f>(TRUNC(G22*J7,2)+G22)</f>
        <v>65.680000000000007</v>
      </c>
      <c r="I22" s="231">
        <f t="shared" si="0"/>
        <v>12610.56</v>
      </c>
      <c r="J22" s="234"/>
      <c r="K22" s="230"/>
      <c r="L22" s="230"/>
      <c r="M22" s="230"/>
      <c r="N22" s="230"/>
      <c r="O22" s="230"/>
      <c r="P22" s="230"/>
      <c r="Q22" s="230"/>
      <c r="R22" s="230"/>
      <c r="S22" s="228"/>
      <c r="T22" s="228"/>
      <c r="U22" s="228"/>
      <c r="V22" s="228"/>
      <c r="W22" s="228"/>
      <c r="X22" s="228"/>
      <c r="Y22" s="228"/>
      <c r="Z22" s="228"/>
      <c r="AA22" s="228"/>
      <c r="AB22" s="228"/>
    </row>
    <row r="23" spans="1:28">
      <c r="A23" s="201" t="s">
        <v>62</v>
      </c>
      <c r="B23" s="202" t="s">
        <v>16</v>
      </c>
      <c r="C23" s="202"/>
      <c r="D23" s="203" t="s">
        <v>63</v>
      </c>
      <c r="E23" s="202"/>
      <c r="F23" s="204">
        <v>1</v>
      </c>
      <c r="G23" s="204" t="s">
        <v>16</v>
      </c>
      <c r="H23" s="205">
        <f>I24</f>
        <v>6483.23</v>
      </c>
      <c r="I23" s="229">
        <f t="shared" si="0"/>
        <v>6483.23</v>
      </c>
      <c r="J23" s="234"/>
      <c r="K23" s="230"/>
      <c r="L23" s="230"/>
      <c r="M23" s="230"/>
      <c r="N23" s="230"/>
      <c r="O23" s="230"/>
      <c r="P23" s="230"/>
      <c r="Q23" s="230"/>
      <c r="R23" s="230"/>
      <c r="S23" s="228"/>
      <c r="T23" s="228"/>
      <c r="U23" s="228"/>
      <c r="V23" s="228"/>
      <c r="W23" s="228"/>
      <c r="X23" s="228"/>
      <c r="Y23" s="228"/>
      <c r="Z23" s="228"/>
      <c r="AA23" s="228"/>
      <c r="AB23" s="228"/>
    </row>
    <row r="24" spans="1:28">
      <c r="A24" s="206" t="s">
        <v>64</v>
      </c>
      <c r="B24" s="207" t="s">
        <v>65</v>
      </c>
      <c r="C24" s="208" t="s">
        <v>27</v>
      </c>
      <c r="D24" s="209" t="s">
        <v>66</v>
      </c>
      <c r="E24" s="210" t="s">
        <v>44</v>
      </c>
      <c r="F24" s="211">
        <v>2712.65</v>
      </c>
      <c r="G24" s="211">
        <v>1.89</v>
      </c>
      <c r="H24" s="212">
        <f>(TRUNC(G24*J7,2)+G24)</f>
        <v>2.39</v>
      </c>
      <c r="I24" s="231">
        <f t="shared" si="0"/>
        <v>6483.23</v>
      </c>
      <c r="J24" s="233"/>
      <c r="K24" s="230"/>
      <c r="L24" s="230"/>
      <c r="M24" s="230"/>
      <c r="N24" s="230"/>
      <c r="O24" s="230"/>
      <c r="P24" s="230"/>
      <c r="Q24" s="230"/>
      <c r="R24" s="230"/>
      <c r="S24" s="228"/>
      <c r="T24" s="228"/>
      <c r="U24" s="228"/>
      <c r="V24" s="228"/>
      <c r="W24" s="228"/>
      <c r="X24" s="228"/>
      <c r="Y24" s="228"/>
      <c r="Z24" s="228"/>
      <c r="AA24" s="228"/>
      <c r="AB24" s="228"/>
    </row>
    <row r="25" spans="1:28">
      <c r="A25" s="201" t="s">
        <v>67</v>
      </c>
      <c r="B25" s="202" t="s">
        <v>16</v>
      </c>
      <c r="C25" s="202"/>
      <c r="D25" s="203" t="s">
        <v>68</v>
      </c>
      <c r="E25" s="202"/>
      <c r="F25" s="204">
        <v>1</v>
      </c>
      <c r="G25" s="204" t="s">
        <v>16</v>
      </c>
      <c r="H25" s="205">
        <f>I26+I56</f>
        <v>1736471.28</v>
      </c>
      <c r="I25" s="229">
        <f t="shared" si="0"/>
        <v>1736471.28</v>
      </c>
      <c r="J25" s="234"/>
      <c r="K25" s="230"/>
      <c r="L25" s="230"/>
      <c r="M25" s="230"/>
      <c r="N25" s="230"/>
      <c r="O25" s="230"/>
      <c r="P25" s="230"/>
      <c r="Q25" s="230"/>
      <c r="R25" s="230"/>
      <c r="S25" s="228"/>
      <c r="T25" s="228"/>
      <c r="U25" s="228"/>
      <c r="V25" s="228"/>
      <c r="W25" s="228"/>
      <c r="X25" s="228"/>
      <c r="Y25" s="228"/>
      <c r="Z25" s="228"/>
      <c r="AA25" s="228"/>
      <c r="AB25" s="228"/>
    </row>
    <row r="26" spans="1:28">
      <c r="A26" s="214" t="s">
        <v>69</v>
      </c>
      <c r="B26" s="215" t="s">
        <v>16</v>
      </c>
      <c r="C26" s="215"/>
      <c r="D26" s="216" t="s">
        <v>70</v>
      </c>
      <c r="E26" s="215"/>
      <c r="F26" s="217">
        <v>1</v>
      </c>
      <c r="G26" s="217" t="s">
        <v>16</v>
      </c>
      <c r="H26" s="218">
        <f>I27+I51</f>
        <v>477603.91</v>
      </c>
      <c r="I26" s="232">
        <f t="shared" si="0"/>
        <v>477603.91</v>
      </c>
      <c r="J26" s="234"/>
      <c r="K26" s="230"/>
      <c r="L26" s="230"/>
      <c r="M26" s="230"/>
      <c r="N26" s="230"/>
      <c r="O26" s="230"/>
      <c r="P26" s="230"/>
      <c r="Q26" s="230"/>
      <c r="R26" s="230"/>
      <c r="S26" s="228"/>
      <c r="T26" s="228"/>
      <c r="U26" s="228"/>
      <c r="V26" s="228"/>
      <c r="W26" s="228"/>
      <c r="X26" s="228"/>
      <c r="Y26" s="228"/>
      <c r="Z26" s="228"/>
      <c r="AA26" s="228"/>
      <c r="AB26" s="228"/>
    </row>
    <row r="27" spans="1:28">
      <c r="A27" s="219" t="s">
        <v>71</v>
      </c>
      <c r="B27" s="220" t="s">
        <v>16</v>
      </c>
      <c r="C27" s="220"/>
      <c r="D27" s="221" t="s">
        <v>72</v>
      </c>
      <c r="E27" s="220"/>
      <c r="F27" s="222">
        <v>1</v>
      </c>
      <c r="G27" s="222" t="s">
        <v>16</v>
      </c>
      <c r="H27" s="223">
        <f>I28+I29+I30+I31+I32+I33+I34+I35+I36+I37+I38+I39+I40+I41+I42+I43+I44+I45+I46+I47+I48+I49+I50</f>
        <v>373068.95</v>
      </c>
      <c r="I27" s="233">
        <f t="shared" si="0"/>
        <v>373068.95</v>
      </c>
      <c r="J27" s="234"/>
      <c r="K27" s="230"/>
      <c r="L27" s="230"/>
      <c r="M27" s="230"/>
      <c r="N27" s="230"/>
      <c r="O27" s="230"/>
      <c r="P27" s="230"/>
      <c r="Q27" s="230"/>
      <c r="R27" s="230"/>
      <c r="S27" s="228"/>
      <c r="T27" s="228"/>
      <c r="U27" s="228"/>
      <c r="V27" s="228"/>
      <c r="W27" s="228"/>
      <c r="X27" s="228"/>
      <c r="Y27" s="228"/>
      <c r="Z27" s="228"/>
      <c r="AA27" s="228"/>
      <c r="AB27" s="228"/>
    </row>
    <row r="28" spans="1:28" ht="25.5">
      <c r="A28" s="206" t="s">
        <v>73</v>
      </c>
      <c r="B28" s="207" t="s">
        <v>74</v>
      </c>
      <c r="C28" s="208" t="s">
        <v>27</v>
      </c>
      <c r="D28" s="209" t="s">
        <v>75</v>
      </c>
      <c r="E28" s="207" t="s">
        <v>76</v>
      </c>
      <c r="F28" s="211">
        <v>121</v>
      </c>
      <c r="G28" s="211">
        <v>17.29</v>
      </c>
      <c r="H28" s="212">
        <f>(TRUNC(G28*J7,2)+G28)</f>
        <v>21.92</v>
      </c>
      <c r="I28" s="231">
        <f t="shared" si="0"/>
        <v>2652.32</v>
      </c>
      <c r="J28" s="234"/>
      <c r="K28" s="230"/>
      <c r="L28" s="230"/>
      <c r="M28" s="230"/>
      <c r="N28" s="230"/>
      <c r="O28" s="230"/>
      <c r="P28" s="230"/>
      <c r="Q28" s="230"/>
      <c r="R28" s="230"/>
      <c r="S28" s="228"/>
      <c r="T28" s="228"/>
      <c r="U28" s="228"/>
      <c r="V28" s="228"/>
      <c r="W28" s="228"/>
      <c r="X28" s="228"/>
      <c r="Y28" s="228"/>
      <c r="Z28" s="228"/>
      <c r="AA28" s="228"/>
      <c r="AB28" s="228"/>
    </row>
    <row r="29" spans="1:28" ht="25.5">
      <c r="A29" s="206" t="s">
        <v>77</v>
      </c>
      <c r="B29" s="207" t="s">
        <v>78</v>
      </c>
      <c r="C29" s="208" t="s">
        <v>27</v>
      </c>
      <c r="D29" s="209" t="s">
        <v>79</v>
      </c>
      <c r="E29" s="207" t="s">
        <v>80</v>
      </c>
      <c r="F29" s="211">
        <v>47.76</v>
      </c>
      <c r="G29" s="211">
        <v>93.01</v>
      </c>
      <c r="H29" s="212">
        <f>(TRUNC(G29*J7,2)+G29)</f>
        <v>117.93</v>
      </c>
      <c r="I29" s="231">
        <f t="shared" si="0"/>
        <v>5632.33</v>
      </c>
      <c r="J29" s="233"/>
      <c r="K29" s="230"/>
      <c r="L29" s="230"/>
      <c r="M29" s="230"/>
      <c r="N29" s="230"/>
      <c r="O29" s="230"/>
      <c r="P29" s="230"/>
      <c r="Q29" s="230"/>
      <c r="R29" s="230"/>
      <c r="S29" s="228"/>
      <c r="T29" s="228"/>
      <c r="U29" s="228"/>
      <c r="V29" s="228"/>
      <c r="W29" s="228"/>
      <c r="X29" s="228"/>
      <c r="Y29" s="228"/>
      <c r="Z29" s="228"/>
      <c r="AA29" s="228"/>
      <c r="AB29" s="228"/>
    </row>
    <row r="30" spans="1:28" ht="25.5">
      <c r="A30" s="206" t="s">
        <v>81</v>
      </c>
      <c r="B30" s="207" t="s">
        <v>82</v>
      </c>
      <c r="C30" s="208" t="s">
        <v>27</v>
      </c>
      <c r="D30" s="209" t="s">
        <v>83</v>
      </c>
      <c r="E30" s="207" t="s">
        <v>80</v>
      </c>
      <c r="F30" s="211">
        <v>44.28</v>
      </c>
      <c r="G30" s="211">
        <v>102.24</v>
      </c>
      <c r="H30" s="212">
        <f>(TRUNC(G30*J7,2)+G30)</f>
        <v>129.63999999999999</v>
      </c>
      <c r="I30" s="231">
        <f t="shared" si="0"/>
        <v>5740.45</v>
      </c>
      <c r="J30" s="234"/>
      <c r="K30" s="230"/>
      <c r="L30" s="230"/>
      <c r="M30" s="230"/>
      <c r="N30" s="230"/>
      <c r="O30" s="230"/>
      <c r="P30" s="230"/>
      <c r="Q30" s="230"/>
      <c r="R30" s="230"/>
      <c r="S30" s="228"/>
      <c r="T30" s="228"/>
      <c r="U30" s="228"/>
      <c r="V30" s="228"/>
      <c r="W30" s="228"/>
      <c r="X30" s="228"/>
      <c r="Y30" s="228"/>
      <c r="Z30" s="228"/>
      <c r="AA30" s="228"/>
      <c r="AB30" s="228"/>
    </row>
    <row r="31" spans="1:28">
      <c r="A31" s="206" t="s">
        <v>84</v>
      </c>
      <c r="B31" s="210" t="s">
        <v>85</v>
      </c>
      <c r="C31" s="208" t="s">
        <v>20</v>
      </c>
      <c r="D31" s="213" t="s">
        <v>86</v>
      </c>
      <c r="E31" s="210" t="s">
        <v>44</v>
      </c>
      <c r="F31" s="211">
        <v>139.37</v>
      </c>
      <c r="G31" s="211">
        <v>24.08</v>
      </c>
      <c r="H31" s="212">
        <f>(TRUNC(G31*J7,2)+G31)</f>
        <v>30.53</v>
      </c>
      <c r="I31" s="231">
        <f t="shared" si="0"/>
        <v>4254.96</v>
      </c>
      <c r="J31" s="234"/>
      <c r="K31" s="230"/>
      <c r="L31" s="230"/>
      <c r="M31" s="230"/>
      <c r="N31" s="230"/>
      <c r="O31" s="230"/>
      <c r="P31" s="230"/>
      <c r="Q31" s="230"/>
      <c r="R31" s="230"/>
      <c r="S31" s="228"/>
      <c r="T31" s="228"/>
      <c r="U31" s="228"/>
      <c r="V31" s="228"/>
      <c r="W31" s="228"/>
      <c r="X31" s="228"/>
      <c r="Y31" s="228"/>
      <c r="Z31" s="228"/>
      <c r="AA31" s="228"/>
      <c r="AB31" s="228"/>
    </row>
    <row r="32" spans="1:28" ht="25.5">
      <c r="A32" s="206" t="s">
        <v>87</v>
      </c>
      <c r="B32" s="207" t="s">
        <v>88</v>
      </c>
      <c r="C32" s="208" t="s">
        <v>27</v>
      </c>
      <c r="D32" s="209" t="s">
        <v>89</v>
      </c>
      <c r="E32" s="210" t="s">
        <v>44</v>
      </c>
      <c r="F32" s="211">
        <v>139.37</v>
      </c>
      <c r="G32" s="211">
        <v>41.53</v>
      </c>
      <c r="H32" s="212">
        <f>(TRUNC(G32*J7,2)+G32)</f>
        <v>52.66</v>
      </c>
      <c r="I32" s="231">
        <f t="shared" si="0"/>
        <v>7339.22</v>
      </c>
      <c r="J32" s="234"/>
      <c r="K32" s="230"/>
      <c r="L32" s="230"/>
      <c r="M32" s="230"/>
      <c r="N32" s="230"/>
      <c r="O32" s="230"/>
      <c r="P32" s="230"/>
      <c r="Q32" s="230"/>
      <c r="R32" s="230"/>
      <c r="S32" s="228"/>
      <c r="T32" s="228"/>
      <c r="U32" s="228"/>
      <c r="V32" s="228"/>
      <c r="W32" s="228"/>
      <c r="X32" s="228"/>
      <c r="Y32" s="228"/>
      <c r="Z32" s="228"/>
      <c r="AA32" s="228"/>
      <c r="AB32" s="228"/>
    </row>
    <row r="33" spans="1:28" ht="25.5">
      <c r="A33" s="206" t="s">
        <v>90</v>
      </c>
      <c r="B33" s="207" t="s">
        <v>91</v>
      </c>
      <c r="C33" s="208" t="s">
        <v>27</v>
      </c>
      <c r="D33" s="209" t="s">
        <v>92</v>
      </c>
      <c r="E33" s="210" t="s">
        <v>44</v>
      </c>
      <c r="F33" s="211">
        <v>228.88</v>
      </c>
      <c r="G33" s="211">
        <v>78.28</v>
      </c>
      <c r="H33" s="212">
        <f>(TRUNC(G33*J7,2)+G33)</f>
        <v>99.25</v>
      </c>
      <c r="I33" s="231">
        <f t="shared" si="0"/>
        <v>22716.34</v>
      </c>
      <c r="J33" s="234"/>
      <c r="K33" s="230"/>
      <c r="L33" s="230"/>
      <c r="M33" s="230"/>
      <c r="N33" s="230"/>
      <c r="O33" s="230"/>
      <c r="P33" s="230"/>
      <c r="Q33" s="230"/>
      <c r="R33" s="230"/>
      <c r="S33" s="228"/>
      <c r="T33" s="228"/>
      <c r="U33" s="228"/>
      <c r="V33" s="228"/>
      <c r="W33" s="228"/>
      <c r="X33" s="228"/>
      <c r="Y33" s="228"/>
      <c r="Z33" s="228"/>
      <c r="AA33" s="228"/>
      <c r="AB33" s="228"/>
    </row>
    <row r="34" spans="1:28">
      <c r="A34" s="206" t="s">
        <v>93</v>
      </c>
      <c r="B34" s="207" t="s">
        <v>94</v>
      </c>
      <c r="C34" s="208" t="s">
        <v>27</v>
      </c>
      <c r="D34" s="209" t="s">
        <v>95</v>
      </c>
      <c r="E34" s="210" t="s">
        <v>44</v>
      </c>
      <c r="F34" s="211">
        <v>646.08000000000004</v>
      </c>
      <c r="G34" s="211">
        <v>68</v>
      </c>
      <c r="H34" s="212">
        <f>(TRUNC(G34*J7,2)+G34)</f>
        <v>86.22</v>
      </c>
      <c r="I34" s="231">
        <f t="shared" si="0"/>
        <v>55705.01</v>
      </c>
      <c r="J34" s="233"/>
      <c r="K34" s="230"/>
      <c r="L34" s="230"/>
      <c r="M34" s="230"/>
      <c r="N34" s="230"/>
      <c r="O34" s="230"/>
      <c r="P34" s="230"/>
      <c r="Q34" s="230"/>
      <c r="R34" s="230"/>
      <c r="S34" s="228"/>
      <c r="T34" s="228"/>
      <c r="U34" s="228"/>
      <c r="V34" s="228"/>
      <c r="W34" s="228"/>
      <c r="X34" s="228"/>
      <c r="Y34" s="228"/>
      <c r="Z34" s="228"/>
      <c r="AA34" s="228"/>
      <c r="AB34" s="228"/>
    </row>
    <row r="35" spans="1:28" ht="25.5">
      <c r="A35" s="206" t="s">
        <v>96</v>
      </c>
      <c r="B35" s="207" t="s">
        <v>97</v>
      </c>
      <c r="C35" s="208" t="s">
        <v>27</v>
      </c>
      <c r="D35" s="209" t="s">
        <v>98</v>
      </c>
      <c r="E35" s="210" t="s">
        <v>99</v>
      </c>
      <c r="F35" s="211">
        <v>671.03</v>
      </c>
      <c r="G35" s="211">
        <v>19.850000000000001</v>
      </c>
      <c r="H35" s="212">
        <f>(TRUNC(G35*J7,2)+G35)</f>
        <v>25.16</v>
      </c>
      <c r="I35" s="231">
        <f t="shared" si="0"/>
        <v>16883.11</v>
      </c>
      <c r="J35" s="234"/>
      <c r="K35" s="230"/>
      <c r="L35" s="230"/>
      <c r="M35" s="230"/>
      <c r="N35" s="230"/>
      <c r="O35" s="230"/>
      <c r="P35" s="230"/>
      <c r="Q35" s="230"/>
      <c r="R35" s="230"/>
      <c r="S35" s="228"/>
      <c r="T35" s="228"/>
      <c r="U35" s="228"/>
      <c r="V35" s="228"/>
      <c r="W35" s="228"/>
      <c r="X35" s="228"/>
      <c r="Y35" s="228"/>
      <c r="Z35" s="228"/>
      <c r="AA35" s="228"/>
      <c r="AB35" s="228"/>
    </row>
    <row r="36" spans="1:28" ht="25.5">
      <c r="A36" s="206" t="s">
        <v>100</v>
      </c>
      <c r="B36" s="207" t="s">
        <v>101</v>
      </c>
      <c r="C36" s="208" t="s">
        <v>27</v>
      </c>
      <c r="D36" s="209" t="s">
        <v>102</v>
      </c>
      <c r="E36" s="207" t="s">
        <v>99</v>
      </c>
      <c r="F36" s="211">
        <v>225.86</v>
      </c>
      <c r="G36" s="211">
        <v>17.72</v>
      </c>
      <c r="H36" s="212">
        <f>(TRUNC(G36*J7,2)+G36)</f>
        <v>22.46</v>
      </c>
      <c r="I36" s="231">
        <f t="shared" si="0"/>
        <v>5072.8100000000004</v>
      </c>
      <c r="J36" s="234"/>
      <c r="K36" s="230"/>
      <c r="L36" s="230"/>
      <c r="M36" s="230"/>
      <c r="N36" s="230"/>
      <c r="O36" s="230"/>
      <c r="P36" s="230"/>
      <c r="Q36" s="230"/>
      <c r="R36" s="230"/>
      <c r="S36" s="228"/>
      <c r="T36" s="228"/>
      <c r="U36" s="228"/>
      <c r="V36" s="228"/>
      <c r="W36" s="228"/>
      <c r="X36" s="228"/>
      <c r="Y36" s="228"/>
      <c r="Z36" s="228"/>
      <c r="AA36" s="228"/>
      <c r="AB36" s="228"/>
    </row>
    <row r="37" spans="1:28" ht="25.5">
      <c r="A37" s="206" t="s">
        <v>103</v>
      </c>
      <c r="B37" s="207" t="s">
        <v>104</v>
      </c>
      <c r="C37" s="208" t="s">
        <v>27</v>
      </c>
      <c r="D37" s="209" t="s">
        <v>105</v>
      </c>
      <c r="E37" s="210" t="s">
        <v>99</v>
      </c>
      <c r="F37" s="211">
        <v>154.88</v>
      </c>
      <c r="G37" s="211">
        <v>15.84</v>
      </c>
      <c r="H37" s="212">
        <f>(TRUNC(G37*J7,2)+G37)</f>
        <v>20.079999999999998</v>
      </c>
      <c r="I37" s="231">
        <f t="shared" si="0"/>
        <v>3109.99</v>
      </c>
      <c r="J37" s="232"/>
      <c r="K37" s="235"/>
      <c r="L37" s="230"/>
      <c r="M37" s="230"/>
      <c r="N37" s="230"/>
      <c r="O37" s="230"/>
      <c r="P37" s="230"/>
      <c r="Q37" s="230"/>
      <c r="R37" s="230"/>
      <c r="S37" s="228"/>
      <c r="T37" s="228"/>
      <c r="U37" s="228"/>
      <c r="V37" s="228"/>
      <c r="W37" s="228"/>
      <c r="X37" s="228"/>
      <c r="Y37" s="228"/>
      <c r="Z37" s="228"/>
      <c r="AA37" s="228"/>
      <c r="AB37" s="228"/>
    </row>
    <row r="38" spans="1:28" ht="25.5">
      <c r="A38" s="206" t="s">
        <v>106</v>
      </c>
      <c r="B38" s="207" t="s">
        <v>107</v>
      </c>
      <c r="C38" s="208" t="s">
        <v>27</v>
      </c>
      <c r="D38" s="209" t="s">
        <v>108</v>
      </c>
      <c r="E38" s="210" t="s">
        <v>99</v>
      </c>
      <c r="F38" s="211">
        <v>817.64</v>
      </c>
      <c r="G38" s="211">
        <v>13.8</v>
      </c>
      <c r="H38" s="212">
        <f>(TRUNC(G38*J7,2)+G38)</f>
        <v>17.489999999999998</v>
      </c>
      <c r="I38" s="231">
        <f t="shared" si="0"/>
        <v>14300.52</v>
      </c>
      <c r="J38" s="233"/>
      <c r="K38" s="9"/>
      <c r="L38" s="9"/>
      <c r="M38" s="9"/>
      <c r="N38" s="9"/>
      <c r="O38" s="9"/>
      <c r="P38" s="9"/>
      <c r="Q38" s="9"/>
      <c r="R38" s="230"/>
      <c r="S38" s="228"/>
      <c r="T38" s="228"/>
      <c r="U38" s="228"/>
      <c r="V38" s="228"/>
      <c r="W38" s="228"/>
      <c r="X38" s="228"/>
      <c r="Y38" s="228"/>
      <c r="Z38" s="228"/>
      <c r="AA38" s="228"/>
      <c r="AB38" s="228"/>
    </row>
    <row r="39" spans="1:28" ht="25.5">
      <c r="A39" s="206" t="s">
        <v>109</v>
      </c>
      <c r="B39" s="210" t="s">
        <v>110</v>
      </c>
      <c r="C39" s="208" t="s">
        <v>27</v>
      </c>
      <c r="D39" s="213" t="s">
        <v>111</v>
      </c>
      <c r="E39" s="210" t="s">
        <v>99</v>
      </c>
      <c r="F39" s="211">
        <v>1163.07</v>
      </c>
      <c r="G39" s="211">
        <v>10.56</v>
      </c>
      <c r="H39" s="212">
        <f>(TRUNC(G39*J7,2)+G39)</f>
        <v>13.39</v>
      </c>
      <c r="I39" s="231">
        <f t="shared" si="0"/>
        <v>15573.5</v>
      </c>
      <c r="J39" s="234"/>
      <c r="K39" s="236"/>
      <c r="L39" s="236"/>
      <c r="M39" s="236"/>
      <c r="N39" s="236"/>
      <c r="O39" s="236"/>
      <c r="P39" s="236"/>
      <c r="Q39" s="236"/>
      <c r="R39" s="239"/>
      <c r="S39" s="237"/>
      <c r="T39" s="237"/>
      <c r="U39" s="237"/>
      <c r="V39" s="237"/>
      <c r="W39" s="237"/>
      <c r="X39" s="237"/>
      <c r="Y39" s="237"/>
      <c r="Z39" s="237"/>
      <c r="AA39" s="237"/>
      <c r="AB39" s="237"/>
    </row>
    <row r="40" spans="1:28" ht="25.5">
      <c r="A40" s="206" t="s">
        <v>112</v>
      </c>
      <c r="B40" s="224" t="s">
        <v>113</v>
      </c>
      <c r="C40" s="208" t="s">
        <v>27</v>
      </c>
      <c r="D40" s="209" t="s">
        <v>114</v>
      </c>
      <c r="E40" s="207" t="s">
        <v>99</v>
      </c>
      <c r="F40" s="211">
        <v>354.54</v>
      </c>
      <c r="G40" s="211">
        <v>9.92</v>
      </c>
      <c r="H40" s="212">
        <f>(TRUNC(G40*J7,2)+G40)</f>
        <v>12.57</v>
      </c>
      <c r="I40" s="231">
        <f t="shared" si="0"/>
        <v>4456.5600000000004</v>
      </c>
      <c r="J40" s="234"/>
      <c r="K40" s="236"/>
      <c r="L40" s="236"/>
      <c r="M40" s="236"/>
      <c r="N40" s="236"/>
      <c r="O40" s="236"/>
      <c r="P40" s="236"/>
      <c r="Q40" s="236"/>
      <c r="R40" s="239"/>
      <c r="S40" s="237"/>
      <c r="T40" s="237"/>
      <c r="U40" s="237"/>
      <c r="V40" s="237"/>
      <c r="W40" s="237"/>
      <c r="X40" s="237"/>
      <c r="Y40" s="237"/>
      <c r="Z40" s="237"/>
      <c r="AA40" s="237"/>
      <c r="AB40" s="237"/>
    </row>
    <row r="41" spans="1:28" ht="25.5">
      <c r="A41" s="206" t="s">
        <v>115</v>
      </c>
      <c r="B41" s="207" t="s">
        <v>116</v>
      </c>
      <c r="C41" s="208" t="s">
        <v>27</v>
      </c>
      <c r="D41" s="225" t="s">
        <v>117</v>
      </c>
      <c r="E41" s="224" t="s">
        <v>99</v>
      </c>
      <c r="F41" s="211">
        <v>607.05999999999995</v>
      </c>
      <c r="G41" s="211">
        <v>16.579999999999998</v>
      </c>
      <c r="H41" s="212">
        <f>(TRUNC(G41*J7,2)+G41)</f>
        <v>21.02</v>
      </c>
      <c r="I41" s="231">
        <f t="shared" si="0"/>
        <v>12760.4</v>
      </c>
      <c r="J41" s="234"/>
      <c r="K41" s="236"/>
      <c r="L41" s="236"/>
      <c r="M41" s="236"/>
      <c r="N41" s="236"/>
      <c r="O41" s="236"/>
      <c r="P41" s="236"/>
      <c r="Q41" s="236"/>
      <c r="R41" s="239"/>
      <c r="S41" s="237"/>
      <c r="T41" s="237"/>
      <c r="U41" s="237"/>
      <c r="V41" s="237"/>
      <c r="W41" s="237"/>
      <c r="X41" s="237"/>
      <c r="Y41" s="237"/>
      <c r="Z41" s="237"/>
      <c r="AA41" s="237"/>
      <c r="AB41" s="237"/>
    </row>
    <row r="42" spans="1:28" ht="25.5">
      <c r="A42" s="206" t="s">
        <v>118</v>
      </c>
      <c r="B42" s="207" t="s">
        <v>119</v>
      </c>
      <c r="C42" s="208" t="s">
        <v>27</v>
      </c>
      <c r="D42" s="209" t="s">
        <v>120</v>
      </c>
      <c r="E42" s="207" t="s">
        <v>99</v>
      </c>
      <c r="F42" s="211">
        <v>538.27</v>
      </c>
      <c r="G42" s="211">
        <v>15.26</v>
      </c>
      <c r="H42" s="212">
        <f>(TRUNC(G42*J7,2)+G42)</f>
        <v>19.34</v>
      </c>
      <c r="I42" s="231">
        <f t="shared" si="0"/>
        <v>10410.14</v>
      </c>
      <c r="J42" s="234"/>
      <c r="K42" s="236"/>
      <c r="L42" s="236"/>
      <c r="M42" s="236"/>
      <c r="N42" s="236"/>
      <c r="O42" s="236"/>
      <c r="P42" s="236"/>
      <c r="Q42" s="236"/>
      <c r="R42" s="239"/>
      <c r="S42" s="237"/>
      <c r="T42" s="237"/>
      <c r="U42" s="237"/>
      <c r="V42" s="237"/>
      <c r="W42" s="237"/>
      <c r="X42" s="237"/>
      <c r="Y42" s="237"/>
      <c r="Z42" s="237"/>
      <c r="AA42" s="237"/>
      <c r="AB42" s="237"/>
    </row>
    <row r="43" spans="1:28" ht="25.5">
      <c r="A43" s="206" t="s">
        <v>121</v>
      </c>
      <c r="B43" s="207" t="s">
        <v>122</v>
      </c>
      <c r="C43" s="208" t="s">
        <v>27</v>
      </c>
      <c r="D43" s="209" t="s">
        <v>123</v>
      </c>
      <c r="E43" s="210" t="s">
        <v>99</v>
      </c>
      <c r="F43" s="211">
        <v>709.25</v>
      </c>
      <c r="G43" s="211">
        <v>14.03</v>
      </c>
      <c r="H43" s="212">
        <f>(TRUNC(G43*J7,2)+G43)</f>
        <v>17.79</v>
      </c>
      <c r="I43" s="231">
        <f t="shared" si="0"/>
        <v>12617.55</v>
      </c>
      <c r="J43" s="232"/>
      <c r="K43" s="9"/>
      <c r="L43" s="9"/>
      <c r="M43" s="9"/>
      <c r="N43" s="9"/>
      <c r="O43" s="9"/>
      <c r="P43" s="9"/>
      <c r="Q43" s="9"/>
      <c r="R43" s="230"/>
      <c r="S43" s="228"/>
      <c r="T43" s="228"/>
      <c r="U43" s="228"/>
      <c r="V43" s="228"/>
      <c r="W43" s="228"/>
      <c r="X43" s="228"/>
      <c r="Y43" s="228"/>
      <c r="Z43" s="228"/>
      <c r="AA43" s="228"/>
      <c r="AB43" s="228"/>
    </row>
    <row r="44" spans="1:28" ht="25.5">
      <c r="A44" s="206" t="s">
        <v>124</v>
      </c>
      <c r="B44" s="207" t="s">
        <v>125</v>
      </c>
      <c r="C44" s="208" t="s">
        <v>27</v>
      </c>
      <c r="D44" s="209" t="s">
        <v>126</v>
      </c>
      <c r="E44" s="210" t="s">
        <v>99</v>
      </c>
      <c r="F44" s="211">
        <v>849.49</v>
      </c>
      <c r="G44" s="211">
        <v>12.48</v>
      </c>
      <c r="H44" s="212">
        <f>(TRUNC(G44*J7,2)+G44)</f>
        <v>15.82</v>
      </c>
      <c r="I44" s="231">
        <f t="shared" si="0"/>
        <v>13438.93</v>
      </c>
      <c r="J44" s="233"/>
      <c r="K44" s="9"/>
      <c r="L44" s="9"/>
      <c r="M44" s="9"/>
      <c r="N44" s="9"/>
      <c r="O44" s="9"/>
      <c r="P44" s="9"/>
      <c r="Q44" s="9"/>
      <c r="R44" s="230"/>
      <c r="S44" s="228"/>
      <c r="T44" s="228"/>
      <c r="U44" s="228"/>
      <c r="V44" s="228"/>
      <c r="W44" s="228"/>
      <c r="X44" s="228"/>
      <c r="Y44" s="228"/>
      <c r="Z44" s="228"/>
      <c r="AA44" s="228"/>
      <c r="AB44" s="228"/>
    </row>
    <row r="45" spans="1:28" ht="25.5">
      <c r="A45" s="206" t="s">
        <v>127</v>
      </c>
      <c r="B45" s="210" t="s">
        <v>110</v>
      </c>
      <c r="C45" s="208" t="s">
        <v>27</v>
      </c>
      <c r="D45" s="213" t="s">
        <v>128</v>
      </c>
      <c r="E45" s="210" t="s">
        <v>99</v>
      </c>
      <c r="F45" s="211">
        <v>569.92999999999995</v>
      </c>
      <c r="G45" s="211">
        <v>10.56</v>
      </c>
      <c r="H45" s="212">
        <f>(TRUNC(G45*J7,2)+G45)</f>
        <v>13.39</v>
      </c>
      <c r="I45" s="231">
        <f t="shared" si="0"/>
        <v>7631.36</v>
      </c>
      <c r="J45" s="234"/>
      <c r="K45" s="9"/>
      <c r="L45" s="9"/>
      <c r="M45" s="9"/>
      <c r="N45" s="9"/>
      <c r="O45" s="9"/>
      <c r="P45" s="9"/>
      <c r="Q45" s="9"/>
      <c r="R45" s="230"/>
      <c r="S45" s="228"/>
      <c r="T45" s="228"/>
      <c r="U45" s="228"/>
      <c r="V45" s="228"/>
      <c r="W45" s="228"/>
      <c r="X45" s="228"/>
      <c r="Y45" s="228"/>
      <c r="Z45" s="228"/>
      <c r="AA45" s="228"/>
      <c r="AB45" s="228"/>
    </row>
    <row r="46" spans="1:28" ht="25.5">
      <c r="A46" s="206" t="s">
        <v>129</v>
      </c>
      <c r="B46" s="224" t="s">
        <v>113</v>
      </c>
      <c r="C46" s="208" t="s">
        <v>27</v>
      </c>
      <c r="D46" s="209" t="s">
        <v>130</v>
      </c>
      <c r="E46" s="207" t="s">
        <v>99</v>
      </c>
      <c r="F46" s="211">
        <v>564.84</v>
      </c>
      <c r="G46" s="211">
        <v>9.92</v>
      </c>
      <c r="H46" s="212">
        <f>(TRUNC(G46*J7,2)+G46)</f>
        <v>12.57</v>
      </c>
      <c r="I46" s="231">
        <f t="shared" si="0"/>
        <v>7100.03</v>
      </c>
      <c r="J46" s="234"/>
      <c r="K46" s="9"/>
      <c r="L46" s="9"/>
      <c r="M46" s="9"/>
      <c r="N46" s="9"/>
      <c r="O46" s="9"/>
      <c r="P46" s="9"/>
      <c r="Q46" s="9"/>
      <c r="R46" s="230"/>
      <c r="S46" s="228"/>
      <c r="T46" s="228"/>
      <c r="U46" s="228"/>
      <c r="V46" s="228"/>
      <c r="W46" s="228"/>
      <c r="X46" s="228"/>
      <c r="Y46" s="228"/>
      <c r="Z46" s="228"/>
      <c r="AA46" s="228"/>
      <c r="AB46" s="228"/>
    </row>
    <row r="47" spans="1:28">
      <c r="A47" s="206" t="s">
        <v>131</v>
      </c>
      <c r="B47" s="207" t="s">
        <v>132</v>
      </c>
      <c r="C47" s="208" t="s">
        <v>27</v>
      </c>
      <c r="D47" s="225" t="s">
        <v>133</v>
      </c>
      <c r="E47" s="224" t="s">
        <v>99</v>
      </c>
      <c r="F47" s="211">
        <v>237.87</v>
      </c>
      <c r="G47" s="211">
        <v>9.8800000000000008</v>
      </c>
      <c r="H47" s="212">
        <f>(TRUNC(G47*J7,2)+G47)</f>
        <v>12.52</v>
      </c>
      <c r="I47" s="231">
        <f t="shared" si="0"/>
        <v>2978.13</v>
      </c>
      <c r="J47" s="234"/>
      <c r="K47" s="9"/>
      <c r="L47" s="9"/>
      <c r="M47" s="9"/>
      <c r="N47" s="9"/>
      <c r="O47" s="9"/>
      <c r="P47" s="9"/>
      <c r="Q47" s="9"/>
      <c r="R47" s="230"/>
      <c r="S47" s="228"/>
      <c r="T47" s="228"/>
      <c r="U47" s="228"/>
      <c r="V47" s="228"/>
      <c r="W47" s="228"/>
      <c r="X47" s="228"/>
      <c r="Y47" s="228"/>
      <c r="Z47" s="228"/>
      <c r="AA47" s="228"/>
      <c r="AB47" s="228"/>
    </row>
    <row r="48" spans="1:28" ht="25.5">
      <c r="A48" s="206" t="s">
        <v>134</v>
      </c>
      <c r="B48" s="207" t="s">
        <v>135</v>
      </c>
      <c r="C48" s="208" t="s">
        <v>27</v>
      </c>
      <c r="D48" s="209" t="s">
        <v>136</v>
      </c>
      <c r="E48" s="207" t="s">
        <v>80</v>
      </c>
      <c r="F48" s="211">
        <v>106.85</v>
      </c>
      <c r="G48" s="211">
        <v>796.88</v>
      </c>
      <c r="H48" s="212">
        <f>(TRUNC(G48*J7,2)+G48)</f>
        <v>1010.44</v>
      </c>
      <c r="I48" s="231">
        <f t="shared" si="0"/>
        <v>107965.51</v>
      </c>
      <c r="J48" s="233"/>
      <c r="K48" s="9"/>
      <c r="L48" s="9"/>
      <c r="M48" s="9"/>
      <c r="N48" s="9"/>
      <c r="O48" s="9"/>
      <c r="P48" s="9"/>
      <c r="Q48" s="9"/>
      <c r="R48" s="230"/>
      <c r="S48" s="228"/>
      <c r="T48" s="228"/>
      <c r="U48" s="228"/>
      <c r="V48" s="228"/>
      <c r="W48" s="228"/>
      <c r="X48" s="228"/>
      <c r="Y48" s="228"/>
      <c r="Z48" s="228"/>
      <c r="AA48" s="228"/>
      <c r="AB48" s="228"/>
    </row>
    <row r="49" spans="1:28">
      <c r="A49" s="206" t="s">
        <v>137</v>
      </c>
      <c r="B49" s="210" t="s">
        <v>138</v>
      </c>
      <c r="C49" s="208" t="s">
        <v>27</v>
      </c>
      <c r="D49" s="213" t="s">
        <v>139</v>
      </c>
      <c r="E49" s="210" t="s">
        <v>44</v>
      </c>
      <c r="F49" s="211">
        <v>586.49</v>
      </c>
      <c r="G49" s="211">
        <v>41.52</v>
      </c>
      <c r="H49" s="212">
        <f>(TRUNC(G49*J7,2)+G49)</f>
        <v>52.64</v>
      </c>
      <c r="I49" s="231">
        <f t="shared" si="0"/>
        <v>30872.83</v>
      </c>
      <c r="J49" s="234"/>
      <c r="K49" s="237"/>
      <c r="L49" s="237"/>
      <c r="M49" s="237"/>
      <c r="N49" s="237"/>
      <c r="O49" s="237"/>
      <c r="P49" s="237"/>
      <c r="Q49" s="237"/>
      <c r="R49" s="237"/>
      <c r="S49" s="237"/>
      <c r="T49" s="237"/>
      <c r="U49" s="237"/>
      <c r="V49" s="237"/>
      <c r="W49" s="237"/>
      <c r="X49" s="237"/>
      <c r="Y49" s="237"/>
      <c r="Z49" s="237"/>
      <c r="AA49" s="237"/>
      <c r="AB49" s="237"/>
    </row>
    <row r="50" spans="1:28" ht="25.5">
      <c r="A50" s="206" t="s">
        <v>140</v>
      </c>
      <c r="B50" s="224" t="s">
        <v>141</v>
      </c>
      <c r="C50" s="208" t="s">
        <v>20</v>
      </c>
      <c r="D50" s="209" t="s">
        <v>142</v>
      </c>
      <c r="E50" s="207" t="s">
        <v>80</v>
      </c>
      <c r="F50" s="211">
        <v>42.59</v>
      </c>
      <c r="G50" s="211">
        <v>71.42</v>
      </c>
      <c r="H50" s="212">
        <f>(TRUNC(G50*J7,2)+G50)</f>
        <v>90.56</v>
      </c>
      <c r="I50" s="231">
        <f t="shared" si="0"/>
        <v>3856.95</v>
      </c>
      <c r="J50" s="234"/>
      <c r="K50" s="237"/>
      <c r="L50" s="237"/>
      <c r="M50" s="237"/>
      <c r="N50" s="237"/>
      <c r="O50" s="237"/>
      <c r="P50" s="237"/>
      <c r="Q50" s="237"/>
      <c r="R50" s="237"/>
      <c r="S50" s="237"/>
      <c r="T50" s="237"/>
      <c r="U50" s="237"/>
      <c r="V50" s="237"/>
      <c r="W50" s="237"/>
      <c r="X50" s="237"/>
      <c r="Y50" s="237"/>
      <c r="Z50" s="237"/>
      <c r="AA50" s="237"/>
      <c r="AB50" s="237"/>
    </row>
    <row r="51" spans="1:28">
      <c r="A51" s="219" t="s">
        <v>143</v>
      </c>
      <c r="B51" s="220" t="s">
        <v>16</v>
      </c>
      <c r="C51" s="220"/>
      <c r="D51" s="221" t="s">
        <v>144</v>
      </c>
      <c r="E51" s="220"/>
      <c r="F51" s="222">
        <v>1</v>
      </c>
      <c r="G51" s="222" t="s">
        <v>16</v>
      </c>
      <c r="H51" s="223">
        <f>I52+I53+I54+I55</f>
        <v>104534.96</v>
      </c>
      <c r="I51" s="233">
        <f t="shared" si="0"/>
        <v>104534.96</v>
      </c>
      <c r="J51" s="234"/>
      <c r="K51" s="237"/>
      <c r="L51" s="237"/>
      <c r="M51" s="237"/>
      <c r="N51" s="237"/>
      <c r="O51" s="237"/>
      <c r="P51" s="237"/>
      <c r="Q51" s="237"/>
      <c r="R51" s="237"/>
      <c r="S51" s="237"/>
      <c r="T51" s="237"/>
      <c r="U51" s="237"/>
      <c r="V51" s="237"/>
      <c r="W51" s="237"/>
      <c r="X51" s="237"/>
      <c r="Y51" s="237"/>
      <c r="Z51" s="237"/>
      <c r="AA51" s="237"/>
      <c r="AB51" s="237"/>
    </row>
    <row r="52" spans="1:28" ht="25.5">
      <c r="A52" s="206" t="s">
        <v>145</v>
      </c>
      <c r="B52" s="207" t="s">
        <v>146</v>
      </c>
      <c r="C52" s="208" t="s">
        <v>147</v>
      </c>
      <c r="D52" s="209" t="s">
        <v>148</v>
      </c>
      <c r="E52" s="210" t="s">
        <v>44</v>
      </c>
      <c r="F52" s="211">
        <v>693.36</v>
      </c>
      <c r="G52" s="211">
        <v>9.58</v>
      </c>
      <c r="H52" s="212">
        <f>(TRUNC(G52*J7,2)+G52)</f>
        <v>12.14</v>
      </c>
      <c r="I52" s="231">
        <f t="shared" si="0"/>
        <v>8417.39</v>
      </c>
      <c r="J52" s="234"/>
      <c r="K52" s="237"/>
      <c r="L52" s="237"/>
      <c r="M52" s="237"/>
      <c r="N52" s="237"/>
      <c r="O52" s="237"/>
      <c r="P52" s="237"/>
      <c r="Q52" s="237"/>
      <c r="R52" s="237"/>
      <c r="S52" s="237"/>
      <c r="T52" s="237"/>
      <c r="U52" s="237"/>
      <c r="V52" s="237"/>
      <c r="W52" s="237"/>
      <c r="X52" s="237"/>
      <c r="Y52" s="237"/>
      <c r="Z52" s="237"/>
      <c r="AA52" s="237"/>
      <c r="AB52" s="237"/>
    </row>
    <row r="53" spans="1:28" ht="25.5">
      <c r="A53" s="206" t="s">
        <v>149</v>
      </c>
      <c r="B53" s="207" t="s">
        <v>150</v>
      </c>
      <c r="C53" s="208" t="s">
        <v>27</v>
      </c>
      <c r="D53" s="209" t="s">
        <v>151</v>
      </c>
      <c r="E53" s="210" t="s">
        <v>44</v>
      </c>
      <c r="F53" s="211">
        <v>693.36</v>
      </c>
      <c r="G53" s="211">
        <v>2.57</v>
      </c>
      <c r="H53" s="212">
        <f>(TRUNC(G53*J7,2)+G53)</f>
        <v>3.25</v>
      </c>
      <c r="I53" s="231">
        <f t="shared" si="0"/>
        <v>2253.42</v>
      </c>
      <c r="J53" s="233"/>
      <c r="K53" s="237"/>
      <c r="L53" s="237"/>
      <c r="M53" s="237"/>
      <c r="N53" s="237"/>
      <c r="O53" s="237"/>
      <c r="P53" s="237"/>
      <c r="Q53" s="237"/>
      <c r="R53" s="237"/>
      <c r="S53" s="237"/>
      <c r="T53" s="237"/>
      <c r="U53" s="237"/>
      <c r="V53" s="237"/>
      <c r="W53" s="237"/>
      <c r="X53" s="237"/>
      <c r="Y53" s="237"/>
      <c r="Z53" s="237"/>
      <c r="AA53" s="237"/>
      <c r="AB53" s="237"/>
    </row>
    <row r="54" spans="1:28" ht="25.5">
      <c r="A54" s="206" t="s">
        <v>152</v>
      </c>
      <c r="B54" s="207" t="s">
        <v>153</v>
      </c>
      <c r="C54" s="208" t="s">
        <v>27</v>
      </c>
      <c r="D54" s="209" t="s">
        <v>154</v>
      </c>
      <c r="E54" s="210" t="s">
        <v>99</v>
      </c>
      <c r="F54" s="211">
        <v>1606.79</v>
      </c>
      <c r="G54" s="211">
        <v>16.28</v>
      </c>
      <c r="H54" s="212">
        <f>(TRUNC(G54*J7,2)+G54)</f>
        <v>20.64</v>
      </c>
      <c r="I54" s="231">
        <f t="shared" si="0"/>
        <v>33164.14</v>
      </c>
      <c r="J54" s="234"/>
      <c r="K54" s="237"/>
      <c r="L54" s="237"/>
      <c r="M54" s="237"/>
      <c r="N54" s="237"/>
      <c r="O54" s="237"/>
      <c r="P54" s="237"/>
      <c r="Q54" s="237"/>
      <c r="R54" s="237"/>
      <c r="S54" s="237"/>
      <c r="T54" s="237"/>
      <c r="U54" s="237"/>
      <c r="V54" s="237"/>
      <c r="W54" s="237"/>
      <c r="X54" s="237"/>
      <c r="Y54" s="237"/>
      <c r="Z54" s="237"/>
      <c r="AA54" s="237"/>
      <c r="AB54" s="237"/>
    </row>
    <row r="55" spans="1:28" ht="25.5">
      <c r="A55" s="206" t="s">
        <v>155</v>
      </c>
      <c r="B55" s="207" t="s">
        <v>156</v>
      </c>
      <c r="C55" s="208" t="s">
        <v>27</v>
      </c>
      <c r="D55" s="209" t="s">
        <v>157</v>
      </c>
      <c r="E55" s="210" t="s">
        <v>80</v>
      </c>
      <c r="F55" s="211">
        <v>69.400000000000006</v>
      </c>
      <c r="G55" s="211">
        <v>689.78</v>
      </c>
      <c r="H55" s="212">
        <f>(TRUNC(G55*J7,2)+G55)</f>
        <v>874.64</v>
      </c>
      <c r="I55" s="231">
        <f t="shared" si="0"/>
        <v>60700.01</v>
      </c>
      <c r="J55" s="234"/>
      <c r="K55" s="237"/>
      <c r="L55" s="237"/>
      <c r="M55" s="237"/>
      <c r="N55" s="237"/>
      <c r="O55" s="237"/>
      <c r="P55" s="237"/>
      <c r="Q55" s="237"/>
      <c r="R55" s="237"/>
      <c r="S55" s="237"/>
      <c r="T55" s="237"/>
      <c r="U55" s="237"/>
      <c r="V55" s="237"/>
      <c r="W55" s="237"/>
      <c r="X55" s="237"/>
      <c r="Y55" s="237"/>
      <c r="Z55" s="237"/>
      <c r="AA55" s="237"/>
      <c r="AB55" s="237"/>
    </row>
    <row r="56" spans="1:28">
      <c r="A56" s="214" t="s">
        <v>158</v>
      </c>
      <c r="B56" s="215" t="s">
        <v>16</v>
      </c>
      <c r="C56" s="215"/>
      <c r="D56" s="216" t="s">
        <v>159</v>
      </c>
      <c r="E56" s="215"/>
      <c r="F56" s="217">
        <v>1</v>
      </c>
      <c r="G56" s="217" t="s">
        <v>16</v>
      </c>
      <c r="H56" s="218">
        <f>I57+I64+I74+I82+I88+I95+I105+I112+I118+I127+I135</f>
        <v>1258867.3700000001</v>
      </c>
      <c r="I56" s="232">
        <f t="shared" si="0"/>
        <v>1258867.3700000001</v>
      </c>
      <c r="J56" s="234"/>
      <c r="K56" s="237"/>
      <c r="L56" s="237"/>
      <c r="M56" s="237"/>
      <c r="N56" s="237"/>
      <c r="O56" s="237"/>
      <c r="P56" s="237"/>
      <c r="Q56" s="237"/>
      <c r="R56" s="237"/>
      <c r="S56" s="237"/>
      <c r="T56" s="237"/>
      <c r="U56" s="237"/>
      <c r="V56" s="237"/>
      <c r="W56" s="237"/>
      <c r="X56" s="237"/>
      <c r="Y56" s="237"/>
      <c r="Z56" s="237"/>
      <c r="AA56" s="237"/>
      <c r="AB56" s="237"/>
    </row>
    <row r="57" spans="1:28">
      <c r="A57" s="219" t="s">
        <v>160</v>
      </c>
      <c r="B57" s="220" t="s">
        <v>16</v>
      </c>
      <c r="C57" s="220"/>
      <c r="D57" s="221" t="s">
        <v>161</v>
      </c>
      <c r="E57" s="220"/>
      <c r="F57" s="222">
        <v>1</v>
      </c>
      <c r="G57" s="222" t="s">
        <v>16</v>
      </c>
      <c r="H57" s="223">
        <f>I58+I59+I60+I61+I62+I63</f>
        <v>69187.350000000006</v>
      </c>
      <c r="I57" s="233">
        <f t="shared" si="0"/>
        <v>69187.350000000006</v>
      </c>
      <c r="J57" s="234"/>
      <c r="K57" s="237"/>
      <c r="L57" s="237"/>
      <c r="M57" s="237"/>
      <c r="N57" s="237"/>
      <c r="O57" s="237"/>
      <c r="P57" s="237"/>
      <c r="Q57" s="237"/>
      <c r="R57" s="237"/>
      <c r="S57" s="237"/>
      <c r="T57" s="237"/>
      <c r="U57" s="237"/>
      <c r="V57" s="237"/>
      <c r="W57" s="237"/>
      <c r="X57" s="237"/>
      <c r="Y57" s="237"/>
      <c r="Z57" s="237"/>
      <c r="AA57" s="237"/>
      <c r="AB57" s="237"/>
    </row>
    <row r="58" spans="1:28" ht="25.5">
      <c r="A58" s="206" t="s">
        <v>162</v>
      </c>
      <c r="B58" s="207" t="s">
        <v>163</v>
      </c>
      <c r="C58" s="208" t="s">
        <v>27</v>
      </c>
      <c r="D58" s="209" t="s">
        <v>164</v>
      </c>
      <c r="E58" s="207" t="s">
        <v>99</v>
      </c>
      <c r="F58" s="211">
        <v>473.93</v>
      </c>
      <c r="G58" s="211">
        <v>13.9</v>
      </c>
      <c r="H58" s="212">
        <f>(TRUNC(G58*J7,2)+G58)</f>
        <v>17.62</v>
      </c>
      <c r="I58" s="231">
        <f t="shared" si="0"/>
        <v>8350.64</v>
      </c>
      <c r="J58" s="233"/>
      <c r="K58" s="237"/>
      <c r="L58" s="237"/>
      <c r="M58" s="237"/>
      <c r="N58" s="237"/>
      <c r="O58" s="237"/>
      <c r="P58" s="237"/>
      <c r="Q58" s="237"/>
      <c r="R58" s="237"/>
      <c r="S58" s="237"/>
      <c r="T58" s="237"/>
      <c r="U58" s="237"/>
      <c r="V58" s="237"/>
      <c r="W58" s="237"/>
      <c r="X58" s="237"/>
      <c r="Y58" s="237"/>
      <c r="Z58" s="237"/>
      <c r="AA58" s="237"/>
      <c r="AB58" s="237"/>
    </row>
    <row r="59" spans="1:28" ht="25.5">
      <c r="A59" s="206" t="s">
        <v>165</v>
      </c>
      <c r="B59" s="210" t="s">
        <v>166</v>
      </c>
      <c r="C59" s="208" t="s">
        <v>27</v>
      </c>
      <c r="D59" s="213" t="s">
        <v>167</v>
      </c>
      <c r="E59" s="210" t="s">
        <v>99</v>
      </c>
      <c r="F59" s="211">
        <v>437.62</v>
      </c>
      <c r="G59" s="211">
        <v>10.76</v>
      </c>
      <c r="H59" s="212">
        <f>(TRUNC(G59*J7,2)+G59)</f>
        <v>13.64</v>
      </c>
      <c r="I59" s="231">
        <f t="shared" si="0"/>
        <v>5969.13</v>
      </c>
      <c r="J59" s="238"/>
      <c r="K59" s="237"/>
      <c r="L59" s="237"/>
      <c r="M59" s="237"/>
      <c r="N59" s="237"/>
      <c r="O59" s="237"/>
      <c r="P59" s="237"/>
      <c r="Q59" s="237"/>
      <c r="R59" s="237"/>
      <c r="S59" s="237"/>
      <c r="T59" s="237"/>
      <c r="U59" s="237"/>
      <c r="V59" s="237"/>
      <c r="W59" s="237"/>
      <c r="X59" s="237"/>
      <c r="Y59" s="237"/>
      <c r="Z59" s="237"/>
      <c r="AA59" s="237"/>
      <c r="AB59" s="237"/>
    </row>
    <row r="60" spans="1:28" ht="25.5">
      <c r="A60" s="206" t="s">
        <v>168</v>
      </c>
      <c r="B60" s="207" t="s">
        <v>169</v>
      </c>
      <c r="C60" s="208" t="s">
        <v>27</v>
      </c>
      <c r="D60" s="209" t="s">
        <v>170</v>
      </c>
      <c r="E60" s="210" t="s">
        <v>99</v>
      </c>
      <c r="F60" s="211">
        <v>722.27</v>
      </c>
      <c r="G60" s="211">
        <v>9</v>
      </c>
      <c r="H60" s="212">
        <f>(TRUNC(G60*J7,2)+G60)</f>
        <v>11.41</v>
      </c>
      <c r="I60" s="231">
        <f t="shared" si="0"/>
        <v>8241.1</v>
      </c>
      <c r="J60" s="234"/>
      <c r="K60" s="237"/>
      <c r="L60" s="237"/>
      <c r="M60" s="237"/>
      <c r="N60" s="237"/>
      <c r="O60" s="237"/>
      <c r="P60" s="237"/>
      <c r="Q60" s="237"/>
      <c r="R60" s="237"/>
      <c r="S60" s="237"/>
      <c r="T60" s="237"/>
      <c r="U60" s="237"/>
      <c r="V60" s="237"/>
      <c r="W60" s="237"/>
      <c r="X60" s="237"/>
      <c r="Y60" s="237"/>
      <c r="Z60" s="237"/>
      <c r="AA60" s="237"/>
      <c r="AB60" s="237"/>
    </row>
    <row r="61" spans="1:28" ht="25.5">
      <c r="A61" s="206" t="s">
        <v>171</v>
      </c>
      <c r="B61" s="207" t="s">
        <v>172</v>
      </c>
      <c r="C61" s="208" t="s">
        <v>27</v>
      </c>
      <c r="D61" s="209" t="s">
        <v>173</v>
      </c>
      <c r="E61" s="210" t="s">
        <v>99</v>
      </c>
      <c r="F61" s="211">
        <v>393.67</v>
      </c>
      <c r="G61" s="211">
        <v>8.7100000000000009</v>
      </c>
      <c r="H61" s="212">
        <f>(TRUNC(G61*J7,2)+G61)</f>
        <v>11.04</v>
      </c>
      <c r="I61" s="231">
        <f t="shared" si="0"/>
        <v>4346.1099999999997</v>
      </c>
      <c r="J61" s="234"/>
      <c r="K61" s="237"/>
      <c r="L61" s="237"/>
      <c r="M61" s="237"/>
      <c r="N61" s="237"/>
      <c r="O61" s="237"/>
      <c r="P61" s="237"/>
      <c r="Q61" s="237"/>
      <c r="R61" s="237"/>
      <c r="S61" s="237"/>
      <c r="T61" s="237"/>
      <c r="U61" s="237"/>
      <c r="V61" s="237"/>
      <c r="W61" s="237"/>
      <c r="X61" s="237"/>
      <c r="Y61" s="237"/>
      <c r="Z61" s="237"/>
      <c r="AA61" s="237"/>
      <c r="AB61" s="237"/>
    </row>
    <row r="62" spans="1:28" ht="25.5">
      <c r="A62" s="206" t="s">
        <v>174</v>
      </c>
      <c r="B62" s="207" t="s">
        <v>175</v>
      </c>
      <c r="C62" s="208" t="s">
        <v>27</v>
      </c>
      <c r="D62" s="209" t="s">
        <v>176</v>
      </c>
      <c r="E62" s="210" t="s">
        <v>44</v>
      </c>
      <c r="F62" s="211">
        <v>298.52999999999997</v>
      </c>
      <c r="G62" s="211">
        <v>49.73</v>
      </c>
      <c r="H62" s="212">
        <f>(TRUNC(G62*J7,2)+G62)</f>
        <v>63.05</v>
      </c>
      <c r="I62" s="231">
        <f t="shared" si="0"/>
        <v>18822.310000000001</v>
      </c>
      <c r="J62" s="234"/>
      <c r="K62" s="237"/>
      <c r="L62" s="237"/>
      <c r="M62" s="237"/>
      <c r="N62" s="237"/>
      <c r="O62" s="237"/>
      <c r="P62" s="237"/>
      <c r="Q62" s="237"/>
      <c r="R62" s="237"/>
      <c r="S62" s="237"/>
      <c r="T62" s="237"/>
      <c r="U62" s="237"/>
      <c r="V62" s="237"/>
      <c r="W62" s="237"/>
      <c r="X62" s="237"/>
      <c r="Y62" s="237"/>
      <c r="Z62" s="237"/>
      <c r="AA62" s="237"/>
      <c r="AB62" s="237"/>
    </row>
    <row r="63" spans="1:28" ht="25.5">
      <c r="A63" s="206" t="s">
        <v>177</v>
      </c>
      <c r="B63" s="207" t="s">
        <v>178</v>
      </c>
      <c r="C63" s="208" t="s">
        <v>20</v>
      </c>
      <c r="D63" s="209" t="s">
        <v>179</v>
      </c>
      <c r="E63" s="210" t="s">
        <v>80</v>
      </c>
      <c r="F63" s="211">
        <v>23.89</v>
      </c>
      <c r="G63" s="211">
        <v>774.39</v>
      </c>
      <c r="H63" s="212">
        <f>(TRUNC(G63*J7,2)+G63)</f>
        <v>981.92</v>
      </c>
      <c r="I63" s="231">
        <f t="shared" si="0"/>
        <v>23458.06</v>
      </c>
      <c r="J63" s="238"/>
      <c r="K63" s="237"/>
      <c r="L63" s="237"/>
      <c r="M63" s="237"/>
      <c r="N63" s="237"/>
      <c r="O63" s="237"/>
      <c r="P63" s="237"/>
      <c r="Q63" s="237"/>
      <c r="R63" s="237"/>
      <c r="S63" s="237"/>
      <c r="T63" s="237"/>
      <c r="U63" s="237"/>
      <c r="V63" s="237"/>
      <c r="W63" s="237"/>
      <c r="X63" s="237"/>
      <c r="Y63" s="237"/>
      <c r="Z63" s="237"/>
      <c r="AA63" s="237"/>
      <c r="AB63" s="237"/>
    </row>
    <row r="64" spans="1:28">
      <c r="A64" s="219" t="s">
        <v>180</v>
      </c>
      <c r="B64" s="220" t="s">
        <v>16</v>
      </c>
      <c r="C64" s="220"/>
      <c r="D64" s="221" t="s">
        <v>181</v>
      </c>
      <c r="E64" s="220"/>
      <c r="F64" s="222">
        <v>1</v>
      </c>
      <c r="G64" s="222" t="s">
        <v>16</v>
      </c>
      <c r="H64" s="223">
        <f>I65+I66+I67+I68+I69+I70+I71+I72+I73</f>
        <v>176386.16</v>
      </c>
      <c r="I64" s="233">
        <f t="shared" si="0"/>
        <v>176386.16</v>
      </c>
      <c r="J64" s="234"/>
      <c r="K64" s="237"/>
      <c r="L64" s="237"/>
      <c r="M64" s="237"/>
      <c r="N64" s="237"/>
      <c r="O64" s="237"/>
      <c r="P64" s="237"/>
      <c r="Q64" s="237"/>
      <c r="R64" s="237"/>
      <c r="S64" s="237"/>
      <c r="T64" s="237"/>
      <c r="U64" s="237"/>
      <c r="V64" s="237"/>
      <c r="W64" s="237"/>
      <c r="X64" s="237"/>
      <c r="Y64" s="237"/>
      <c r="Z64" s="237"/>
      <c r="AA64" s="237"/>
      <c r="AB64" s="237"/>
    </row>
    <row r="65" spans="1:28" ht="25.5">
      <c r="A65" s="206" t="s">
        <v>182</v>
      </c>
      <c r="B65" s="210" t="s">
        <v>163</v>
      </c>
      <c r="C65" s="208" t="s">
        <v>27</v>
      </c>
      <c r="D65" s="213" t="s">
        <v>183</v>
      </c>
      <c r="E65" s="210" t="s">
        <v>99</v>
      </c>
      <c r="F65" s="211">
        <v>620.16999999999996</v>
      </c>
      <c r="G65" s="211">
        <v>13.9</v>
      </c>
      <c r="H65" s="212">
        <f>(TRUNC(G65*J7,2)+G65)</f>
        <v>17.62</v>
      </c>
      <c r="I65" s="231">
        <f t="shared" si="0"/>
        <v>10927.39</v>
      </c>
      <c r="J65" s="234"/>
      <c r="K65" s="237"/>
      <c r="L65" s="237"/>
      <c r="M65" s="237"/>
      <c r="N65" s="237"/>
      <c r="O65" s="237"/>
      <c r="P65" s="237"/>
      <c r="Q65" s="237"/>
      <c r="R65" s="237"/>
      <c r="S65" s="237"/>
      <c r="T65" s="237"/>
      <c r="U65" s="237"/>
      <c r="V65" s="237"/>
      <c r="W65" s="237"/>
      <c r="X65" s="237"/>
      <c r="Y65" s="237"/>
      <c r="Z65" s="237"/>
      <c r="AA65" s="237"/>
      <c r="AB65" s="237"/>
    </row>
    <row r="66" spans="1:28" ht="25.5">
      <c r="A66" s="206" t="s">
        <v>184</v>
      </c>
      <c r="B66" s="207" t="s">
        <v>185</v>
      </c>
      <c r="C66" s="208" t="s">
        <v>27</v>
      </c>
      <c r="D66" s="209" t="s">
        <v>186</v>
      </c>
      <c r="E66" s="210" t="s">
        <v>99</v>
      </c>
      <c r="F66" s="211">
        <v>253.71</v>
      </c>
      <c r="G66" s="211">
        <v>13</v>
      </c>
      <c r="H66" s="212">
        <f>(TRUNC(G66*J7,2)+G66)</f>
        <v>16.48</v>
      </c>
      <c r="I66" s="231">
        <f t="shared" si="0"/>
        <v>4181.1400000000003</v>
      </c>
      <c r="J66" s="238"/>
      <c r="K66" s="237"/>
      <c r="L66" s="237"/>
      <c r="M66" s="237"/>
      <c r="N66" s="237"/>
      <c r="O66" s="237"/>
      <c r="P66" s="237"/>
      <c r="Q66" s="237"/>
      <c r="R66" s="237"/>
      <c r="S66" s="237"/>
      <c r="T66" s="237"/>
      <c r="U66" s="237"/>
      <c r="V66" s="237"/>
      <c r="W66" s="237"/>
      <c r="X66" s="237"/>
      <c r="Y66" s="237"/>
      <c r="Z66" s="237"/>
      <c r="AA66" s="237"/>
      <c r="AB66" s="237"/>
    </row>
    <row r="67" spans="1:28" ht="25.5">
      <c r="A67" s="206" t="s">
        <v>187</v>
      </c>
      <c r="B67" s="207" t="s">
        <v>188</v>
      </c>
      <c r="C67" s="208" t="s">
        <v>27</v>
      </c>
      <c r="D67" s="209" t="s">
        <v>189</v>
      </c>
      <c r="E67" s="210" t="s">
        <v>99</v>
      </c>
      <c r="F67" s="211">
        <v>955.59</v>
      </c>
      <c r="G67" s="211">
        <v>12.1</v>
      </c>
      <c r="H67" s="212">
        <f>(TRUNC(G67*J7,2)+G67)</f>
        <v>15.34</v>
      </c>
      <c r="I67" s="231">
        <f t="shared" si="0"/>
        <v>14658.75</v>
      </c>
      <c r="J67" s="234"/>
      <c r="K67" s="237"/>
      <c r="L67" s="237"/>
      <c r="M67" s="237"/>
      <c r="N67" s="237"/>
      <c r="O67" s="237"/>
      <c r="P67" s="237"/>
      <c r="Q67" s="237"/>
      <c r="R67" s="237"/>
      <c r="S67" s="237"/>
      <c r="T67" s="237"/>
      <c r="U67" s="237"/>
      <c r="V67" s="237"/>
      <c r="W67" s="237"/>
      <c r="X67" s="237"/>
      <c r="Y67" s="237"/>
      <c r="Z67" s="237"/>
      <c r="AA67" s="237"/>
      <c r="AB67" s="237"/>
    </row>
    <row r="68" spans="1:28" ht="25.5">
      <c r="A68" s="206" t="s">
        <v>190</v>
      </c>
      <c r="B68" s="207" t="s">
        <v>166</v>
      </c>
      <c r="C68" s="208" t="s">
        <v>27</v>
      </c>
      <c r="D68" s="209" t="s">
        <v>191</v>
      </c>
      <c r="E68" s="210" t="s">
        <v>99</v>
      </c>
      <c r="F68" s="211">
        <v>895.62</v>
      </c>
      <c r="G68" s="211">
        <v>10.76</v>
      </c>
      <c r="H68" s="212">
        <f>(TRUNC(G68*J7,2)+G68)</f>
        <v>13.64</v>
      </c>
      <c r="I68" s="231">
        <f t="shared" si="0"/>
        <v>12216.25</v>
      </c>
      <c r="J68" s="234"/>
      <c r="K68" s="237"/>
      <c r="L68" s="237"/>
      <c r="M68" s="237"/>
      <c r="N68" s="237"/>
      <c r="O68" s="237"/>
      <c r="P68" s="237"/>
      <c r="Q68" s="237"/>
      <c r="R68" s="237"/>
      <c r="S68" s="237"/>
      <c r="T68" s="237"/>
      <c r="U68" s="237"/>
      <c r="V68" s="237"/>
      <c r="W68" s="237"/>
      <c r="X68" s="237"/>
      <c r="Y68" s="237"/>
      <c r="Z68" s="237"/>
      <c r="AA68" s="237"/>
      <c r="AB68" s="237"/>
    </row>
    <row r="69" spans="1:28" ht="25.5">
      <c r="A69" s="206" t="s">
        <v>192</v>
      </c>
      <c r="B69" s="207" t="s">
        <v>169</v>
      </c>
      <c r="C69" s="208" t="s">
        <v>27</v>
      </c>
      <c r="D69" s="209" t="s">
        <v>193</v>
      </c>
      <c r="E69" s="210" t="s">
        <v>99</v>
      </c>
      <c r="F69" s="211">
        <v>712.35</v>
      </c>
      <c r="G69" s="211">
        <v>9</v>
      </c>
      <c r="H69" s="212">
        <f>(TRUNC(G69*J7,2)+G69)</f>
        <v>11.41</v>
      </c>
      <c r="I69" s="231">
        <f t="shared" si="0"/>
        <v>8127.91</v>
      </c>
      <c r="J69" s="234"/>
      <c r="K69" s="237"/>
      <c r="L69" s="237"/>
      <c r="M69" s="237"/>
      <c r="N69" s="237"/>
      <c r="O69" s="237"/>
      <c r="P69" s="237"/>
      <c r="Q69" s="237"/>
      <c r="R69" s="237"/>
      <c r="S69" s="237"/>
      <c r="T69" s="237"/>
      <c r="U69" s="237"/>
      <c r="V69" s="237"/>
      <c r="W69" s="237"/>
      <c r="X69" s="237"/>
      <c r="Y69" s="237"/>
      <c r="Z69" s="237"/>
      <c r="AA69" s="237"/>
      <c r="AB69" s="237"/>
    </row>
    <row r="70" spans="1:28" ht="25.5">
      <c r="A70" s="206" t="s">
        <v>194</v>
      </c>
      <c r="B70" s="207" t="s">
        <v>172</v>
      </c>
      <c r="C70" s="208" t="s">
        <v>27</v>
      </c>
      <c r="D70" s="209" t="s">
        <v>195</v>
      </c>
      <c r="E70" s="207" t="s">
        <v>99</v>
      </c>
      <c r="F70" s="211">
        <v>637.19000000000005</v>
      </c>
      <c r="G70" s="211">
        <v>8.7100000000000009</v>
      </c>
      <c r="H70" s="212">
        <f>(TRUNC(G70*J7,2)+G70)</f>
        <v>11.04</v>
      </c>
      <c r="I70" s="231">
        <f t="shared" si="0"/>
        <v>7034.57</v>
      </c>
      <c r="J70" s="234"/>
      <c r="K70" s="237"/>
      <c r="L70" s="237"/>
      <c r="M70" s="237"/>
      <c r="N70" s="237"/>
      <c r="O70" s="237"/>
      <c r="P70" s="237"/>
      <c r="Q70" s="237"/>
      <c r="R70" s="237"/>
      <c r="S70" s="237"/>
      <c r="T70" s="237"/>
      <c r="U70" s="237"/>
      <c r="V70" s="237"/>
      <c r="W70" s="237"/>
      <c r="X70" s="237"/>
      <c r="Y70" s="237"/>
      <c r="Z70" s="237"/>
      <c r="AA70" s="237"/>
      <c r="AB70" s="237"/>
    </row>
    <row r="71" spans="1:28" ht="25.5">
      <c r="A71" s="206" t="s">
        <v>196</v>
      </c>
      <c r="B71" s="207" t="s">
        <v>132</v>
      </c>
      <c r="C71" s="208" t="s">
        <v>27</v>
      </c>
      <c r="D71" s="209" t="s">
        <v>197</v>
      </c>
      <c r="E71" s="207" t="s">
        <v>99</v>
      </c>
      <c r="F71" s="211">
        <v>254.25</v>
      </c>
      <c r="G71" s="211">
        <v>9.8800000000000008</v>
      </c>
      <c r="H71" s="212">
        <f>(TRUNC(G71*J7,2)+G71)</f>
        <v>12.52</v>
      </c>
      <c r="I71" s="231">
        <f t="shared" si="0"/>
        <v>3183.21</v>
      </c>
      <c r="J71" s="234"/>
      <c r="K71" s="237"/>
      <c r="L71" s="237"/>
      <c r="M71" s="237"/>
      <c r="N71" s="237"/>
      <c r="O71" s="237"/>
      <c r="P71" s="237"/>
      <c r="Q71" s="237"/>
      <c r="R71" s="237"/>
      <c r="S71" s="237"/>
      <c r="T71" s="237"/>
      <c r="U71" s="237"/>
      <c r="V71" s="237"/>
      <c r="W71" s="237"/>
      <c r="X71" s="237"/>
      <c r="Y71" s="237"/>
      <c r="Z71" s="237"/>
      <c r="AA71" s="237"/>
      <c r="AB71" s="237"/>
    </row>
    <row r="72" spans="1:28" ht="25.5">
      <c r="A72" s="206" t="s">
        <v>198</v>
      </c>
      <c r="B72" s="207" t="s">
        <v>199</v>
      </c>
      <c r="C72" s="208" t="s">
        <v>27</v>
      </c>
      <c r="D72" s="209" t="s">
        <v>200</v>
      </c>
      <c r="E72" s="207" t="s">
        <v>44</v>
      </c>
      <c r="F72" s="211">
        <v>641.38</v>
      </c>
      <c r="G72" s="211">
        <v>71.56</v>
      </c>
      <c r="H72" s="212">
        <f>(TRUNC(G72*J7,2)+G72)</f>
        <v>90.73</v>
      </c>
      <c r="I72" s="231">
        <f t="shared" si="0"/>
        <v>58192.4</v>
      </c>
      <c r="J72" s="234"/>
      <c r="K72" s="237"/>
      <c r="L72" s="237"/>
      <c r="M72" s="237"/>
      <c r="N72" s="237"/>
      <c r="O72" s="237"/>
      <c r="P72" s="237"/>
      <c r="Q72" s="237"/>
      <c r="R72" s="237"/>
      <c r="S72" s="237"/>
      <c r="T72" s="237"/>
      <c r="U72" s="237"/>
      <c r="V72" s="237"/>
      <c r="W72" s="237"/>
      <c r="X72" s="237"/>
      <c r="Y72" s="237"/>
      <c r="Z72" s="237"/>
      <c r="AA72" s="237"/>
      <c r="AB72" s="237"/>
    </row>
    <row r="73" spans="1:28" ht="25.5">
      <c r="A73" s="206" t="s">
        <v>201</v>
      </c>
      <c r="B73" s="210" t="s">
        <v>178</v>
      </c>
      <c r="C73" s="208" t="s">
        <v>20</v>
      </c>
      <c r="D73" s="213" t="s">
        <v>179</v>
      </c>
      <c r="E73" s="210" t="s">
        <v>80</v>
      </c>
      <c r="F73" s="211">
        <v>58.93</v>
      </c>
      <c r="G73" s="211">
        <v>774.39</v>
      </c>
      <c r="H73" s="212">
        <f>(TRUNC(G73*J7,2)+G73)</f>
        <v>981.92</v>
      </c>
      <c r="I73" s="231">
        <f t="shared" si="0"/>
        <v>57864.54</v>
      </c>
      <c r="J73" s="234"/>
      <c r="K73" s="237"/>
      <c r="L73" s="237"/>
      <c r="M73" s="237"/>
      <c r="N73" s="237"/>
      <c r="O73" s="237"/>
      <c r="P73" s="237"/>
      <c r="Q73" s="237"/>
      <c r="R73" s="237"/>
      <c r="S73" s="237"/>
      <c r="T73" s="237"/>
      <c r="U73" s="237"/>
      <c r="V73" s="237"/>
      <c r="W73" s="237"/>
      <c r="X73" s="237"/>
      <c r="Y73" s="237"/>
      <c r="Z73" s="237"/>
      <c r="AA73" s="237"/>
      <c r="AB73" s="237"/>
    </row>
    <row r="74" spans="1:28">
      <c r="A74" s="219" t="s">
        <v>202</v>
      </c>
      <c r="B74" s="220" t="s">
        <v>16</v>
      </c>
      <c r="C74" s="220"/>
      <c r="D74" s="221" t="s">
        <v>203</v>
      </c>
      <c r="E74" s="220"/>
      <c r="F74" s="222">
        <v>1</v>
      </c>
      <c r="G74" s="222" t="s">
        <v>16</v>
      </c>
      <c r="H74" s="223">
        <f>I75+I76+I77+I78+I79+I80+I81</f>
        <v>153122.13</v>
      </c>
      <c r="I74" s="233">
        <f t="shared" si="0"/>
        <v>153122.13</v>
      </c>
      <c r="J74" s="234"/>
      <c r="K74" s="237"/>
      <c r="L74" s="237"/>
      <c r="M74" s="237"/>
      <c r="N74" s="237"/>
      <c r="O74" s="237"/>
      <c r="P74" s="237"/>
      <c r="Q74" s="237"/>
      <c r="R74" s="237"/>
      <c r="S74" s="237"/>
      <c r="T74" s="237"/>
      <c r="U74" s="237"/>
      <c r="V74" s="237"/>
      <c r="W74" s="237"/>
      <c r="X74" s="237"/>
      <c r="Y74" s="237"/>
      <c r="Z74" s="237"/>
      <c r="AA74" s="237"/>
      <c r="AB74" s="237"/>
    </row>
    <row r="75" spans="1:28" ht="25.5">
      <c r="A75" s="206" t="s">
        <v>204</v>
      </c>
      <c r="B75" s="207" t="s">
        <v>205</v>
      </c>
      <c r="C75" s="208" t="s">
        <v>27</v>
      </c>
      <c r="D75" s="209" t="s">
        <v>206</v>
      </c>
      <c r="E75" s="210" t="s">
        <v>99</v>
      </c>
      <c r="F75" s="211">
        <v>428.61</v>
      </c>
      <c r="G75" s="211">
        <v>13.35</v>
      </c>
      <c r="H75" s="212">
        <f>(TRUNC(G75*J7,2)+G75)</f>
        <v>16.920000000000002</v>
      </c>
      <c r="I75" s="231">
        <f t="shared" si="0"/>
        <v>7252.08</v>
      </c>
      <c r="J75" s="232"/>
      <c r="K75" s="237"/>
      <c r="L75" s="237"/>
      <c r="M75" s="237"/>
      <c r="N75" s="237"/>
      <c r="O75" s="237"/>
      <c r="P75" s="237"/>
      <c r="Q75" s="237"/>
      <c r="R75" s="237"/>
      <c r="S75" s="237"/>
      <c r="T75" s="237"/>
      <c r="U75" s="237"/>
      <c r="V75" s="237"/>
      <c r="W75" s="237"/>
      <c r="X75" s="237"/>
      <c r="Y75" s="237"/>
      <c r="Z75" s="237"/>
      <c r="AA75" s="237"/>
      <c r="AB75" s="237"/>
    </row>
    <row r="76" spans="1:28" ht="25.5">
      <c r="A76" s="206" t="s">
        <v>207</v>
      </c>
      <c r="B76" s="207" t="s">
        <v>208</v>
      </c>
      <c r="C76" s="208" t="s">
        <v>27</v>
      </c>
      <c r="D76" s="209" t="s">
        <v>209</v>
      </c>
      <c r="E76" s="210" t="s">
        <v>99</v>
      </c>
      <c r="F76" s="211">
        <v>238.33</v>
      </c>
      <c r="G76" s="211">
        <v>12.45</v>
      </c>
      <c r="H76" s="212">
        <f>(TRUNC(G76*J7,2)+G76)</f>
        <v>15.78</v>
      </c>
      <c r="I76" s="231">
        <f t="shared" si="0"/>
        <v>3760.84</v>
      </c>
      <c r="J76" s="233"/>
      <c r="K76" s="237"/>
      <c r="L76" s="237"/>
      <c r="M76" s="237"/>
      <c r="N76" s="237"/>
      <c r="O76" s="237"/>
      <c r="P76" s="237"/>
      <c r="Q76" s="237"/>
      <c r="R76" s="237"/>
      <c r="S76" s="237"/>
      <c r="T76" s="237"/>
      <c r="U76" s="237"/>
      <c r="V76" s="237"/>
      <c r="W76" s="237"/>
      <c r="X76" s="237"/>
      <c r="Y76" s="237"/>
      <c r="Z76" s="237"/>
      <c r="AA76" s="237"/>
      <c r="AB76" s="237"/>
    </row>
    <row r="77" spans="1:28" ht="25.5">
      <c r="A77" s="206" t="s">
        <v>210</v>
      </c>
      <c r="B77" s="207" t="s">
        <v>211</v>
      </c>
      <c r="C77" s="208" t="s">
        <v>27</v>
      </c>
      <c r="D77" s="209" t="s">
        <v>212</v>
      </c>
      <c r="E77" s="210" t="s">
        <v>99</v>
      </c>
      <c r="F77" s="211">
        <v>427.79</v>
      </c>
      <c r="G77" s="211">
        <v>11.59</v>
      </c>
      <c r="H77" s="212">
        <f>(TRUNC(G77*J7,2)+G77)</f>
        <v>14.69</v>
      </c>
      <c r="I77" s="231">
        <f t="shared" si="0"/>
        <v>6284.23</v>
      </c>
      <c r="J77" s="234"/>
      <c r="K77" s="237"/>
      <c r="L77" s="237"/>
      <c r="M77" s="237"/>
      <c r="N77" s="237"/>
      <c r="O77" s="237"/>
      <c r="P77" s="237"/>
      <c r="Q77" s="237"/>
      <c r="R77" s="237"/>
      <c r="S77" s="237"/>
      <c r="T77" s="237"/>
      <c r="U77" s="237"/>
      <c r="V77" s="237"/>
      <c r="W77" s="237"/>
      <c r="X77" s="237"/>
      <c r="Y77" s="237"/>
      <c r="Z77" s="237"/>
      <c r="AA77" s="237"/>
      <c r="AB77" s="237"/>
    </row>
    <row r="78" spans="1:28" ht="25.5">
      <c r="A78" s="206" t="s">
        <v>213</v>
      </c>
      <c r="B78" s="207" t="s">
        <v>214</v>
      </c>
      <c r="C78" s="208" t="s">
        <v>27</v>
      </c>
      <c r="D78" s="209" t="s">
        <v>215</v>
      </c>
      <c r="E78" s="207" t="s">
        <v>99</v>
      </c>
      <c r="F78" s="211">
        <v>307.49</v>
      </c>
      <c r="G78" s="211">
        <v>10.29</v>
      </c>
      <c r="H78" s="212">
        <f>(TRUNC(G78*J7,2)+G78)</f>
        <v>13.04</v>
      </c>
      <c r="I78" s="231">
        <f t="shared" si="0"/>
        <v>4009.66</v>
      </c>
      <c r="J78" s="234"/>
      <c r="K78" s="237"/>
      <c r="L78" s="237"/>
      <c r="M78" s="237"/>
      <c r="N78" s="237"/>
      <c r="O78" s="237"/>
      <c r="P78" s="237"/>
      <c r="Q78" s="237"/>
      <c r="R78" s="237"/>
      <c r="S78" s="237"/>
      <c r="T78" s="237"/>
      <c r="U78" s="237"/>
      <c r="V78" s="237"/>
      <c r="W78" s="237"/>
      <c r="X78" s="237"/>
      <c r="Y78" s="237"/>
      <c r="Z78" s="237"/>
      <c r="AA78" s="237"/>
      <c r="AB78" s="237"/>
    </row>
    <row r="79" spans="1:28" ht="25.5">
      <c r="A79" s="206" t="s">
        <v>216</v>
      </c>
      <c r="B79" s="207" t="s">
        <v>217</v>
      </c>
      <c r="C79" s="208" t="s">
        <v>27</v>
      </c>
      <c r="D79" s="209" t="s">
        <v>218</v>
      </c>
      <c r="E79" s="210" t="s">
        <v>99</v>
      </c>
      <c r="F79" s="211">
        <v>320.95999999999998</v>
      </c>
      <c r="G79" s="211">
        <v>8.6</v>
      </c>
      <c r="H79" s="212">
        <f>(TRUNC(G79*J7,2)+G79)</f>
        <v>10.9</v>
      </c>
      <c r="I79" s="231">
        <f t="shared" si="0"/>
        <v>3498.46</v>
      </c>
      <c r="J79" s="232"/>
      <c r="K79" s="228"/>
      <c r="L79" s="228"/>
      <c r="M79" s="228"/>
      <c r="N79" s="228"/>
      <c r="O79" s="228"/>
      <c r="P79" s="228"/>
      <c r="Q79" s="228"/>
      <c r="R79" s="228"/>
      <c r="S79" s="228"/>
      <c r="T79" s="228"/>
      <c r="U79" s="228"/>
      <c r="V79" s="228"/>
      <c r="W79" s="228"/>
      <c r="X79" s="228"/>
      <c r="Y79" s="228"/>
      <c r="Z79" s="228"/>
      <c r="AA79" s="228"/>
      <c r="AB79" s="228"/>
    </row>
    <row r="80" spans="1:28" ht="25.5">
      <c r="A80" s="206" t="s">
        <v>219</v>
      </c>
      <c r="B80" s="207" t="s">
        <v>220</v>
      </c>
      <c r="C80" s="208" t="s">
        <v>27</v>
      </c>
      <c r="D80" s="209" t="s">
        <v>221</v>
      </c>
      <c r="E80" s="210" t="s">
        <v>44</v>
      </c>
      <c r="F80" s="211">
        <v>540.59</v>
      </c>
      <c r="G80" s="211">
        <v>138.94999999999999</v>
      </c>
      <c r="H80" s="212">
        <f>(TRUNC(G80*J7,2)+G80)</f>
        <v>176.18</v>
      </c>
      <c r="I80" s="231">
        <f t="shared" si="0"/>
        <v>95241.14</v>
      </c>
      <c r="J80" s="233"/>
      <c r="K80" s="228"/>
      <c r="L80" s="228"/>
      <c r="M80" s="228"/>
      <c r="N80" s="228"/>
      <c r="O80" s="228"/>
      <c r="P80" s="228"/>
      <c r="Q80" s="228"/>
      <c r="R80" s="228"/>
      <c r="S80" s="228"/>
      <c r="T80" s="228"/>
      <c r="U80" s="228"/>
      <c r="V80" s="228"/>
      <c r="W80" s="228"/>
      <c r="X80" s="228"/>
      <c r="Y80" s="228"/>
      <c r="Z80" s="228"/>
      <c r="AA80" s="228"/>
      <c r="AB80" s="228"/>
    </row>
    <row r="81" spans="1:28" ht="25.5">
      <c r="A81" s="206" t="s">
        <v>222</v>
      </c>
      <c r="B81" s="210" t="s">
        <v>223</v>
      </c>
      <c r="C81" s="208" t="s">
        <v>27</v>
      </c>
      <c r="D81" s="213" t="s">
        <v>224</v>
      </c>
      <c r="E81" s="210" t="s">
        <v>44</v>
      </c>
      <c r="F81" s="211">
        <v>199.95</v>
      </c>
      <c r="G81" s="211">
        <v>130.46</v>
      </c>
      <c r="H81" s="212">
        <f>(TRUNC(G81*J7,2)+G81)</f>
        <v>165.42</v>
      </c>
      <c r="I81" s="231">
        <f t="shared" si="0"/>
        <v>33075.72</v>
      </c>
      <c r="J81" s="234"/>
      <c r="K81" s="228"/>
      <c r="L81" s="228"/>
      <c r="M81" s="228"/>
      <c r="N81" s="228"/>
      <c r="O81" s="228"/>
      <c r="P81" s="228"/>
      <c r="Q81" s="228"/>
      <c r="R81" s="228"/>
      <c r="S81" s="228"/>
      <c r="T81" s="228"/>
      <c r="U81" s="228"/>
      <c r="V81" s="228"/>
      <c r="W81" s="228"/>
      <c r="X81" s="228"/>
      <c r="Y81" s="228"/>
      <c r="Z81" s="228"/>
      <c r="AA81" s="228"/>
      <c r="AB81" s="228"/>
    </row>
    <row r="82" spans="1:28">
      <c r="A82" s="219" t="s">
        <v>225</v>
      </c>
      <c r="B82" s="220" t="s">
        <v>16</v>
      </c>
      <c r="C82" s="220"/>
      <c r="D82" s="221" t="s">
        <v>226</v>
      </c>
      <c r="E82" s="220"/>
      <c r="F82" s="222">
        <v>1</v>
      </c>
      <c r="G82" s="222" t="s">
        <v>16</v>
      </c>
      <c r="H82" s="223">
        <f>I83+I84+I85+I86+I87</f>
        <v>11557.74</v>
      </c>
      <c r="I82" s="233">
        <f t="shared" si="0"/>
        <v>11557.74</v>
      </c>
      <c r="J82" s="234"/>
      <c r="K82" s="228"/>
      <c r="L82" s="228"/>
      <c r="M82" s="228"/>
      <c r="N82" s="228"/>
      <c r="O82" s="228"/>
      <c r="P82" s="228"/>
      <c r="Q82" s="228"/>
      <c r="R82" s="228"/>
      <c r="S82" s="228"/>
      <c r="T82" s="228"/>
      <c r="U82" s="228"/>
      <c r="V82" s="228"/>
      <c r="W82" s="228"/>
      <c r="X82" s="228"/>
      <c r="Y82" s="228"/>
      <c r="Z82" s="228"/>
      <c r="AA82" s="228"/>
      <c r="AB82" s="228"/>
    </row>
    <row r="83" spans="1:28" ht="25.5">
      <c r="A83" s="206" t="s">
        <v>227</v>
      </c>
      <c r="B83" s="207" t="s">
        <v>228</v>
      </c>
      <c r="C83" s="208" t="s">
        <v>27</v>
      </c>
      <c r="D83" s="225" t="s">
        <v>229</v>
      </c>
      <c r="E83" s="224" t="s">
        <v>99</v>
      </c>
      <c r="F83" s="211">
        <v>19.2</v>
      </c>
      <c r="G83" s="211">
        <v>19.95</v>
      </c>
      <c r="H83" s="212">
        <f>(TRUNC(G83*J7,2)+G83)</f>
        <v>25.29</v>
      </c>
      <c r="I83" s="231">
        <f t="shared" si="0"/>
        <v>485.56</v>
      </c>
      <c r="J83" s="234"/>
      <c r="K83" s="228"/>
      <c r="L83" s="228"/>
      <c r="M83" s="228"/>
      <c r="N83" s="228"/>
      <c r="O83" s="228"/>
      <c r="P83" s="228"/>
      <c r="Q83" s="228"/>
      <c r="R83" s="228"/>
      <c r="S83" s="228"/>
      <c r="T83" s="228"/>
      <c r="U83" s="228"/>
      <c r="V83" s="228"/>
      <c r="W83" s="228"/>
      <c r="X83" s="228"/>
      <c r="Y83" s="228"/>
      <c r="Z83" s="228"/>
      <c r="AA83" s="228"/>
      <c r="AB83" s="228"/>
    </row>
    <row r="84" spans="1:28" ht="25.5">
      <c r="A84" s="206" t="s">
        <v>230</v>
      </c>
      <c r="B84" s="207" t="s">
        <v>231</v>
      </c>
      <c r="C84" s="208" t="s">
        <v>27</v>
      </c>
      <c r="D84" s="209" t="s">
        <v>232</v>
      </c>
      <c r="E84" s="207" t="s">
        <v>99</v>
      </c>
      <c r="F84" s="211">
        <v>144.13999999999999</v>
      </c>
      <c r="G84" s="211">
        <v>15.87</v>
      </c>
      <c r="H84" s="212">
        <f>(TRUNC(G84*J7,2)+G84)</f>
        <v>20.12</v>
      </c>
      <c r="I84" s="231">
        <f t="shared" si="0"/>
        <v>2900.09</v>
      </c>
      <c r="J84" s="234"/>
      <c r="K84" s="228"/>
      <c r="L84" s="228"/>
      <c r="M84" s="228"/>
      <c r="N84" s="228"/>
      <c r="O84" s="228"/>
      <c r="P84" s="228"/>
      <c r="Q84" s="228"/>
      <c r="R84" s="228"/>
      <c r="S84" s="228"/>
      <c r="T84" s="228"/>
      <c r="U84" s="228"/>
      <c r="V84" s="228"/>
      <c r="W84" s="228"/>
      <c r="X84" s="228"/>
      <c r="Y84" s="228"/>
      <c r="Z84" s="228"/>
      <c r="AA84" s="228"/>
      <c r="AB84" s="228"/>
    </row>
    <row r="85" spans="1:28" ht="25.5">
      <c r="A85" s="206" t="s">
        <v>233</v>
      </c>
      <c r="B85" s="207" t="s">
        <v>234</v>
      </c>
      <c r="C85" s="208" t="s">
        <v>27</v>
      </c>
      <c r="D85" s="209" t="s">
        <v>235</v>
      </c>
      <c r="E85" s="210" t="s">
        <v>44</v>
      </c>
      <c r="F85" s="211">
        <v>30.82</v>
      </c>
      <c r="G85" s="211">
        <v>93.86</v>
      </c>
      <c r="H85" s="212">
        <f>(TRUNC(G85*J7,2)+G85)</f>
        <v>119.01</v>
      </c>
      <c r="I85" s="231">
        <f t="shared" si="0"/>
        <v>3667.88</v>
      </c>
      <c r="J85" s="233"/>
      <c r="K85" s="237"/>
      <c r="L85" s="237"/>
      <c r="M85" s="237"/>
      <c r="N85" s="237"/>
      <c r="O85" s="237"/>
      <c r="P85" s="237"/>
      <c r="Q85" s="237"/>
      <c r="R85" s="237"/>
      <c r="S85" s="237"/>
      <c r="T85" s="237"/>
      <c r="U85" s="237"/>
      <c r="V85" s="237"/>
      <c r="W85" s="237"/>
      <c r="X85" s="237"/>
      <c r="Y85" s="237"/>
      <c r="Z85" s="237"/>
      <c r="AA85" s="237"/>
      <c r="AB85" s="237"/>
    </row>
    <row r="86" spans="1:28" ht="25.5">
      <c r="A86" s="206" t="s">
        <v>236</v>
      </c>
      <c r="B86" s="207" t="s">
        <v>237</v>
      </c>
      <c r="C86" s="208" t="s">
        <v>20</v>
      </c>
      <c r="D86" s="209" t="s">
        <v>238</v>
      </c>
      <c r="E86" s="210" t="s">
        <v>239</v>
      </c>
      <c r="F86" s="211">
        <v>30.82</v>
      </c>
      <c r="G86" s="211">
        <v>19.53</v>
      </c>
      <c r="H86" s="212">
        <f>(TRUNC(G86*J7,2)+G86)</f>
        <v>24.76</v>
      </c>
      <c r="I86" s="231">
        <f t="shared" si="0"/>
        <v>763.1</v>
      </c>
      <c r="J86" s="234"/>
      <c r="K86" s="237"/>
      <c r="L86" s="237"/>
      <c r="M86" s="237"/>
      <c r="N86" s="237"/>
      <c r="O86" s="237"/>
      <c r="P86" s="237"/>
      <c r="Q86" s="237"/>
      <c r="R86" s="237"/>
      <c r="S86" s="237"/>
      <c r="T86" s="237"/>
      <c r="U86" s="237"/>
      <c r="V86" s="237"/>
      <c r="W86" s="237"/>
      <c r="X86" s="237"/>
      <c r="Y86" s="237"/>
      <c r="Z86" s="237"/>
      <c r="AA86" s="237"/>
      <c r="AB86" s="237"/>
    </row>
    <row r="87" spans="1:28" ht="25.5">
      <c r="A87" s="206" t="s">
        <v>240</v>
      </c>
      <c r="B87" s="210" t="s">
        <v>178</v>
      </c>
      <c r="C87" s="208" t="s">
        <v>20</v>
      </c>
      <c r="D87" s="213" t="s">
        <v>179</v>
      </c>
      <c r="E87" s="210" t="s">
        <v>80</v>
      </c>
      <c r="F87" s="211">
        <v>3.81</v>
      </c>
      <c r="G87" s="211">
        <v>774.39</v>
      </c>
      <c r="H87" s="212">
        <f>(TRUNC(G87*J7,2)+G87)</f>
        <v>981.92</v>
      </c>
      <c r="I87" s="231">
        <f t="shared" si="0"/>
        <v>3741.11</v>
      </c>
      <c r="J87" s="234"/>
      <c r="K87" s="237"/>
      <c r="L87" s="237"/>
      <c r="M87" s="237"/>
      <c r="N87" s="237"/>
      <c r="O87" s="237"/>
      <c r="P87" s="237"/>
      <c r="Q87" s="237"/>
      <c r="R87" s="237"/>
      <c r="S87" s="237"/>
      <c r="T87" s="237"/>
      <c r="U87" s="237"/>
      <c r="V87" s="237"/>
      <c r="W87" s="237"/>
      <c r="X87" s="237"/>
      <c r="Y87" s="237"/>
      <c r="Z87" s="237"/>
      <c r="AA87" s="237"/>
      <c r="AB87" s="237"/>
    </row>
    <row r="88" spans="1:28">
      <c r="A88" s="219" t="s">
        <v>241</v>
      </c>
      <c r="B88" s="220" t="s">
        <v>16</v>
      </c>
      <c r="C88" s="220"/>
      <c r="D88" s="221" t="s">
        <v>242</v>
      </c>
      <c r="E88" s="220"/>
      <c r="F88" s="222">
        <v>1</v>
      </c>
      <c r="G88" s="222" t="s">
        <v>16</v>
      </c>
      <c r="H88" s="223">
        <f>I89+I90+I91+I92+I93+I94</f>
        <v>108641.24</v>
      </c>
      <c r="I88" s="233">
        <f t="shared" si="0"/>
        <v>108641.24</v>
      </c>
      <c r="J88" s="234"/>
      <c r="K88" s="237"/>
      <c r="L88" s="237"/>
      <c r="M88" s="237"/>
      <c r="N88" s="237"/>
      <c r="O88" s="237"/>
      <c r="P88" s="237"/>
      <c r="Q88" s="237"/>
      <c r="R88" s="237"/>
      <c r="S88" s="237"/>
      <c r="T88" s="237"/>
      <c r="U88" s="237"/>
      <c r="V88" s="237"/>
      <c r="W88" s="237"/>
      <c r="X88" s="237"/>
      <c r="Y88" s="237"/>
      <c r="Z88" s="237"/>
      <c r="AA88" s="237"/>
      <c r="AB88" s="237"/>
    </row>
    <row r="89" spans="1:28" ht="25.5">
      <c r="A89" s="206" t="s">
        <v>243</v>
      </c>
      <c r="B89" s="207" t="s">
        <v>163</v>
      </c>
      <c r="C89" s="208" t="s">
        <v>27</v>
      </c>
      <c r="D89" s="225" t="s">
        <v>164</v>
      </c>
      <c r="E89" s="224" t="s">
        <v>99</v>
      </c>
      <c r="F89" s="211">
        <v>696.06</v>
      </c>
      <c r="G89" s="211">
        <v>13.9</v>
      </c>
      <c r="H89" s="212">
        <f>(TRUNC(G89*J7,2)+G89)</f>
        <v>17.62</v>
      </c>
      <c r="I89" s="231">
        <f t="shared" si="0"/>
        <v>12264.57</v>
      </c>
      <c r="J89" s="234"/>
      <c r="K89" s="237"/>
      <c r="L89" s="237"/>
      <c r="M89" s="237"/>
      <c r="N89" s="237"/>
      <c r="O89" s="237"/>
      <c r="P89" s="237"/>
      <c r="Q89" s="237"/>
      <c r="R89" s="237"/>
      <c r="S89" s="237"/>
      <c r="T89" s="237"/>
      <c r="U89" s="237"/>
      <c r="V89" s="237"/>
      <c r="W89" s="237"/>
      <c r="X89" s="237"/>
      <c r="Y89" s="237"/>
      <c r="Z89" s="237"/>
      <c r="AA89" s="237"/>
      <c r="AB89" s="237"/>
    </row>
    <row r="90" spans="1:28" ht="25.5">
      <c r="A90" s="206" t="s">
        <v>244</v>
      </c>
      <c r="B90" s="207" t="s">
        <v>166</v>
      </c>
      <c r="C90" s="208" t="s">
        <v>27</v>
      </c>
      <c r="D90" s="209" t="s">
        <v>167</v>
      </c>
      <c r="E90" s="207" t="s">
        <v>99</v>
      </c>
      <c r="F90" s="211">
        <v>591.32000000000005</v>
      </c>
      <c r="G90" s="211">
        <v>10.76</v>
      </c>
      <c r="H90" s="212">
        <f>(TRUNC(G90*J7,2)+G90)</f>
        <v>13.64</v>
      </c>
      <c r="I90" s="231">
        <f t="shared" si="0"/>
        <v>8065.6</v>
      </c>
      <c r="J90" s="233"/>
      <c r="K90" s="237"/>
      <c r="L90" s="237"/>
      <c r="M90" s="237"/>
      <c r="N90" s="237"/>
      <c r="O90" s="237"/>
      <c r="P90" s="237"/>
      <c r="Q90" s="237"/>
      <c r="R90" s="237"/>
      <c r="S90" s="237"/>
      <c r="T90" s="237"/>
      <c r="U90" s="237"/>
      <c r="V90" s="237"/>
      <c r="W90" s="237"/>
      <c r="X90" s="237"/>
      <c r="Y90" s="237"/>
      <c r="Z90" s="237"/>
      <c r="AA90" s="237"/>
      <c r="AB90" s="237"/>
    </row>
    <row r="91" spans="1:28" ht="25.5">
      <c r="A91" s="206" t="s">
        <v>245</v>
      </c>
      <c r="B91" s="210" t="s">
        <v>169</v>
      </c>
      <c r="C91" s="208" t="s">
        <v>27</v>
      </c>
      <c r="D91" s="213" t="s">
        <v>170</v>
      </c>
      <c r="E91" s="210" t="s">
        <v>99</v>
      </c>
      <c r="F91" s="211">
        <v>875.33</v>
      </c>
      <c r="G91" s="211">
        <v>9</v>
      </c>
      <c r="H91" s="212">
        <f>(TRUNC(G91*J7,2)+G91)</f>
        <v>11.41</v>
      </c>
      <c r="I91" s="231">
        <f t="shared" si="0"/>
        <v>9987.51</v>
      </c>
      <c r="J91" s="234"/>
      <c r="K91" s="237"/>
      <c r="L91" s="237"/>
      <c r="M91" s="237"/>
      <c r="N91" s="237"/>
      <c r="O91" s="237"/>
      <c r="P91" s="237"/>
      <c r="Q91" s="237"/>
      <c r="R91" s="237"/>
      <c r="S91" s="237"/>
      <c r="T91" s="237"/>
      <c r="U91" s="237"/>
      <c r="V91" s="237"/>
      <c r="W91" s="237"/>
      <c r="X91" s="237"/>
      <c r="Y91" s="237"/>
      <c r="Z91" s="237"/>
      <c r="AA91" s="237"/>
      <c r="AB91" s="237"/>
    </row>
    <row r="92" spans="1:28" ht="25.5">
      <c r="A92" s="206" t="s">
        <v>246</v>
      </c>
      <c r="B92" s="224" t="s">
        <v>172</v>
      </c>
      <c r="C92" s="208" t="s">
        <v>27</v>
      </c>
      <c r="D92" s="209" t="s">
        <v>173</v>
      </c>
      <c r="E92" s="207" t="s">
        <v>99</v>
      </c>
      <c r="F92" s="211">
        <v>503.59</v>
      </c>
      <c r="G92" s="211">
        <v>8.7100000000000009</v>
      </c>
      <c r="H92" s="212">
        <f>(TRUNC(G92*J7,2)+G92)</f>
        <v>11.04</v>
      </c>
      <c r="I92" s="231">
        <f t="shared" si="0"/>
        <v>5559.63</v>
      </c>
      <c r="J92" s="234"/>
      <c r="K92" s="237"/>
      <c r="L92" s="237"/>
      <c r="M92" s="237"/>
      <c r="N92" s="237"/>
      <c r="O92" s="237"/>
      <c r="P92" s="237"/>
      <c r="Q92" s="237"/>
      <c r="R92" s="237"/>
      <c r="S92" s="237"/>
      <c r="T92" s="237"/>
      <c r="U92" s="237"/>
      <c r="V92" s="237"/>
      <c r="W92" s="237"/>
      <c r="X92" s="237"/>
      <c r="Y92" s="237"/>
      <c r="Z92" s="237"/>
      <c r="AA92" s="237"/>
      <c r="AB92" s="237"/>
    </row>
    <row r="93" spans="1:28" ht="25.5">
      <c r="A93" s="240" t="s">
        <v>247</v>
      </c>
      <c r="B93" s="210" t="s">
        <v>248</v>
      </c>
      <c r="C93" s="208" t="s">
        <v>27</v>
      </c>
      <c r="D93" s="213" t="s">
        <v>176</v>
      </c>
      <c r="E93" s="210" t="s">
        <v>44</v>
      </c>
      <c r="F93" s="211">
        <v>461.79</v>
      </c>
      <c r="G93" s="211">
        <v>62.29</v>
      </c>
      <c r="H93" s="212">
        <f>(TRUNC(G93*J7,2)+G93)</f>
        <v>78.98</v>
      </c>
      <c r="I93" s="231">
        <f t="shared" si="0"/>
        <v>36472.17</v>
      </c>
      <c r="J93" s="234"/>
      <c r="K93" s="237"/>
      <c r="L93" s="237"/>
      <c r="M93" s="237"/>
      <c r="N93" s="237"/>
      <c r="O93" s="237"/>
      <c r="P93" s="237"/>
      <c r="Q93" s="237"/>
      <c r="R93" s="237"/>
      <c r="S93" s="237"/>
      <c r="T93" s="237"/>
      <c r="U93" s="237"/>
      <c r="V93" s="237"/>
      <c r="W93" s="237"/>
      <c r="X93" s="237"/>
      <c r="Y93" s="237"/>
      <c r="Z93" s="237"/>
      <c r="AA93" s="237"/>
      <c r="AB93" s="237"/>
    </row>
    <row r="94" spans="1:28" ht="25.5">
      <c r="A94" s="240" t="s">
        <v>249</v>
      </c>
      <c r="B94" s="210" t="s">
        <v>178</v>
      </c>
      <c r="C94" s="208" t="s">
        <v>20</v>
      </c>
      <c r="D94" s="213" t="s">
        <v>179</v>
      </c>
      <c r="E94" s="210" t="s">
        <v>80</v>
      </c>
      <c r="F94" s="211">
        <v>36.96</v>
      </c>
      <c r="G94" s="211">
        <v>774.39</v>
      </c>
      <c r="H94" s="212">
        <f>(TRUNC(G94*J7,2)+G94)</f>
        <v>981.92</v>
      </c>
      <c r="I94" s="231">
        <f t="shared" si="0"/>
        <v>36291.760000000002</v>
      </c>
      <c r="J94" s="234"/>
      <c r="K94" s="237"/>
      <c r="L94" s="237"/>
      <c r="M94" s="237"/>
      <c r="N94" s="237"/>
      <c r="O94" s="237"/>
      <c r="P94" s="237"/>
      <c r="Q94" s="237"/>
      <c r="R94" s="237"/>
      <c r="S94" s="237"/>
      <c r="T94" s="237"/>
      <c r="U94" s="237"/>
      <c r="V94" s="237"/>
      <c r="W94" s="237"/>
      <c r="X94" s="237"/>
      <c r="Y94" s="237"/>
      <c r="Z94" s="237"/>
      <c r="AA94" s="237"/>
      <c r="AB94" s="237"/>
    </row>
    <row r="95" spans="1:28">
      <c r="A95" s="219" t="s">
        <v>250</v>
      </c>
      <c r="B95" s="220" t="s">
        <v>16</v>
      </c>
      <c r="C95" s="220"/>
      <c r="D95" s="221" t="s">
        <v>251</v>
      </c>
      <c r="E95" s="220"/>
      <c r="F95" s="222">
        <v>1</v>
      </c>
      <c r="G95" s="222" t="s">
        <v>16</v>
      </c>
      <c r="H95" s="223">
        <f>I96+I97+I98+I99+I100+I101+I102+I103+I104</f>
        <v>418020.33</v>
      </c>
      <c r="I95" s="233">
        <f t="shared" si="0"/>
        <v>418020.33</v>
      </c>
      <c r="J95" s="234"/>
      <c r="K95" s="237"/>
      <c r="L95" s="237"/>
      <c r="M95" s="237"/>
      <c r="N95" s="237"/>
      <c r="O95" s="237"/>
      <c r="P95" s="237"/>
      <c r="Q95" s="237"/>
      <c r="R95" s="237"/>
      <c r="S95" s="237"/>
      <c r="T95" s="237"/>
      <c r="U95" s="237"/>
      <c r="V95" s="237"/>
      <c r="W95" s="237"/>
      <c r="X95" s="237"/>
      <c r="Y95" s="237"/>
      <c r="Z95" s="237"/>
      <c r="AA95" s="237"/>
      <c r="AB95" s="237"/>
    </row>
    <row r="96" spans="1:28" ht="25.5">
      <c r="A96" s="240" t="s">
        <v>252</v>
      </c>
      <c r="B96" s="210" t="s">
        <v>163</v>
      </c>
      <c r="C96" s="208" t="s">
        <v>27</v>
      </c>
      <c r="D96" s="213" t="s">
        <v>183</v>
      </c>
      <c r="E96" s="210" t="s">
        <v>99</v>
      </c>
      <c r="F96" s="211">
        <v>1310.67</v>
      </c>
      <c r="G96" s="211">
        <v>13.9</v>
      </c>
      <c r="H96" s="212">
        <f>(TRUNC(G96*J7,2)+G96)</f>
        <v>17.62</v>
      </c>
      <c r="I96" s="231">
        <f t="shared" si="0"/>
        <v>23094</v>
      </c>
      <c r="J96" s="234"/>
      <c r="K96" s="237"/>
      <c r="L96" s="237"/>
      <c r="M96" s="237"/>
      <c r="N96" s="237"/>
      <c r="O96" s="237"/>
      <c r="P96" s="237"/>
      <c r="Q96" s="237"/>
      <c r="R96" s="237"/>
      <c r="S96" s="237"/>
      <c r="T96" s="237"/>
      <c r="U96" s="237"/>
      <c r="V96" s="237"/>
      <c r="W96" s="237"/>
      <c r="X96" s="237"/>
      <c r="Y96" s="237"/>
      <c r="Z96" s="237"/>
      <c r="AA96" s="237"/>
      <c r="AB96" s="237"/>
    </row>
    <row r="97" spans="1:28" ht="25.5">
      <c r="A97" s="206" t="s">
        <v>253</v>
      </c>
      <c r="B97" s="210" t="s">
        <v>185</v>
      </c>
      <c r="C97" s="208" t="s">
        <v>27</v>
      </c>
      <c r="D97" s="213" t="s">
        <v>254</v>
      </c>
      <c r="E97" s="210" t="s">
        <v>99</v>
      </c>
      <c r="F97" s="211">
        <v>1267.08</v>
      </c>
      <c r="G97" s="211">
        <v>13</v>
      </c>
      <c r="H97" s="212">
        <f>(TRUNC(G97*J7,2)+G97)</f>
        <v>16.48</v>
      </c>
      <c r="I97" s="231">
        <f t="shared" si="0"/>
        <v>20881.47</v>
      </c>
      <c r="J97" s="233"/>
      <c r="K97" s="9"/>
      <c r="L97" s="9"/>
      <c r="M97" s="9"/>
      <c r="N97" s="9"/>
      <c r="O97" s="9"/>
      <c r="P97" s="9"/>
      <c r="Q97" s="9"/>
      <c r="R97" s="9"/>
      <c r="S97" s="237"/>
      <c r="T97" s="237"/>
      <c r="U97" s="237"/>
      <c r="V97" s="237"/>
      <c r="W97" s="237"/>
      <c r="X97" s="237"/>
      <c r="Y97" s="237"/>
      <c r="Z97" s="237"/>
      <c r="AA97" s="237"/>
      <c r="AB97" s="237"/>
    </row>
    <row r="98" spans="1:28" ht="25.5">
      <c r="A98" s="206" t="s">
        <v>255</v>
      </c>
      <c r="B98" s="207" t="s">
        <v>188</v>
      </c>
      <c r="C98" s="208" t="s">
        <v>27</v>
      </c>
      <c r="D98" s="209" t="s">
        <v>256</v>
      </c>
      <c r="E98" s="210" t="s">
        <v>99</v>
      </c>
      <c r="F98" s="211">
        <v>883.43</v>
      </c>
      <c r="G98" s="211">
        <v>12.1</v>
      </c>
      <c r="H98" s="212">
        <f>(TRUNC(G98*J7,2)+G98)</f>
        <v>15.34</v>
      </c>
      <c r="I98" s="231">
        <f t="shared" si="0"/>
        <v>13551.81</v>
      </c>
      <c r="J98" s="238"/>
      <c r="K98" s="236"/>
      <c r="L98" s="236"/>
      <c r="M98" s="236"/>
      <c r="N98" s="236"/>
      <c r="O98" s="236"/>
      <c r="P98" s="236"/>
      <c r="Q98" s="236"/>
      <c r="R98" s="236"/>
      <c r="S98" s="237"/>
      <c r="T98" s="237"/>
      <c r="U98" s="237"/>
      <c r="V98" s="237"/>
      <c r="W98" s="237"/>
      <c r="X98" s="237"/>
      <c r="Y98" s="237"/>
      <c r="Z98" s="237"/>
      <c r="AA98" s="237"/>
      <c r="AB98" s="237"/>
    </row>
    <row r="99" spans="1:28" ht="25.5">
      <c r="A99" s="206" t="s">
        <v>257</v>
      </c>
      <c r="B99" s="207" t="s">
        <v>166</v>
      </c>
      <c r="C99" s="208" t="s">
        <v>27</v>
      </c>
      <c r="D99" s="209" t="s">
        <v>191</v>
      </c>
      <c r="E99" s="210" t="s">
        <v>99</v>
      </c>
      <c r="F99" s="211">
        <v>803.44</v>
      </c>
      <c r="G99" s="211">
        <v>10.76</v>
      </c>
      <c r="H99" s="212">
        <f>(TRUNC(G99*J7,2)+G99)</f>
        <v>13.64</v>
      </c>
      <c r="I99" s="231">
        <f t="shared" si="0"/>
        <v>10958.92</v>
      </c>
      <c r="J99" s="234"/>
      <c r="K99" s="237"/>
      <c r="L99" s="237"/>
      <c r="M99" s="237"/>
      <c r="N99" s="237"/>
      <c r="O99" s="237"/>
      <c r="P99" s="237"/>
      <c r="Q99" s="237"/>
      <c r="R99" s="237"/>
      <c r="S99" s="237"/>
      <c r="T99" s="237"/>
      <c r="U99" s="237"/>
      <c r="V99" s="237"/>
      <c r="W99" s="237"/>
      <c r="X99" s="237"/>
      <c r="Y99" s="237"/>
      <c r="Z99" s="237"/>
      <c r="AA99" s="237"/>
      <c r="AB99" s="237"/>
    </row>
    <row r="100" spans="1:28" ht="25.5">
      <c r="A100" s="206" t="s">
        <v>258</v>
      </c>
      <c r="B100" s="207" t="s">
        <v>169</v>
      </c>
      <c r="C100" s="208" t="s">
        <v>27</v>
      </c>
      <c r="D100" s="209" t="s">
        <v>193</v>
      </c>
      <c r="E100" s="210" t="s">
        <v>99</v>
      </c>
      <c r="F100" s="211">
        <v>1758.58</v>
      </c>
      <c r="G100" s="211">
        <v>9</v>
      </c>
      <c r="H100" s="212">
        <f>(TRUNC(G100*J7,2)+G100)</f>
        <v>11.41</v>
      </c>
      <c r="I100" s="231">
        <f t="shared" si="0"/>
        <v>20065.39</v>
      </c>
      <c r="J100" s="238"/>
      <c r="K100" s="237"/>
      <c r="L100" s="237"/>
      <c r="M100" s="237"/>
      <c r="N100" s="237"/>
      <c r="O100" s="237"/>
      <c r="P100" s="237"/>
      <c r="Q100" s="237"/>
      <c r="R100" s="237"/>
      <c r="S100" s="237"/>
      <c r="T100" s="237"/>
      <c r="U100" s="237"/>
      <c r="V100" s="237"/>
      <c r="W100" s="237"/>
      <c r="X100" s="237"/>
      <c r="Y100" s="237"/>
      <c r="Z100" s="237"/>
      <c r="AA100" s="237"/>
      <c r="AB100" s="237"/>
    </row>
    <row r="101" spans="1:28" ht="25.5">
      <c r="A101" s="206" t="s">
        <v>259</v>
      </c>
      <c r="B101" s="207" t="s">
        <v>172</v>
      </c>
      <c r="C101" s="208" t="s">
        <v>27</v>
      </c>
      <c r="D101" s="209" t="s">
        <v>260</v>
      </c>
      <c r="E101" s="210" t="s">
        <v>99</v>
      </c>
      <c r="F101" s="211">
        <v>494.68</v>
      </c>
      <c r="G101" s="211">
        <v>8.7100000000000009</v>
      </c>
      <c r="H101" s="212">
        <f>(TRUNC(G101*J7,2)+G101)</f>
        <v>11.04</v>
      </c>
      <c r="I101" s="231">
        <f t="shared" si="0"/>
        <v>5461.26</v>
      </c>
      <c r="J101" s="234"/>
      <c r="K101" s="237"/>
      <c r="L101" s="237"/>
      <c r="M101" s="237"/>
      <c r="N101" s="237"/>
      <c r="O101" s="237"/>
      <c r="P101" s="237"/>
      <c r="Q101" s="237"/>
      <c r="R101" s="237"/>
      <c r="S101" s="237"/>
      <c r="T101" s="237"/>
      <c r="U101" s="237"/>
      <c r="V101" s="237"/>
      <c r="W101" s="237"/>
      <c r="X101" s="237"/>
      <c r="Y101" s="237"/>
      <c r="Z101" s="237"/>
      <c r="AA101" s="237"/>
      <c r="AB101" s="237"/>
    </row>
    <row r="102" spans="1:28" ht="25.5">
      <c r="A102" s="206" t="s">
        <v>261</v>
      </c>
      <c r="B102" s="207" t="s">
        <v>132</v>
      </c>
      <c r="C102" s="208" t="s">
        <v>27</v>
      </c>
      <c r="D102" s="209" t="s">
        <v>262</v>
      </c>
      <c r="E102" s="207" t="s">
        <v>99</v>
      </c>
      <c r="F102" s="211">
        <v>130.68</v>
      </c>
      <c r="G102" s="211">
        <v>9.8800000000000008</v>
      </c>
      <c r="H102" s="212">
        <f>(TRUNC(G102*J7,2)+G102)</f>
        <v>12.52</v>
      </c>
      <c r="I102" s="231">
        <f t="shared" si="0"/>
        <v>1636.11</v>
      </c>
      <c r="J102" s="238"/>
      <c r="K102" s="237"/>
      <c r="L102" s="237"/>
      <c r="M102" s="237"/>
      <c r="N102" s="237"/>
      <c r="O102" s="237"/>
      <c r="P102" s="237"/>
      <c r="Q102" s="237"/>
      <c r="R102" s="237"/>
      <c r="S102" s="237"/>
      <c r="T102" s="237"/>
      <c r="U102" s="237"/>
      <c r="V102" s="237"/>
      <c r="W102" s="237"/>
      <c r="X102" s="237"/>
      <c r="Y102" s="237"/>
      <c r="Z102" s="237"/>
      <c r="AA102" s="237"/>
      <c r="AB102" s="237"/>
    </row>
    <row r="103" spans="1:28" ht="25.5">
      <c r="A103" s="206" t="s">
        <v>263</v>
      </c>
      <c r="B103" s="207" t="s">
        <v>264</v>
      </c>
      <c r="C103" s="208" t="s">
        <v>27</v>
      </c>
      <c r="D103" s="209" t="s">
        <v>200</v>
      </c>
      <c r="E103" s="207" t="s">
        <v>44</v>
      </c>
      <c r="F103" s="211">
        <v>1404.8</v>
      </c>
      <c r="G103" s="211">
        <v>110.26</v>
      </c>
      <c r="H103" s="212">
        <f>(TRUNC(G103*J7,2)+G103)</f>
        <v>139.80000000000001</v>
      </c>
      <c r="I103" s="231">
        <f t="shared" si="0"/>
        <v>196391.04000000001</v>
      </c>
      <c r="J103" s="234"/>
      <c r="K103" s="237"/>
      <c r="L103" s="237"/>
      <c r="M103" s="237"/>
      <c r="N103" s="237"/>
      <c r="O103" s="237"/>
      <c r="P103" s="237"/>
      <c r="Q103" s="237"/>
      <c r="R103" s="237"/>
      <c r="S103" s="237"/>
      <c r="T103" s="237"/>
      <c r="U103" s="237"/>
      <c r="V103" s="237"/>
      <c r="W103" s="237"/>
      <c r="X103" s="237"/>
      <c r="Y103" s="237"/>
      <c r="Z103" s="237"/>
      <c r="AA103" s="237"/>
      <c r="AB103" s="237"/>
    </row>
    <row r="104" spans="1:28" ht="25.5">
      <c r="A104" s="206" t="s">
        <v>265</v>
      </c>
      <c r="B104" s="207" t="s">
        <v>178</v>
      </c>
      <c r="C104" s="208" t="s">
        <v>20</v>
      </c>
      <c r="D104" s="209" t="s">
        <v>179</v>
      </c>
      <c r="E104" s="207" t="s">
        <v>80</v>
      </c>
      <c r="F104" s="211">
        <v>128.30000000000001</v>
      </c>
      <c r="G104" s="211">
        <v>774.39</v>
      </c>
      <c r="H104" s="212">
        <f>(TRUNC(G104*J7,2)+G104)</f>
        <v>981.92</v>
      </c>
      <c r="I104" s="231">
        <f t="shared" si="0"/>
        <v>125980.33</v>
      </c>
      <c r="J104" s="234"/>
      <c r="K104" s="237"/>
      <c r="L104" s="237"/>
      <c r="M104" s="237"/>
      <c r="N104" s="237"/>
      <c r="O104" s="237"/>
      <c r="P104" s="237"/>
      <c r="Q104" s="237"/>
      <c r="R104" s="237"/>
      <c r="S104" s="237"/>
      <c r="T104" s="237"/>
      <c r="U104" s="237"/>
      <c r="V104" s="237"/>
      <c r="W104" s="237"/>
      <c r="X104" s="237"/>
      <c r="Y104" s="237"/>
      <c r="Z104" s="237"/>
      <c r="AA104" s="237"/>
      <c r="AB104" s="237"/>
    </row>
    <row r="105" spans="1:28">
      <c r="A105" s="219" t="s">
        <v>266</v>
      </c>
      <c r="B105" s="220" t="s">
        <v>16</v>
      </c>
      <c r="C105" s="220"/>
      <c r="D105" s="221" t="s">
        <v>267</v>
      </c>
      <c r="E105" s="220"/>
      <c r="F105" s="222">
        <v>1</v>
      </c>
      <c r="G105" s="222" t="s">
        <v>16</v>
      </c>
      <c r="H105" s="223">
        <f>I106+I107+I108+I109+I110+I111</f>
        <v>224176.41</v>
      </c>
      <c r="I105" s="233">
        <f t="shared" si="0"/>
        <v>224176.41</v>
      </c>
      <c r="J105" s="234"/>
      <c r="K105" s="237"/>
      <c r="L105" s="237"/>
      <c r="M105" s="237"/>
      <c r="N105" s="237"/>
      <c r="O105" s="237"/>
      <c r="P105" s="237"/>
      <c r="Q105" s="237"/>
      <c r="R105" s="237"/>
      <c r="S105" s="237"/>
      <c r="T105" s="237"/>
      <c r="U105" s="237"/>
      <c r="V105" s="237"/>
      <c r="W105" s="237"/>
      <c r="X105" s="237"/>
      <c r="Y105" s="237"/>
      <c r="Z105" s="237"/>
      <c r="AA105" s="237"/>
      <c r="AB105" s="237"/>
    </row>
    <row r="106" spans="1:28" ht="25.5">
      <c r="A106" s="206" t="s">
        <v>268</v>
      </c>
      <c r="B106" s="207" t="s">
        <v>269</v>
      </c>
      <c r="C106" s="208" t="s">
        <v>27</v>
      </c>
      <c r="D106" s="209" t="s">
        <v>270</v>
      </c>
      <c r="E106" s="210" t="s">
        <v>99</v>
      </c>
      <c r="F106" s="211">
        <v>14.74</v>
      </c>
      <c r="G106" s="211">
        <v>15.34</v>
      </c>
      <c r="H106" s="212">
        <f>(TRUNC(G106*J7,2)+G106)</f>
        <v>19.45</v>
      </c>
      <c r="I106" s="231">
        <f t="shared" si="0"/>
        <v>286.69</v>
      </c>
      <c r="J106" s="234"/>
      <c r="K106" s="237"/>
      <c r="L106" s="237"/>
      <c r="M106" s="237"/>
      <c r="N106" s="237"/>
      <c r="O106" s="237"/>
      <c r="P106" s="237"/>
      <c r="Q106" s="237"/>
      <c r="R106" s="237"/>
      <c r="S106" s="237"/>
      <c r="T106" s="237"/>
      <c r="U106" s="237"/>
      <c r="V106" s="237"/>
      <c r="W106" s="237"/>
      <c r="X106" s="237"/>
      <c r="Y106" s="237"/>
      <c r="Z106" s="237"/>
      <c r="AA106" s="237"/>
      <c r="AB106" s="237"/>
    </row>
    <row r="107" spans="1:28" ht="25.5">
      <c r="A107" s="206" t="s">
        <v>271</v>
      </c>
      <c r="B107" s="207" t="s">
        <v>205</v>
      </c>
      <c r="C107" s="208" t="s">
        <v>27</v>
      </c>
      <c r="D107" s="209" t="s">
        <v>206</v>
      </c>
      <c r="E107" s="210" t="s">
        <v>99</v>
      </c>
      <c r="F107" s="211">
        <v>1010.28</v>
      </c>
      <c r="G107" s="211">
        <v>13.35</v>
      </c>
      <c r="H107" s="212">
        <f>(TRUNC(G107*J7,2)+G107)</f>
        <v>16.920000000000002</v>
      </c>
      <c r="I107" s="231">
        <f t="shared" si="0"/>
        <v>17093.93</v>
      </c>
      <c r="J107" s="234"/>
      <c r="K107" s="237"/>
      <c r="L107" s="237"/>
      <c r="M107" s="237"/>
      <c r="N107" s="237"/>
      <c r="O107" s="237"/>
      <c r="P107" s="237"/>
      <c r="Q107" s="237"/>
      <c r="R107" s="237"/>
      <c r="S107" s="237"/>
      <c r="T107" s="237"/>
      <c r="U107" s="237"/>
      <c r="V107" s="237"/>
      <c r="W107" s="237"/>
      <c r="X107" s="237"/>
      <c r="Y107" s="237"/>
      <c r="Z107" s="237"/>
      <c r="AA107" s="237"/>
      <c r="AB107" s="237"/>
    </row>
    <row r="108" spans="1:28" ht="25.5">
      <c r="A108" s="206" t="s">
        <v>272</v>
      </c>
      <c r="B108" s="207" t="s">
        <v>211</v>
      </c>
      <c r="C108" s="208" t="s">
        <v>27</v>
      </c>
      <c r="D108" s="209" t="s">
        <v>212</v>
      </c>
      <c r="E108" s="210" t="s">
        <v>99</v>
      </c>
      <c r="F108" s="211">
        <v>52.96</v>
      </c>
      <c r="G108" s="211">
        <v>11.59</v>
      </c>
      <c r="H108" s="212">
        <f>(TRUNC(G108*J7,2)+G108)</f>
        <v>14.69</v>
      </c>
      <c r="I108" s="231">
        <f t="shared" si="0"/>
        <v>777.98</v>
      </c>
      <c r="J108" s="234"/>
      <c r="K108" s="237"/>
      <c r="L108" s="237"/>
      <c r="M108" s="237"/>
      <c r="N108" s="237"/>
      <c r="O108" s="237"/>
      <c r="P108" s="237"/>
      <c r="Q108" s="237"/>
      <c r="R108" s="237"/>
      <c r="S108" s="237"/>
      <c r="T108" s="237"/>
      <c r="U108" s="237"/>
      <c r="V108" s="237"/>
      <c r="W108" s="237"/>
      <c r="X108" s="237"/>
      <c r="Y108" s="237"/>
      <c r="Z108" s="237"/>
      <c r="AA108" s="237"/>
      <c r="AB108" s="237"/>
    </row>
    <row r="109" spans="1:28" ht="25.5">
      <c r="A109" s="206" t="s">
        <v>273</v>
      </c>
      <c r="B109" s="207" t="s">
        <v>214</v>
      </c>
      <c r="C109" s="208" t="s">
        <v>27</v>
      </c>
      <c r="D109" s="209" t="s">
        <v>215</v>
      </c>
      <c r="E109" s="210" t="s">
        <v>99</v>
      </c>
      <c r="F109" s="211">
        <v>279.55</v>
      </c>
      <c r="G109" s="211">
        <v>10.29</v>
      </c>
      <c r="H109" s="212">
        <f>(TRUNC(G109*J7,2)+G109)</f>
        <v>13.04</v>
      </c>
      <c r="I109" s="231">
        <f t="shared" si="0"/>
        <v>3645.33</v>
      </c>
      <c r="J109" s="234"/>
      <c r="K109" s="237"/>
      <c r="L109" s="237"/>
      <c r="M109" s="237"/>
      <c r="N109" s="237"/>
      <c r="O109" s="237"/>
      <c r="P109" s="237"/>
      <c r="Q109" s="237"/>
      <c r="R109" s="237"/>
      <c r="S109" s="237"/>
      <c r="T109" s="237"/>
      <c r="U109" s="237"/>
      <c r="V109" s="237"/>
      <c r="W109" s="237"/>
      <c r="X109" s="237"/>
      <c r="Y109" s="237"/>
      <c r="Z109" s="237"/>
      <c r="AA109" s="237"/>
      <c r="AB109" s="237"/>
    </row>
    <row r="110" spans="1:28" ht="25.5">
      <c r="A110" s="206" t="s">
        <v>274</v>
      </c>
      <c r="B110" s="207" t="s">
        <v>220</v>
      </c>
      <c r="C110" s="208" t="s">
        <v>27</v>
      </c>
      <c r="D110" s="209" t="s">
        <v>221</v>
      </c>
      <c r="E110" s="207" t="s">
        <v>44</v>
      </c>
      <c r="F110" s="211">
        <v>670.84</v>
      </c>
      <c r="G110" s="211">
        <v>138.94999999999999</v>
      </c>
      <c r="H110" s="212">
        <f>(TRUNC(G110*J7,2)+G110)</f>
        <v>176.18</v>
      </c>
      <c r="I110" s="231">
        <f t="shared" si="0"/>
        <v>118188.59</v>
      </c>
      <c r="J110" s="233"/>
      <c r="K110" s="237"/>
      <c r="L110" s="237"/>
      <c r="M110" s="237"/>
      <c r="N110" s="237"/>
      <c r="O110" s="237"/>
      <c r="P110" s="237"/>
      <c r="Q110" s="237"/>
      <c r="R110" s="237"/>
      <c r="S110" s="237"/>
      <c r="T110" s="237"/>
      <c r="U110" s="237"/>
      <c r="V110" s="237"/>
      <c r="W110" s="237"/>
      <c r="X110" s="237"/>
      <c r="Y110" s="237"/>
      <c r="Z110" s="237"/>
      <c r="AA110" s="237"/>
      <c r="AB110" s="237"/>
    </row>
    <row r="111" spans="1:28" ht="25.5">
      <c r="A111" s="206" t="s">
        <v>275</v>
      </c>
      <c r="B111" s="210" t="s">
        <v>223</v>
      </c>
      <c r="C111" s="208" t="s">
        <v>27</v>
      </c>
      <c r="D111" s="213" t="s">
        <v>224</v>
      </c>
      <c r="E111" s="210" t="s">
        <v>44</v>
      </c>
      <c r="F111" s="211">
        <v>508.91</v>
      </c>
      <c r="G111" s="211">
        <v>130.46</v>
      </c>
      <c r="H111" s="212">
        <f>(TRUNC(G111*J7,2)+G111)</f>
        <v>165.42</v>
      </c>
      <c r="I111" s="231">
        <f t="shared" si="0"/>
        <v>84183.89</v>
      </c>
      <c r="J111" s="234"/>
      <c r="K111" s="237"/>
      <c r="L111" s="237"/>
      <c r="M111" s="237"/>
      <c r="N111" s="237"/>
      <c r="O111" s="237"/>
      <c r="P111" s="237"/>
      <c r="Q111" s="237"/>
      <c r="R111" s="237"/>
      <c r="S111" s="237"/>
      <c r="T111" s="237"/>
      <c r="U111" s="237"/>
      <c r="V111" s="237"/>
      <c r="W111" s="237"/>
      <c r="X111" s="237"/>
      <c r="Y111" s="237"/>
      <c r="Z111" s="237"/>
      <c r="AA111" s="237"/>
      <c r="AB111" s="237"/>
    </row>
    <row r="112" spans="1:28">
      <c r="A112" s="219" t="s">
        <v>276</v>
      </c>
      <c r="B112" s="220" t="s">
        <v>16</v>
      </c>
      <c r="C112" s="220"/>
      <c r="D112" s="221" t="s">
        <v>277</v>
      </c>
      <c r="E112" s="220"/>
      <c r="F112" s="222">
        <v>1</v>
      </c>
      <c r="G112" s="222" t="s">
        <v>16</v>
      </c>
      <c r="H112" s="223">
        <f>I113+I114+I115+I116+I117</f>
        <v>14610.46</v>
      </c>
      <c r="I112" s="233">
        <f t="shared" si="0"/>
        <v>14610.46</v>
      </c>
      <c r="J112" s="234"/>
      <c r="K112" s="237"/>
      <c r="L112" s="237"/>
      <c r="M112" s="237"/>
      <c r="N112" s="237"/>
      <c r="O112" s="237"/>
      <c r="P112" s="237"/>
      <c r="Q112" s="237"/>
      <c r="R112" s="237"/>
      <c r="S112" s="237"/>
      <c r="T112" s="237"/>
      <c r="U112" s="237"/>
      <c r="V112" s="237"/>
      <c r="W112" s="237"/>
      <c r="X112" s="237"/>
      <c r="Y112" s="237"/>
      <c r="Z112" s="237"/>
      <c r="AA112" s="237"/>
      <c r="AB112" s="237"/>
    </row>
    <row r="113" spans="1:28" ht="25.5">
      <c r="A113" s="206" t="s">
        <v>278</v>
      </c>
      <c r="B113" s="207" t="s">
        <v>163</v>
      </c>
      <c r="C113" s="208" t="s">
        <v>27</v>
      </c>
      <c r="D113" s="209" t="s">
        <v>164</v>
      </c>
      <c r="E113" s="210" t="s">
        <v>99</v>
      </c>
      <c r="F113" s="211">
        <v>84.99</v>
      </c>
      <c r="G113" s="211">
        <v>13.9</v>
      </c>
      <c r="H113" s="212">
        <f>(TRUNC(G113*J7,2)+G113)</f>
        <v>17.62</v>
      </c>
      <c r="I113" s="231">
        <f t="shared" si="0"/>
        <v>1497.52</v>
      </c>
      <c r="J113" s="234"/>
      <c r="K113" s="237"/>
      <c r="L113" s="237"/>
      <c r="M113" s="237"/>
      <c r="N113" s="237"/>
      <c r="O113" s="237"/>
      <c r="P113" s="237"/>
      <c r="Q113" s="237"/>
      <c r="R113" s="237"/>
      <c r="S113" s="237"/>
      <c r="T113" s="237"/>
      <c r="U113" s="237"/>
      <c r="V113" s="237"/>
      <c r="W113" s="237"/>
      <c r="X113" s="237"/>
      <c r="Y113" s="237"/>
      <c r="Z113" s="237"/>
      <c r="AA113" s="237"/>
      <c r="AB113" s="237"/>
    </row>
    <row r="114" spans="1:28" ht="25.5">
      <c r="A114" s="206" t="s">
        <v>279</v>
      </c>
      <c r="B114" s="207" t="s">
        <v>169</v>
      </c>
      <c r="C114" s="208" t="s">
        <v>27</v>
      </c>
      <c r="D114" s="209" t="s">
        <v>170</v>
      </c>
      <c r="E114" s="210" t="s">
        <v>99</v>
      </c>
      <c r="F114" s="211">
        <v>86.81</v>
      </c>
      <c r="G114" s="211">
        <v>9</v>
      </c>
      <c r="H114" s="212">
        <f>(TRUNC(G114*J7,2)+G114)</f>
        <v>11.41</v>
      </c>
      <c r="I114" s="231">
        <f t="shared" si="0"/>
        <v>990.5</v>
      </c>
      <c r="J114" s="233"/>
      <c r="K114" s="237"/>
      <c r="L114" s="237"/>
      <c r="M114" s="237"/>
      <c r="N114" s="237"/>
      <c r="O114" s="237"/>
      <c r="P114" s="237"/>
      <c r="Q114" s="237"/>
      <c r="R114" s="237"/>
      <c r="S114" s="237"/>
      <c r="T114" s="237"/>
      <c r="U114" s="237"/>
      <c r="V114" s="237"/>
      <c r="W114" s="237"/>
      <c r="X114" s="237"/>
      <c r="Y114" s="237"/>
      <c r="Z114" s="237"/>
      <c r="AA114" s="237"/>
      <c r="AB114" s="237"/>
    </row>
    <row r="115" spans="1:28" ht="25.5">
      <c r="A115" s="206" t="s">
        <v>280</v>
      </c>
      <c r="B115" s="207" t="s">
        <v>172</v>
      </c>
      <c r="C115" s="208" t="s">
        <v>27</v>
      </c>
      <c r="D115" s="209" t="s">
        <v>173</v>
      </c>
      <c r="E115" s="210" t="s">
        <v>99</v>
      </c>
      <c r="F115" s="211">
        <v>340.7</v>
      </c>
      <c r="G115" s="211">
        <v>8.7100000000000009</v>
      </c>
      <c r="H115" s="212">
        <f>(TRUNC(G115*J7,2)+G115)</f>
        <v>11.04</v>
      </c>
      <c r="I115" s="231">
        <f t="shared" si="0"/>
        <v>3761.32</v>
      </c>
      <c r="J115" s="234"/>
      <c r="K115" s="237"/>
      <c r="L115" s="237"/>
      <c r="M115" s="237"/>
      <c r="N115" s="237"/>
      <c r="O115" s="237"/>
      <c r="P115" s="237"/>
      <c r="Q115" s="237"/>
      <c r="R115" s="237"/>
      <c r="S115" s="237"/>
      <c r="T115" s="237"/>
      <c r="U115" s="237"/>
      <c r="V115" s="237"/>
      <c r="W115" s="237"/>
      <c r="X115" s="237"/>
      <c r="Y115" s="237"/>
      <c r="Z115" s="237"/>
      <c r="AA115" s="237"/>
      <c r="AB115" s="237"/>
    </row>
    <row r="116" spans="1:28" ht="25.5">
      <c r="A116" s="206" t="s">
        <v>281</v>
      </c>
      <c r="B116" s="207" t="s">
        <v>248</v>
      </c>
      <c r="C116" s="208" t="s">
        <v>27</v>
      </c>
      <c r="D116" s="209" t="s">
        <v>176</v>
      </c>
      <c r="E116" s="207" t="s">
        <v>44</v>
      </c>
      <c r="F116" s="211">
        <v>53.15</v>
      </c>
      <c r="G116" s="211">
        <v>62.29</v>
      </c>
      <c r="H116" s="212">
        <f>(TRUNC(G116*J7,2)+G116)</f>
        <v>78.98</v>
      </c>
      <c r="I116" s="231">
        <f t="shared" si="0"/>
        <v>4197.78</v>
      </c>
      <c r="J116" s="232"/>
      <c r="K116" s="237"/>
      <c r="L116" s="237"/>
      <c r="M116" s="237"/>
      <c r="N116" s="237"/>
      <c r="O116" s="237"/>
      <c r="P116" s="237"/>
      <c r="Q116" s="237"/>
      <c r="R116" s="237"/>
      <c r="S116" s="237"/>
      <c r="T116" s="237"/>
      <c r="U116" s="237"/>
      <c r="V116" s="237"/>
      <c r="W116" s="237"/>
      <c r="X116" s="237"/>
      <c r="Y116" s="237"/>
      <c r="Z116" s="237"/>
      <c r="AA116" s="237"/>
      <c r="AB116" s="237"/>
    </row>
    <row r="117" spans="1:28" ht="25.5">
      <c r="A117" s="206" t="s">
        <v>282</v>
      </c>
      <c r="B117" s="207" t="s">
        <v>178</v>
      </c>
      <c r="C117" s="208" t="s">
        <v>20</v>
      </c>
      <c r="D117" s="209" t="s">
        <v>179</v>
      </c>
      <c r="E117" s="207" t="s">
        <v>80</v>
      </c>
      <c r="F117" s="211">
        <v>4.24</v>
      </c>
      <c r="G117" s="211">
        <v>774.39</v>
      </c>
      <c r="H117" s="212">
        <f>(TRUNC(G117*J7,2)+G117)</f>
        <v>981.92</v>
      </c>
      <c r="I117" s="231">
        <f t="shared" si="0"/>
        <v>4163.34</v>
      </c>
      <c r="J117" s="233"/>
      <c r="K117" s="237"/>
      <c r="L117" s="237"/>
      <c r="M117" s="237"/>
      <c r="N117" s="237"/>
      <c r="O117" s="237"/>
      <c r="P117" s="237"/>
      <c r="Q117" s="237"/>
      <c r="R117" s="237"/>
      <c r="S117" s="237"/>
      <c r="T117" s="237"/>
      <c r="U117" s="237"/>
      <c r="V117" s="237"/>
      <c r="W117" s="237"/>
      <c r="X117" s="237"/>
      <c r="Y117" s="237"/>
      <c r="Z117" s="237"/>
      <c r="AA117" s="237"/>
      <c r="AB117" s="237"/>
    </row>
    <row r="118" spans="1:28">
      <c r="A118" s="219" t="s">
        <v>283</v>
      </c>
      <c r="B118" s="220" t="s">
        <v>16</v>
      </c>
      <c r="C118" s="220"/>
      <c r="D118" s="221" t="s">
        <v>284</v>
      </c>
      <c r="E118" s="220"/>
      <c r="F118" s="222">
        <v>1</v>
      </c>
      <c r="G118" s="222" t="s">
        <v>16</v>
      </c>
      <c r="H118" s="223">
        <f>I119+I120+I121+I122+I123+I124+I125+I126</f>
        <v>32242.26</v>
      </c>
      <c r="I118" s="233">
        <f t="shared" si="0"/>
        <v>32242.26</v>
      </c>
      <c r="J118" s="234"/>
      <c r="K118" s="237"/>
      <c r="L118" s="237"/>
      <c r="M118" s="237"/>
      <c r="N118" s="237"/>
      <c r="O118" s="237"/>
      <c r="P118" s="237"/>
      <c r="Q118" s="237"/>
      <c r="R118" s="237"/>
      <c r="S118" s="237"/>
      <c r="T118" s="237"/>
      <c r="U118" s="237"/>
      <c r="V118" s="237"/>
      <c r="W118" s="237"/>
      <c r="X118" s="237"/>
      <c r="Y118" s="237"/>
      <c r="Z118" s="237"/>
      <c r="AA118" s="237"/>
      <c r="AB118" s="237"/>
    </row>
    <row r="119" spans="1:28" ht="25.5">
      <c r="A119" s="206" t="s">
        <v>285</v>
      </c>
      <c r="B119" s="210" t="s">
        <v>163</v>
      </c>
      <c r="C119" s="208" t="s">
        <v>27</v>
      </c>
      <c r="D119" s="213" t="s">
        <v>183</v>
      </c>
      <c r="E119" s="210" t="s">
        <v>99</v>
      </c>
      <c r="F119" s="211">
        <v>103.19</v>
      </c>
      <c r="G119" s="211">
        <v>13.9</v>
      </c>
      <c r="H119" s="212">
        <f>(TRUNC(G119*J7,2)+G119)</f>
        <v>17.62</v>
      </c>
      <c r="I119" s="231">
        <f t="shared" si="0"/>
        <v>1818.2</v>
      </c>
      <c r="J119" s="234"/>
      <c r="K119" s="237"/>
      <c r="L119" s="237"/>
      <c r="M119" s="237"/>
      <c r="N119" s="237"/>
      <c r="O119" s="237"/>
      <c r="P119" s="237"/>
      <c r="Q119" s="237"/>
      <c r="R119" s="237"/>
      <c r="S119" s="237"/>
      <c r="T119" s="237"/>
      <c r="U119" s="237"/>
      <c r="V119" s="237"/>
      <c r="W119" s="237"/>
      <c r="X119" s="237"/>
      <c r="Y119" s="237"/>
      <c r="Z119" s="237"/>
      <c r="AA119" s="237"/>
      <c r="AB119" s="237"/>
    </row>
    <row r="120" spans="1:28" ht="25.5">
      <c r="A120" s="206" t="s">
        <v>286</v>
      </c>
      <c r="B120" s="207" t="s">
        <v>185</v>
      </c>
      <c r="C120" s="208" t="s">
        <v>27</v>
      </c>
      <c r="D120" s="209" t="s">
        <v>254</v>
      </c>
      <c r="E120" s="210" t="s">
        <v>99</v>
      </c>
      <c r="F120" s="211">
        <v>99.92</v>
      </c>
      <c r="G120" s="211">
        <v>13</v>
      </c>
      <c r="H120" s="212">
        <f>(TRUNC(G120*J7,2)+G120)</f>
        <v>16.48</v>
      </c>
      <c r="I120" s="231">
        <f t="shared" si="0"/>
        <v>1646.68</v>
      </c>
      <c r="J120" s="234"/>
      <c r="K120" s="237"/>
      <c r="L120" s="237"/>
      <c r="M120" s="237"/>
      <c r="N120" s="237"/>
      <c r="O120" s="237"/>
      <c r="P120" s="237"/>
      <c r="Q120" s="237"/>
      <c r="R120" s="237"/>
      <c r="S120" s="237"/>
      <c r="T120" s="237"/>
      <c r="U120" s="237"/>
      <c r="V120" s="237"/>
      <c r="W120" s="237"/>
      <c r="X120" s="237"/>
      <c r="Y120" s="237"/>
      <c r="Z120" s="237"/>
      <c r="AA120" s="237"/>
      <c r="AB120" s="237"/>
    </row>
    <row r="121" spans="1:28" ht="25.5">
      <c r="A121" s="206" t="s">
        <v>287</v>
      </c>
      <c r="B121" s="207" t="s">
        <v>188</v>
      </c>
      <c r="C121" s="208" t="s">
        <v>27</v>
      </c>
      <c r="D121" s="209" t="s">
        <v>256</v>
      </c>
      <c r="E121" s="210" t="s">
        <v>99</v>
      </c>
      <c r="F121" s="211">
        <v>86.81</v>
      </c>
      <c r="G121" s="211">
        <v>12.1</v>
      </c>
      <c r="H121" s="212">
        <f>(TRUNC(G121*J7,2)+G121)</f>
        <v>15.34</v>
      </c>
      <c r="I121" s="231">
        <f t="shared" si="0"/>
        <v>1331.66</v>
      </c>
      <c r="J121" s="234"/>
      <c r="K121" s="237"/>
      <c r="L121" s="237"/>
      <c r="M121" s="237"/>
      <c r="N121" s="237"/>
      <c r="O121" s="237"/>
      <c r="P121" s="237"/>
      <c r="Q121" s="237"/>
      <c r="R121" s="237"/>
      <c r="S121" s="237"/>
      <c r="T121" s="237"/>
      <c r="U121" s="237"/>
      <c r="V121" s="237"/>
      <c r="W121" s="237"/>
      <c r="X121" s="237"/>
      <c r="Y121" s="237"/>
      <c r="Z121" s="237"/>
      <c r="AA121" s="237"/>
      <c r="AB121" s="237"/>
    </row>
    <row r="122" spans="1:28" ht="25.5">
      <c r="A122" s="206" t="s">
        <v>288</v>
      </c>
      <c r="B122" s="207" t="s">
        <v>166</v>
      </c>
      <c r="C122" s="208" t="s">
        <v>27</v>
      </c>
      <c r="D122" s="209" t="s">
        <v>191</v>
      </c>
      <c r="E122" s="210" t="s">
        <v>99</v>
      </c>
      <c r="F122" s="211">
        <v>145.15</v>
      </c>
      <c r="G122" s="211">
        <v>10.76</v>
      </c>
      <c r="H122" s="212">
        <f>(TRUNC(G122*J7,2)+G122)</f>
        <v>13.64</v>
      </c>
      <c r="I122" s="231">
        <f t="shared" si="0"/>
        <v>1979.84</v>
      </c>
      <c r="J122" s="232"/>
      <c r="K122" s="237"/>
      <c r="L122" s="237"/>
      <c r="M122" s="237"/>
      <c r="N122" s="237"/>
      <c r="O122" s="237"/>
      <c r="P122" s="237"/>
      <c r="Q122" s="237"/>
      <c r="R122" s="237"/>
      <c r="S122" s="237"/>
      <c r="T122" s="237"/>
      <c r="U122" s="237"/>
      <c r="V122" s="237"/>
      <c r="W122" s="237"/>
      <c r="X122" s="237"/>
      <c r="Y122" s="237"/>
      <c r="Z122" s="237"/>
      <c r="AA122" s="237"/>
      <c r="AB122" s="237"/>
    </row>
    <row r="123" spans="1:28" ht="25.5">
      <c r="A123" s="206" t="s">
        <v>289</v>
      </c>
      <c r="B123" s="207" t="s">
        <v>169</v>
      </c>
      <c r="C123" s="208" t="s">
        <v>27</v>
      </c>
      <c r="D123" s="209" t="s">
        <v>193</v>
      </c>
      <c r="E123" s="210" t="s">
        <v>99</v>
      </c>
      <c r="F123" s="211">
        <v>65.25</v>
      </c>
      <c r="G123" s="211">
        <v>9</v>
      </c>
      <c r="H123" s="212">
        <f>(TRUNC(G123*J7,2)+G123)</f>
        <v>11.41</v>
      </c>
      <c r="I123" s="231">
        <f t="shared" si="0"/>
        <v>744.5</v>
      </c>
      <c r="J123" s="233"/>
      <c r="K123" s="237"/>
      <c r="L123" s="237"/>
      <c r="M123" s="237"/>
      <c r="N123" s="237"/>
      <c r="O123" s="237"/>
      <c r="P123" s="237"/>
      <c r="Q123" s="237"/>
      <c r="R123" s="237"/>
      <c r="S123" s="237"/>
      <c r="T123" s="237"/>
      <c r="U123" s="237"/>
      <c r="V123" s="237"/>
      <c r="W123" s="237"/>
      <c r="X123" s="237"/>
      <c r="Y123" s="237"/>
      <c r="Z123" s="237"/>
      <c r="AA123" s="237"/>
      <c r="AB123" s="237"/>
    </row>
    <row r="124" spans="1:28" ht="25.5">
      <c r="A124" s="206" t="s">
        <v>290</v>
      </c>
      <c r="B124" s="207" t="s">
        <v>172</v>
      </c>
      <c r="C124" s="208" t="s">
        <v>27</v>
      </c>
      <c r="D124" s="209" t="s">
        <v>260</v>
      </c>
      <c r="E124" s="207" t="s">
        <v>99</v>
      </c>
      <c r="F124" s="211">
        <v>48.69</v>
      </c>
      <c r="G124" s="211">
        <v>8.7100000000000009</v>
      </c>
      <c r="H124" s="212">
        <f>(TRUNC(G124*J7,2)+G124)</f>
        <v>11.04</v>
      </c>
      <c r="I124" s="231">
        <f t="shared" si="0"/>
        <v>537.53</v>
      </c>
      <c r="J124" s="234"/>
      <c r="K124" s="237"/>
      <c r="L124" s="237"/>
      <c r="M124" s="237"/>
      <c r="N124" s="237"/>
      <c r="O124" s="237"/>
      <c r="P124" s="237"/>
      <c r="Q124" s="237"/>
      <c r="R124" s="237"/>
      <c r="S124" s="237"/>
      <c r="T124" s="237"/>
      <c r="U124" s="237"/>
      <c r="V124" s="237"/>
      <c r="W124" s="237"/>
      <c r="X124" s="237"/>
      <c r="Y124" s="237"/>
      <c r="Z124" s="237"/>
      <c r="AA124" s="237"/>
      <c r="AB124" s="237"/>
    </row>
    <row r="125" spans="1:28" ht="25.5">
      <c r="A125" s="206" t="s">
        <v>291</v>
      </c>
      <c r="B125" s="207" t="s">
        <v>264</v>
      </c>
      <c r="C125" s="208" t="s">
        <v>27</v>
      </c>
      <c r="D125" s="209" t="s">
        <v>292</v>
      </c>
      <c r="E125" s="210" t="s">
        <v>44</v>
      </c>
      <c r="F125" s="211">
        <v>114.13</v>
      </c>
      <c r="G125" s="211">
        <v>110.26</v>
      </c>
      <c r="H125" s="212">
        <f>(TRUNC(G125*J7,2)+G125)</f>
        <v>139.80000000000001</v>
      </c>
      <c r="I125" s="231">
        <f t="shared" si="0"/>
        <v>15955.37</v>
      </c>
      <c r="J125" s="234"/>
      <c r="K125" s="237"/>
      <c r="L125" s="237"/>
      <c r="M125" s="237"/>
      <c r="N125" s="237"/>
      <c r="O125" s="237"/>
      <c r="P125" s="237"/>
      <c r="Q125" s="237"/>
      <c r="R125" s="237"/>
      <c r="S125" s="237"/>
      <c r="T125" s="237"/>
      <c r="U125" s="237"/>
      <c r="V125" s="237"/>
      <c r="W125" s="237"/>
      <c r="X125" s="237"/>
      <c r="Y125" s="237"/>
      <c r="Z125" s="237"/>
      <c r="AA125" s="237"/>
      <c r="AB125" s="237"/>
    </row>
    <row r="126" spans="1:28" ht="25.5">
      <c r="A126" s="206" t="s">
        <v>293</v>
      </c>
      <c r="B126" s="207" t="s">
        <v>178</v>
      </c>
      <c r="C126" s="208" t="s">
        <v>20</v>
      </c>
      <c r="D126" s="209" t="s">
        <v>179</v>
      </c>
      <c r="E126" s="210" t="s">
        <v>80</v>
      </c>
      <c r="F126" s="211">
        <v>8.3800000000000008</v>
      </c>
      <c r="G126" s="211">
        <v>774.39</v>
      </c>
      <c r="H126" s="212">
        <f>(TRUNC(G126*J7,2)+G126)</f>
        <v>981.92</v>
      </c>
      <c r="I126" s="231">
        <f t="shared" si="0"/>
        <v>8228.48</v>
      </c>
      <c r="J126" s="234"/>
      <c r="K126" s="237"/>
      <c r="L126" s="237"/>
      <c r="M126" s="237"/>
      <c r="N126" s="237"/>
      <c r="O126" s="237"/>
      <c r="P126" s="237"/>
      <c r="Q126" s="237"/>
      <c r="R126" s="237"/>
      <c r="S126" s="237"/>
      <c r="T126" s="237"/>
      <c r="U126" s="237"/>
      <c r="V126" s="237"/>
      <c r="W126" s="237"/>
      <c r="X126" s="237"/>
      <c r="Y126" s="237"/>
      <c r="Z126" s="237"/>
      <c r="AA126" s="237"/>
      <c r="AB126" s="237"/>
    </row>
    <row r="127" spans="1:28">
      <c r="A127" s="219" t="s">
        <v>294</v>
      </c>
      <c r="B127" s="220" t="s">
        <v>16</v>
      </c>
      <c r="C127" s="220"/>
      <c r="D127" s="221" t="s">
        <v>295</v>
      </c>
      <c r="E127" s="220"/>
      <c r="F127" s="222">
        <v>1</v>
      </c>
      <c r="G127" s="222" t="s">
        <v>16</v>
      </c>
      <c r="H127" s="223">
        <f>I128+I129+I130+I131+I132+I133+I134</f>
        <v>20174.77</v>
      </c>
      <c r="I127" s="233">
        <f t="shared" si="0"/>
        <v>20174.77</v>
      </c>
      <c r="J127" s="234"/>
      <c r="K127" s="237"/>
      <c r="L127" s="237"/>
      <c r="M127" s="237"/>
      <c r="N127" s="237"/>
      <c r="O127" s="237"/>
      <c r="P127" s="237"/>
      <c r="Q127" s="237"/>
      <c r="R127" s="237"/>
      <c r="S127" s="237"/>
      <c r="T127" s="237"/>
      <c r="U127" s="237"/>
      <c r="V127" s="237"/>
      <c r="W127" s="237"/>
      <c r="X127" s="237"/>
      <c r="Y127" s="237"/>
      <c r="Z127" s="237"/>
      <c r="AA127" s="237"/>
      <c r="AB127" s="237"/>
    </row>
    <row r="128" spans="1:28" ht="25.5">
      <c r="A128" s="206" t="s">
        <v>296</v>
      </c>
      <c r="B128" s="224" t="s">
        <v>205</v>
      </c>
      <c r="C128" s="208" t="s">
        <v>27</v>
      </c>
      <c r="D128" s="209" t="s">
        <v>206</v>
      </c>
      <c r="E128" s="207" t="s">
        <v>99</v>
      </c>
      <c r="F128" s="211">
        <v>21.75</v>
      </c>
      <c r="G128" s="211">
        <v>13.35</v>
      </c>
      <c r="H128" s="212">
        <f>(TRUNC(G128*J7,2)+G128)</f>
        <v>16.920000000000002</v>
      </c>
      <c r="I128" s="231">
        <f t="shared" si="0"/>
        <v>368.01</v>
      </c>
      <c r="J128" s="233"/>
      <c r="K128" s="237"/>
      <c r="L128" s="237"/>
      <c r="M128" s="237"/>
      <c r="N128" s="237"/>
      <c r="O128" s="237"/>
      <c r="P128" s="237"/>
      <c r="Q128" s="237"/>
      <c r="R128" s="237"/>
      <c r="S128" s="237"/>
      <c r="T128" s="237"/>
      <c r="U128" s="237"/>
      <c r="V128" s="237"/>
      <c r="W128" s="237"/>
      <c r="X128" s="237"/>
      <c r="Y128" s="237"/>
      <c r="Z128" s="237"/>
      <c r="AA128" s="237"/>
      <c r="AB128" s="237"/>
    </row>
    <row r="129" spans="1:28" ht="25.5">
      <c r="A129" s="206" t="s">
        <v>297</v>
      </c>
      <c r="B129" s="207" t="s">
        <v>211</v>
      </c>
      <c r="C129" s="208" t="s">
        <v>27</v>
      </c>
      <c r="D129" s="225" t="s">
        <v>212</v>
      </c>
      <c r="E129" s="224" t="s">
        <v>99</v>
      </c>
      <c r="F129" s="211">
        <v>24.02</v>
      </c>
      <c r="G129" s="211">
        <v>11.59</v>
      </c>
      <c r="H129" s="212">
        <f>(TRUNC(G129*J7,2)+G129)</f>
        <v>14.69</v>
      </c>
      <c r="I129" s="231">
        <f t="shared" si="0"/>
        <v>352.85</v>
      </c>
      <c r="J129" s="234"/>
      <c r="K129" s="237"/>
      <c r="L129" s="237"/>
      <c r="M129" s="237"/>
      <c r="N129" s="237"/>
      <c r="O129" s="237"/>
      <c r="P129" s="237"/>
      <c r="Q129" s="237"/>
      <c r="R129" s="237"/>
      <c r="S129" s="237"/>
      <c r="T129" s="237"/>
      <c r="U129" s="237"/>
      <c r="V129" s="237"/>
      <c r="W129" s="237"/>
      <c r="X129" s="237"/>
      <c r="Y129" s="237"/>
      <c r="Z129" s="237"/>
      <c r="AA129" s="237"/>
      <c r="AB129" s="237"/>
    </row>
    <row r="130" spans="1:28" ht="25.5">
      <c r="A130" s="206" t="s">
        <v>298</v>
      </c>
      <c r="B130" s="207" t="s">
        <v>214</v>
      </c>
      <c r="C130" s="208" t="s">
        <v>27</v>
      </c>
      <c r="D130" s="209" t="s">
        <v>215</v>
      </c>
      <c r="E130" s="207" t="s">
        <v>99</v>
      </c>
      <c r="F130" s="211">
        <v>143.87</v>
      </c>
      <c r="G130" s="211">
        <v>10.29</v>
      </c>
      <c r="H130" s="212">
        <f>(TRUNC(G130*J7,2)+G130)</f>
        <v>13.04</v>
      </c>
      <c r="I130" s="231">
        <f t="shared" si="0"/>
        <v>1876.06</v>
      </c>
      <c r="J130" s="234"/>
      <c r="K130" s="237"/>
      <c r="L130" s="237"/>
      <c r="M130" s="237"/>
      <c r="N130" s="237"/>
      <c r="O130" s="237"/>
      <c r="P130" s="237"/>
      <c r="Q130" s="237"/>
      <c r="R130" s="237"/>
      <c r="S130" s="237"/>
      <c r="T130" s="237"/>
      <c r="U130" s="237"/>
      <c r="V130" s="237"/>
      <c r="W130" s="237"/>
      <c r="X130" s="237"/>
      <c r="Y130" s="237"/>
      <c r="Z130" s="237"/>
      <c r="AA130" s="237"/>
      <c r="AB130" s="237"/>
    </row>
    <row r="131" spans="1:28" ht="25.5">
      <c r="A131" s="206" t="s">
        <v>299</v>
      </c>
      <c r="B131" s="207" t="s">
        <v>217</v>
      </c>
      <c r="C131" s="208" t="s">
        <v>27</v>
      </c>
      <c r="D131" s="209" t="s">
        <v>218</v>
      </c>
      <c r="E131" s="210" t="s">
        <v>99</v>
      </c>
      <c r="F131" s="211">
        <v>488.94</v>
      </c>
      <c r="G131" s="211">
        <v>8.6</v>
      </c>
      <c r="H131" s="212">
        <f>(TRUNC(G131*J7,2)+G131)</f>
        <v>10.9</v>
      </c>
      <c r="I131" s="231">
        <f t="shared" si="0"/>
        <v>5329.44</v>
      </c>
      <c r="J131" s="234"/>
      <c r="K131" s="237"/>
      <c r="L131" s="237"/>
      <c r="M131" s="237"/>
      <c r="N131" s="237"/>
      <c r="O131" s="237"/>
      <c r="P131" s="237"/>
      <c r="Q131" s="237"/>
      <c r="R131" s="237"/>
      <c r="S131" s="237"/>
      <c r="T131" s="237"/>
      <c r="U131" s="237"/>
      <c r="V131" s="237"/>
      <c r="W131" s="237"/>
      <c r="X131" s="237"/>
      <c r="Y131" s="237"/>
      <c r="Z131" s="237"/>
      <c r="AA131" s="237"/>
      <c r="AB131" s="237"/>
    </row>
    <row r="132" spans="1:28">
      <c r="A132" s="206" t="s">
        <v>300</v>
      </c>
      <c r="B132" s="207" t="s">
        <v>234</v>
      </c>
      <c r="C132" s="208" t="s">
        <v>27</v>
      </c>
      <c r="D132" s="209" t="s">
        <v>301</v>
      </c>
      <c r="E132" s="210" t="s">
        <v>44</v>
      </c>
      <c r="F132" s="211">
        <v>41.43</v>
      </c>
      <c r="G132" s="211">
        <v>93.86</v>
      </c>
      <c r="H132" s="212">
        <f>(TRUNC(G132*J7,2)+G132)</f>
        <v>119.01</v>
      </c>
      <c r="I132" s="231">
        <f t="shared" si="0"/>
        <v>4930.58</v>
      </c>
      <c r="J132" s="234"/>
      <c r="K132" s="237"/>
      <c r="L132" s="237"/>
      <c r="M132" s="237"/>
      <c r="N132" s="237"/>
      <c r="O132" s="237"/>
      <c r="P132" s="237"/>
      <c r="Q132" s="237"/>
      <c r="R132" s="237"/>
      <c r="S132" s="237"/>
      <c r="T132" s="237"/>
      <c r="U132" s="237"/>
      <c r="V132" s="237"/>
      <c r="W132" s="237"/>
      <c r="X132" s="237"/>
      <c r="Y132" s="237"/>
      <c r="Z132" s="237"/>
      <c r="AA132" s="237"/>
      <c r="AB132" s="237"/>
    </row>
    <row r="133" spans="1:28" ht="25.5">
      <c r="A133" s="206" t="s">
        <v>302</v>
      </c>
      <c r="B133" s="210" t="s">
        <v>303</v>
      </c>
      <c r="C133" s="208" t="s">
        <v>20</v>
      </c>
      <c r="D133" s="213" t="s">
        <v>304</v>
      </c>
      <c r="E133" s="210" t="s">
        <v>239</v>
      </c>
      <c r="F133" s="211">
        <v>41.43</v>
      </c>
      <c r="G133" s="211">
        <v>23.23</v>
      </c>
      <c r="H133" s="212">
        <f>(TRUNC(G133*J7,2)+G133)</f>
        <v>29.45</v>
      </c>
      <c r="I133" s="231">
        <f t="shared" si="0"/>
        <v>1220.1099999999999</v>
      </c>
      <c r="J133" s="234"/>
      <c r="K133" s="237"/>
      <c r="L133" s="237"/>
      <c r="M133" s="237"/>
      <c r="N133" s="237"/>
      <c r="O133" s="237"/>
      <c r="P133" s="237"/>
      <c r="Q133" s="237"/>
      <c r="R133" s="237"/>
      <c r="S133" s="237"/>
      <c r="T133" s="237"/>
      <c r="U133" s="237"/>
      <c r="V133" s="237"/>
      <c r="W133" s="237"/>
      <c r="X133" s="237"/>
      <c r="Y133" s="237"/>
      <c r="Z133" s="237"/>
      <c r="AA133" s="237"/>
      <c r="AB133" s="237"/>
    </row>
    <row r="134" spans="1:28" ht="25.5">
      <c r="A134" s="206" t="s">
        <v>305</v>
      </c>
      <c r="B134" s="224" t="s">
        <v>178</v>
      </c>
      <c r="C134" s="208" t="s">
        <v>20</v>
      </c>
      <c r="D134" s="209" t="s">
        <v>179</v>
      </c>
      <c r="E134" s="207" t="s">
        <v>80</v>
      </c>
      <c r="F134" s="211">
        <v>6.21</v>
      </c>
      <c r="G134" s="211">
        <v>774.39</v>
      </c>
      <c r="H134" s="212">
        <f>(TRUNC(G134*J7,2)+G134)</f>
        <v>981.92</v>
      </c>
      <c r="I134" s="231">
        <f t="shared" si="0"/>
        <v>6097.72</v>
      </c>
      <c r="J134" s="234"/>
      <c r="K134" s="237"/>
      <c r="L134" s="237"/>
      <c r="M134" s="237"/>
      <c r="N134" s="237"/>
      <c r="O134" s="237"/>
      <c r="P134" s="237"/>
      <c r="Q134" s="237"/>
      <c r="R134" s="237"/>
      <c r="S134" s="237"/>
      <c r="T134" s="237"/>
      <c r="U134" s="237"/>
      <c r="V134" s="237"/>
      <c r="W134" s="237"/>
      <c r="X134" s="237"/>
      <c r="Y134" s="237"/>
      <c r="Z134" s="237"/>
      <c r="AA134" s="237"/>
      <c r="AB134" s="237"/>
    </row>
    <row r="135" spans="1:28">
      <c r="A135" s="219" t="s">
        <v>306</v>
      </c>
      <c r="B135" s="220" t="s">
        <v>16</v>
      </c>
      <c r="C135" s="220"/>
      <c r="D135" s="221" t="s">
        <v>307</v>
      </c>
      <c r="E135" s="220"/>
      <c r="F135" s="222">
        <v>1</v>
      </c>
      <c r="G135" s="222" t="s">
        <v>16</v>
      </c>
      <c r="H135" s="223">
        <f>I136</f>
        <v>30748.52</v>
      </c>
      <c r="I135" s="233">
        <f t="shared" si="0"/>
        <v>30748.52</v>
      </c>
      <c r="J135" s="234"/>
      <c r="K135" s="237"/>
      <c r="L135" s="237"/>
      <c r="M135" s="237"/>
      <c r="N135" s="237"/>
      <c r="O135" s="237"/>
      <c r="P135" s="237"/>
      <c r="Q135" s="237"/>
      <c r="R135" s="237"/>
      <c r="S135" s="237"/>
      <c r="T135" s="237"/>
      <c r="U135" s="237"/>
      <c r="V135" s="237"/>
      <c r="W135" s="237"/>
      <c r="X135" s="237"/>
      <c r="Y135" s="237"/>
      <c r="Z135" s="237"/>
      <c r="AA135" s="237"/>
      <c r="AB135" s="237"/>
    </row>
    <row r="136" spans="1:28" ht="38.25">
      <c r="A136" s="206" t="s">
        <v>308</v>
      </c>
      <c r="B136" s="207" t="s">
        <v>309</v>
      </c>
      <c r="C136" s="208" t="s">
        <v>20</v>
      </c>
      <c r="D136" s="209" t="s">
        <v>310</v>
      </c>
      <c r="E136" s="207" t="s">
        <v>311</v>
      </c>
      <c r="F136" s="211">
        <v>242</v>
      </c>
      <c r="G136" s="211">
        <v>100.21</v>
      </c>
      <c r="H136" s="212">
        <f>(TRUNC(G136*J7,2)+G136)</f>
        <v>127.06</v>
      </c>
      <c r="I136" s="231">
        <f t="shared" si="0"/>
        <v>30748.52</v>
      </c>
      <c r="J136" s="234"/>
      <c r="K136" s="237"/>
      <c r="L136" s="237"/>
      <c r="M136" s="237"/>
      <c r="N136" s="237"/>
      <c r="O136" s="237"/>
      <c r="P136" s="237"/>
      <c r="Q136" s="237"/>
      <c r="R136" s="237"/>
      <c r="S136" s="237"/>
      <c r="T136" s="237"/>
      <c r="U136" s="237"/>
      <c r="V136" s="237"/>
      <c r="W136" s="237"/>
      <c r="X136" s="237"/>
      <c r="Y136" s="237"/>
      <c r="Z136" s="237"/>
      <c r="AA136" s="237"/>
      <c r="AB136" s="237"/>
    </row>
    <row r="137" spans="1:28">
      <c r="A137" s="201" t="s">
        <v>312</v>
      </c>
      <c r="B137" s="202" t="s">
        <v>16</v>
      </c>
      <c r="C137" s="202"/>
      <c r="D137" s="203" t="s">
        <v>313</v>
      </c>
      <c r="E137" s="202"/>
      <c r="F137" s="204">
        <v>1</v>
      </c>
      <c r="G137" s="204" t="s">
        <v>16</v>
      </c>
      <c r="H137" s="205">
        <f>I138+I144+I146+I154+I167+I184+I188+I206+I209+I219</f>
        <v>2294332.6800000002</v>
      </c>
      <c r="I137" s="229">
        <f t="shared" si="0"/>
        <v>2294332.6800000002</v>
      </c>
      <c r="J137" s="234"/>
      <c r="K137" s="237"/>
      <c r="L137" s="237"/>
      <c r="M137" s="237"/>
      <c r="N137" s="237"/>
      <c r="O137" s="237"/>
      <c r="P137" s="237"/>
      <c r="Q137" s="237"/>
      <c r="R137" s="237"/>
      <c r="S137" s="237"/>
      <c r="T137" s="237"/>
      <c r="U137" s="237"/>
      <c r="V137" s="237"/>
      <c r="W137" s="237"/>
      <c r="X137" s="237"/>
      <c r="Y137" s="237"/>
      <c r="Z137" s="237"/>
      <c r="AA137" s="237"/>
      <c r="AB137" s="237"/>
    </row>
    <row r="138" spans="1:28">
      <c r="A138" s="214" t="s">
        <v>314</v>
      </c>
      <c r="B138" s="215" t="s">
        <v>16</v>
      </c>
      <c r="C138" s="215"/>
      <c r="D138" s="216" t="s">
        <v>315</v>
      </c>
      <c r="E138" s="215"/>
      <c r="F138" s="217">
        <v>1</v>
      </c>
      <c r="G138" s="217" t="s">
        <v>16</v>
      </c>
      <c r="H138" s="218">
        <f>I139+I140+I141+I142+I143</f>
        <v>337708.45</v>
      </c>
      <c r="I138" s="232">
        <f t="shared" si="0"/>
        <v>337708.45</v>
      </c>
      <c r="J138" s="234"/>
      <c r="K138" s="237"/>
      <c r="L138" s="237"/>
      <c r="M138" s="237"/>
      <c r="N138" s="237"/>
      <c r="O138" s="237"/>
      <c r="P138" s="237"/>
      <c r="Q138" s="237"/>
      <c r="R138" s="237"/>
      <c r="S138" s="237"/>
      <c r="T138" s="237"/>
      <c r="U138" s="237"/>
      <c r="V138" s="237"/>
      <c r="W138" s="237"/>
      <c r="X138" s="237"/>
      <c r="Y138" s="237"/>
      <c r="Z138" s="237"/>
      <c r="AA138" s="237"/>
      <c r="AB138" s="237"/>
    </row>
    <row r="139" spans="1:28" ht="38.25">
      <c r="A139" s="206" t="s">
        <v>316</v>
      </c>
      <c r="B139" s="210" t="s">
        <v>317</v>
      </c>
      <c r="C139" s="208" t="s">
        <v>27</v>
      </c>
      <c r="D139" s="213" t="s">
        <v>318</v>
      </c>
      <c r="E139" s="210" t="s">
        <v>44</v>
      </c>
      <c r="F139" s="211">
        <v>3068.53</v>
      </c>
      <c r="G139" s="211">
        <v>67.7</v>
      </c>
      <c r="H139" s="212">
        <f>(TRUNC(G139*J7,2)+G139)</f>
        <v>85.84</v>
      </c>
      <c r="I139" s="231">
        <f t="shared" si="0"/>
        <v>263402.61</v>
      </c>
      <c r="J139" s="234"/>
      <c r="K139" s="237"/>
      <c r="L139" s="237"/>
      <c r="M139" s="237"/>
      <c r="N139" s="237"/>
      <c r="O139" s="237"/>
      <c r="P139" s="237"/>
      <c r="Q139" s="237"/>
      <c r="R139" s="237"/>
      <c r="S139" s="237"/>
      <c r="T139" s="237"/>
      <c r="U139" s="237"/>
      <c r="V139" s="237"/>
      <c r="W139" s="237"/>
      <c r="X139" s="237"/>
      <c r="Y139" s="237"/>
      <c r="Z139" s="237"/>
      <c r="AA139" s="237"/>
      <c r="AB139" s="237"/>
    </row>
    <row r="140" spans="1:28" ht="25.5">
      <c r="A140" s="206" t="s">
        <v>319</v>
      </c>
      <c r="B140" s="207" t="s">
        <v>320</v>
      </c>
      <c r="C140" s="208" t="s">
        <v>27</v>
      </c>
      <c r="D140" s="209" t="s">
        <v>321</v>
      </c>
      <c r="E140" s="210" t="s">
        <v>322</v>
      </c>
      <c r="F140" s="211">
        <v>928.37</v>
      </c>
      <c r="G140" s="211">
        <v>13.32</v>
      </c>
      <c r="H140" s="212">
        <f>(TRUNC(G140*J7,2)+G140)</f>
        <v>16.88</v>
      </c>
      <c r="I140" s="231">
        <f t="shared" si="0"/>
        <v>15670.88</v>
      </c>
      <c r="J140" s="234"/>
      <c r="K140" s="237"/>
      <c r="L140" s="237"/>
      <c r="M140" s="237"/>
      <c r="N140" s="237"/>
      <c r="O140" s="237"/>
      <c r="P140" s="237"/>
      <c r="Q140" s="237"/>
      <c r="R140" s="237"/>
      <c r="S140" s="237"/>
      <c r="T140" s="237"/>
      <c r="U140" s="237"/>
      <c r="V140" s="237"/>
      <c r="W140" s="237"/>
      <c r="X140" s="237"/>
      <c r="Y140" s="237"/>
      <c r="Z140" s="237"/>
      <c r="AA140" s="237"/>
      <c r="AB140" s="237"/>
    </row>
    <row r="141" spans="1:28">
      <c r="A141" s="206" t="s">
        <v>323</v>
      </c>
      <c r="B141" s="207" t="s">
        <v>324</v>
      </c>
      <c r="C141" s="208" t="s">
        <v>27</v>
      </c>
      <c r="D141" s="209" t="s">
        <v>325</v>
      </c>
      <c r="E141" s="210" t="s">
        <v>322</v>
      </c>
      <c r="F141" s="211">
        <v>322.89999999999998</v>
      </c>
      <c r="G141" s="211">
        <v>80.92</v>
      </c>
      <c r="H141" s="212">
        <f>(TRUNC(G141*J7,2)+G141)</f>
        <v>102.6</v>
      </c>
      <c r="I141" s="231">
        <f t="shared" si="0"/>
        <v>33129.54</v>
      </c>
      <c r="J141" s="234"/>
      <c r="K141" s="237"/>
      <c r="L141" s="237"/>
      <c r="M141" s="237"/>
      <c r="N141" s="237"/>
      <c r="O141" s="237"/>
      <c r="P141" s="237"/>
      <c r="Q141" s="237"/>
      <c r="R141" s="237"/>
      <c r="S141" s="237"/>
      <c r="T141" s="237"/>
      <c r="U141" s="237"/>
      <c r="V141" s="237"/>
      <c r="W141" s="237"/>
      <c r="X141" s="237"/>
      <c r="Y141" s="237"/>
      <c r="Z141" s="237"/>
      <c r="AA141" s="237"/>
      <c r="AB141" s="237"/>
    </row>
    <row r="142" spans="1:28" ht="25.5">
      <c r="A142" s="206" t="s">
        <v>326</v>
      </c>
      <c r="B142" s="207" t="s">
        <v>327</v>
      </c>
      <c r="C142" s="208" t="s">
        <v>27</v>
      </c>
      <c r="D142" s="209" t="s">
        <v>328</v>
      </c>
      <c r="E142" s="210" t="s">
        <v>322</v>
      </c>
      <c r="F142" s="211">
        <v>262.2</v>
      </c>
      <c r="G142" s="211">
        <v>60.22</v>
      </c>
      <c r="H142" s="212">
        <f>(TRUNC(G142*J7,2)+G142)</f>
        <v>76.349999999999994</v>
      </c>
      <c r="I142" s="231">
        <f t="shared" si="0"/>
        <v>20018.97</v>
      </c>
      <c r="J142" s="232"/>
      <c r="K142" s="237"/>
      <c r="L142" s="237"/>
      <c r="M142" s="237"/>
      <c r="N142" s="237"/>
      <c r="O142" s="237"/>
      <c r="P142" s="237"/>
      <c r="Q142" s="237"/>
      <c r="R142" s="237"/>
      <c r="S142" s="237"/>
      <c r="T142" s="237"/>
      <c r="U142" s="237"/>
      <c r="V142" s="237"/>
      <c r="W142" s="237"/>
      <c r="X142" s="237"/>
      <c r="Y142" s="237"/>
      <c r="Z142" s="237"/>
      <c r="AA142" s="237"/>
      <c r="AB142" s="237"/>
    </row>
    <row r="143" spans="1:28" ht="38.25">
      <c r="A143" s="206" t="s">
        <v>329</v>
      </c>
      <c r="B143" s="207" t="s">
        <v>330</v>
      </c>
      <c r="C143" s="208" t="s">
        <v>20</v>
      </c>
      <c r="D143" s="209" t="s">
        <v>331</v>
      </c>
      <c r="E143" s="210" t="s">
        <v>44</v>
      </c>
      <c r="F143" s="211">
        <v>20.9</v>
      </c>
      <c r="G143" s="211">
        <v>207.03</v>
      </c>
      <c r="H143" s="212">
        <f>(TRUNC(G143*J7,2)+G143)</f>
        <v>262.51</v>
      </c>
      <c r="I143" s="231">
        <f t="shared" si="0"/>
        <v>5486.45</v>
      </c>
      <c r="J143" s="233"/>
      <c r="K143" s="237"/>
      <c r="L143" s="237"/>
      <c r="M143" s="237"/>
      <c r="N143" s="237"/>
      <c r="O143" s="237"/>
      <c r="P143" s="237"/>
      <c r="Q143" s="237"/>
      <c r="R143" s="237"/>
      <c r="S143" s="237"/>
      <c r="T143" s="237"/>
      <c r="U143" s="237"/>
      <c r="V143" s="237"/>
      <c r="W143" s="237"/>
      <c r="X143" s="237"/>
      <c r="Y143" s="237"/>
      <c r="Z143" s="237"/>
      <c r="AA143" s="237"/>
      <c r="AB143" s="237"/>
    </row>
    <row r="144" spans="1:28">
      <c r="A144" s="214" t="s">
        <v>332</v>
      </c>
      <c r="B144" s="215" t="s">
        <v>16</v>
      </c>
      <c r="C144" s="215"/>
      <c r="D144" s="216" t="s">
        <v>333</v>
      </c>
      <c r="E144" s="215"/>
      <c r="F144" s="217">
        <v>1</v>
      </c>
      <c r="G144" s="217" t="s">
        <v>16</v>
      </c>
      <c r="H144" s="218">
        <f>I145</f>
        <v>6222.26</v>
      </c>
      <c r="I144" s="232">
        <f t="shared" si="0"/>
        <v>6222.26</v>
      </c>
      <c r="J144" s="234"/>
      <c r="K144" s="237"/>
      <c r="L144" s="237"/>
      <c r="M144" s="237"/>
      <c r="N144" s="237"/>
      <c r="O144" s="237"/>
      <c r="P144" s="237"/>
      <c r="Q144" s="237"/>
      <c r="R144" s="237"/>
      <c r="S144" s="237"/>
      <c r="T144" s="237"/>
      <c r="U144" s="237"/>
      <c r="V144" s="237"/>
      <c r="W144" s="237"/>
      <c r="X144" s="237"/>
      <c r="Y144" s="237"/>
      <c r="Z144" s="237"/>
      <c r="AA144" s="237"/>
      <c r="AB144" s="237"/>
    </row>
    <row r="145" spans="1:28" ht="25.5">
      <c r="A145" s="206" t="s">
        <v>334</v>
      </c>
      <c r="B145" s="207" t="s">
        <v>335</v>
      </c>
      <c r="C145" s="208" t="s">
        <v>27</v>
      </c>
      <c r="D145" s="209" t="s">
        <v>336</v>
      </c>
      <c r="E145" s="207" t="s">
        <v>44</v>
      </c>
      <c r="F145" s="211">
        <v>68.959999999999994</v>
      </c>
      <c r="G145" s="211">
        <v>71.16</v>
      </c>
      <c r="H145" s="212">
        <f>(TRUNC(G145*J7,2)+G145)</f>
        <v>90.23</v>
      </c>
      <c r="I145" s="231">
        <f t="shared" si="0"/>
        <v>6222.26</v>
      </c>
      <c r="J145" s="234"/>
      <c r="K145" s="237"/>
      <c r="L145" s="237"/>
      <c r="M145" s="237"/>
      <c r="N145" s="237"/>
      <c r="O145" s="237"/>
      <c r="P145" s="237"/>
      <c r="Q145" s="237"/>
      <c r="R145" s="237"/>
      <c r="S145" s="237"/>
      <c r="T145" s="237"/>
      <c r="U145" s="237"/>
      <c r="V145" s="237"/>
      <c r="W145" s="237"/>
      <c r="X145" s="237"/>
      <c r="Y145" s="237"/>
      <c r="Z145" s="237"/>
      <c r="AA145" s="237"/>
      <c r="AB145" s="237"/>
    </row>
    <row r="146" spans="1:28">
      <c r="A146" s="214" t="s">
        <v>337</v>
      </c>
      <c r="B146" s="215" t="s">
        <v>16</v>
      </c>
      <c r="C146" s="215"/>
      <c r="D146" s="216" t="s">
        <v>338</v>
      </c>
      <c r="E146" s="215"/>
      <c r="F146" s="217">
        <v>1</v>
      </c>
      <c r="G146" s="217" t="s">
        <v>16</v>
      </c>
      <c r="H146" s="218">
        <f>I147+I148+I149+I150+I151+I152+I153</f>
        <v>329417.87</v>
      </c>
      <c r="I146" s="232">
        <f t="shared" si="0"/>
        <v>329417.87</v>
      </c>
      <c r="J146" s="234"/>
      <c r="K146" s="237"/>
      <c r="L146" s="237"/>
      <c r="M146" s="237"/>
      <c r="N146" s="237"/>
      <c r="O146" s="237"/>
      <c r="P146" s="237"/>
      <c r="Q146" s="237"/>
      <c r="R146" s="237"/>
      <c r="S146" s="237"/>
      <c r="T146" s="237"/>
      <c r="U146" s="237"/>
      <c r="V146" s="237"/>
      <c r="W146" s="237"/>
      <c r="X146" s="237"/>
      <c r="Y146" s="237"/>
      <c r="Z146" s="237"/>
      <c r="AA146" s="237"/>
      <c r="AB146" s="237"/>
    </row>
    <row r="147" spans="1:28" ht="25.5">
      <c r="A147" s="206" t="s">
        <v>339</v>
      </c>
      <c r="B147" s="210" t="s">
        <v>340</v>
      </c>
      <c r="C147" s="208" t="s">
        <v>27</v>
      </c>
      <c r="D147" s="213" t="s">
        <v>341</v>
      </c>
      <c r="E147" s="210" t="s">
        <v>44</v>
      </c>
      <c r="F147" s="211">
        <v>89.54</v>
      </c>
      <c r="G147" s="211">
        <v>30.79</v>
      </c>
      <c r="H147" s="212">
        <f>(TRUNC(G147*J7,2)+G147)</f>
        <v>39.04</v>
      </c>
      <c r="I147" s="231">
        <f t="shared" si="0"/>
        <v>3495.64</v>
      </c>
      <c r="J147" s="234"/>
      <c r="K147" s="237"/>
      <c r="L147" s="237"/>
      <c r="M147" s="237"/>
      <c r="N147" s="237"/>
      <c r="O147" s="237"/>
      <c r="P147" s="237"/>
      <c r="Q147" s="237"/>
      <c r="R147" s="237"/>
      <c r="S147" s="237"/>
      <c r="T147" s="237"/>
      <c r="U147" s="237"/>
      <c r="V147" s="237"/>
      <c r="W147" s="237"/>
      <c r="X147" s="237"/>
      <c r="Y147" s="237"/>
      <c r="Z147" s="237"/>
      <c r="AA147" s="237"/>
      <c r="AB147" s="237"/>
    </row>
    <row r="148" spans="1:28" ht="25.5">
      <c r="A148" s="206" t="s">
        <v>342</v>
      </c>
      <c r="B148" s="207" t="s">
        <v>343</v>
      </c>
      <c r="C148" s="208" t="s">
        <v>27</v>
      </c>
      <c r="D148" s="209" t="s">
        <v>344</v>
      </c>
      <c r="E148" s="210" t="s">
        <v>44</v>
      </c>
      <c r="F148" s="211">
        <v>1375.56</v>
      </c>
      <c r="G148" s="211">
        <v>32.74</v>
      </c>
      <c r="H148" s="212">
        <f>(TRUNC(G148*J7,2)+G148)</f>
        <v>41.51</v>
      </c>
      <c r="I148" s="231">
        <f t="shared" si="0"/>
        <v>57099.49</v>
      </c>
      <c r="J148" s="232"/>
      <c r="K148" s="228"/>
      <c r="L148" s="228"/>
      <c r="M148" s="228"/>
      <c r="N148" s="228"/>
      <c r="O148" s="228"/>
      <c r="P148" s="228"/>
      <c r="Q148" s="228"/>
      <c r="R148" s="228"/>
      <c r="S148" s="228"/>
      <c r="T148" s="228"/>
      <c r="U148" s="228"/>
      <c r="V148" s="228"/>
      <c r="W148" s="228"/>
      <c r="X148" s="228"/>
      <c r="Y148" s="228"/>
      <c r="Z148" s="228"/>
      <c r="AA148" s="228"/>
      <c r="AB148" s="228"/>
    </row>
    <row r="149" spans="1:28" ht="51">
      <c r="A149" s="206" t="s">
        <v>345</v>
      </c>
      <c r="B149" s="207" t="s">
        <v>346</v>
      </c>
      <c r="C149" s="208" t="s">
        <v>27</v>
      </c>
      <c r="D149" s="209" t="s">
        <v>347</v>
      </c>
      <c r="E149" s="210" t="s">
        <v>44</v>
      </c>
      <c r="F149" s="211">
        <v>1375.56</v>
      </c>
      <c r="G149" s="211">
        <v>98.04</v>
      </c>
      <c r="H149" s="212">
        <f>(TRUNC(G149*J7,2)+G149)</f>
        <v>124.31</v>
      </c>
      <c r="I149" s="231">
        <f t="shared" si="0"/>
        <v>170995.86</v>
      </c>
      <c r="J149" s="233"/>
      <c r="K149" s="228"/>
      <c r="L149" s="228"/>
      <c r="M149" s="228"/>
      <c r="N149" s="228"/>
      <c r="O149" s="228"/>
      <c r="P149" s="228"/>
      <c r="Q149" s="228"/>
      <c r="R149" s="228"/>
      <c r="S149" s="228"/>
      <c r="T149" s="228"/>
      <c r="U149" s="228"/>
      <c r="V149" s="228"/>
      <c r="W149" s="228"/>
      <c r="X149" s="228"/>
      <c r="Y149" s="228"/>
      <c r="Z149" s="228"/>
      <c r="AA149" s="228"/>
      <c r="AB149" s="228"/>
    </row>
    <row r="150" spans="1:28">
      <c r="A150" s="206" t="s">
        <v>348</v>
      </c>
      <c r="B150" s="207" t="s">
        <v>349</v>
      </c>
      <c r="C150" s="208" t="s">
        <v>27</v>
      </c>
      <c r="D150" s="209" t="s">
        <v>350</v>
      </c>
      <c r="E150" s="210" t="s">
        <v>322</v>
      </c>
      <c r="F150" s="211">
        <v>1072.49</v>
      </c>
      <c r="G150" s="211">
        <v>24.06</v>
      </c>
      <c r="H150" s="212">
        <f>(TRUNC(G150*J7,2)+G150)</f>
        <v>30.5</v>
      </c>
      <c r="I150" s="231">
        <f t="shared" si="0"/>
        <v>32710.94</v>
      </c>
      <c r="J150" s="234"/>
      <c r="K150" s="237"/>
      <c r="L150" s="237"/>
      <c r="M150" s="237"/>
      <c r="N150" s="237"/>
      <c r="O150" s="237"/>
      <c r="P150" s="237"/>
      <c r="Q150" s="237"/>
      <c r="R150" s="237"/>
      <c r="S150" s="237"/>
      <c r="T150" s="237"/>
      <c r="U150" s="237"/>
      <c r="V150" s="237"/>
      <c r="W150" s="237"/>
      <c r="X150" s="237"/>
      <c r="Y150" s="237"/>
      <c r="Z150" s="237"/>
      <c r="AA150" s="237"/>
      <c r="AB150" s="237"/>
    </row>
    <row r="151" spans="1:28">
      <c r="A151" s="206" t="s">
        <v>351</v>
      </c>
      <c r="B151" s="207" t="s">
        <v>352</v>
      </c>
      <c r="C151" s="208" t="s">
        <v>27</v>
      </c>
      <c r="D151" s="209" t="s">
        <v>353</v>
      </c>
      <c r="E151" s="210" t="s">
        <v>322</v>
      </c>
      <c r="F151" s="211">
        <v>50.9</v>
      </c>
      <c r="G151" s="211">
        <v>88.37</v>
      </c>
      <c r="H151" s="212">
        <f>(TRUNC(G151*J7,2)+G151)</f>
        <v>112.05</v>
      </c>
      <c r="I151" s="231">
        <f t="shared" si="0"/>
        <v>5703.34</v>
      </c>
      <c r="J151" s="234"/>
      <c r="K151" s="237"/>
      <c r="L151" s="237"/>
      <c r="M151" s="237"/>
      <c r="N151" s="237"/>
      <c r="O151" s="237"/>
      <c r="P151" s="237"/>
      <c r="Q151" s="237"/>
      <c r="R151" s="237"/>
      <c r="S151" s="237"/>
      <c r="T151" s="237"/>
      <c r="U151" s="237"/>
      <c r="V151" s="237"/>
      <c r="W151" s="237"/>
      <c r="X151" s="237"/>
      <c r="Y151" s="237"/>
      <c r="Z151" s="237"/>
      <c r="AA151" s="237"/>
      <c r="AB151" s="237"/>
    </row>
    <row r="152" spans="1:28">
      <c r="A152" s="206" t="s">
        <v>354</v>
      </c>
      <c r="B152" s="207" t="s">
        <v>355</v>
      </c>
      <c r="C152" s="208" t="s">
        <v>20</v>
      </c>
      <c r="D152" s="209" t="s">
        <v>356</v>
      </c>
      <c r="E152" s="207" t="s">
        <v>61</v>
      </c>
      <c r="F152" s="211">
        <v>34</v>
      </c>
      <c r="G152" s="211">
        <v>7.14</v>
      </c>
      <c r="H152" s="212">
        <f>(TRUNC(G152*J7,2)+G152)</f>
        <v>9.0500000000000007</v>
      </c>
      <c r="I152" s="231">
        <f t="shared" si="0"/>
        <v>307.7</v>
      </c>
      <c r="J152" s="234"/>
      <c r="K152" s="237"/>
      <c r="L152" s="237"/>
      <c r="M152" s="237"/>
      <c r="N152" s="237"/>
      <c r="O152" s="237"/>
      <c r="P152" s="237"/>
      <c r="Q152" s="237"/>
      <c r="R152" s="237"/>
      <c r="S152" s="237"/>
      <c r="T152" s="237"/>
      <c r="U152" s="237"/>
      <c r="V152" s="237"/>
      <c r="W152" s="237"/>
      <c r="X152" s="237"/>
      <c r="Y152" s="237"/>
      <c r="Z152" s="237"/>
      <c r="AA152" s="237"/>
      <c r="AB152" s="237"/>
    </row>
    <row r="153" spans="1:28" ht="25.5">
      <c r="A153" s="206" t="s">
        <v>357</v>
      </c>
      <c r="B153" s="210" t="s">
        <v>358</v>
      </c>
      <c r="C153" s="208" t="s">
        <v>27</v>
      </c>
      <c r="D153" s="213" t="s">
        <v>359</v>
      </c>
      <c r="E153" s="210" t="s">
        <v>322</v>
      </c>
      <c r="F153" s="211">
        <v>274.60000000000002</v>
      </c>
      <c r="G153" s="211">
        <v>169.75</v>
      </c>
      <c r="H153" s="212">
        <f>(TRUNC(G153*J7,2)+G153)</f>
        <v>215.24</v>
      </c>
      <c r="I153" s="231">
        <f t="shared" si="0"/>
        <v>59104.9</v>
      </c>
      <c r="J153" s="234"/>
      <c r="K153" s="237"/>
      <c r="L153" s="237"/>
      <c r="M153" s="237"/>
      <c r="N153" s="237"/>
      <c r="O153" s="237"/>
      <c r="P153" s="237"/>
      <c r="Q153" s="237"/>
      <c r="R153" s="237"/>
      <c r="S153" s="237"/>
      <c r="T153" s="237"/>
      <c r="U153" s="237"/>
      <c r="V153" s="237"/>
      <c r="W153" s="237"/>
      <c r="X153" s="237"/>
      <c r="Y153" s="237"/>
      <c r="Z153" s="237"/>
      <c r="AA153" s="237"/>
      <c r="AB153" s="237"/>
    </row>
    <row r="154" spans="1:28">
      <c r="A154" s="214" t="s">
        <v>360</v>
      </c>
      <c r="B154" s="215" t="s">
        <v>16</v>
      </c>
      <c r="C154" s="215"/>
      <c r="D154" s="216" t="s">
        <v>361</v>
      </c>
      <c r="E154" s="215"/>
      <c r="F154" s="217">
        <v>1</v>
      </c>
      <c r="G154" s="217" t="s">
        <v>16</v>
      </c>
      <c r="H154" s="218">
        <f>I155+I161+I164</f>
        <v>463134.48</v>
      </c>
      <c r="I154" s="232">
        <f t="shared" si="0"/>
        <v>463134.48</v>
      </c>
      <c r="J154" s="233"/>
      <c r="K154" s="228"/>
      <c r="L154" s="228"/>
      <c r="M154" s="228"/>
      <c r="N154" s="228"/>
      <c r="O154" s="228"/>
      <c r="P154" s="228"/>
      <c r="Q154" s="228"/>
      <c r="R154" s="228"/>
      <c r="S154" s="228"/>
      <c r="T154" s="228"/>
      <c r="U154" s="228"/>
      <c r="V154" s="228"/>
      <c r="W154" s="228"/>
      <c r="X154" s="228"/>
      <c r="Y154" s="228"/>
      <c r="Z154" s="228"/>
      <c r="AA154" s="228"/>
      <c r="AB154" s="228"/>
    </row>
    <row r="155" spans="1:28">
      <c r="A155" s="219" t="s">
        <v>362</v>
      </c>
      <c r="B155" s="220" t="s">
        <v>16</v>
      </c>
      <c r="C155" s="220"/>
      <c r="D155" s="221" t="s">
        <v>363</v>
      </c>
      <c r="E155" s="220"/>
      <c r="F155" s="222">
        <v>1</v>
      </c>
      <c r="G155" s="222" t="s">
        <v>16</v>
      </c>
      <c r="H155" s="223">
        <f>I156+I157+I158+I159+I160</f>
        <v>251606.35</v>
      </c>
      <c r="I155" s="233">
        <f t="shared" si="0"/>
        <v>251606.35</v>
      </c>
      <c r="J155" s="234"/>
      <c r="K155" s="237"/>
      <c r="L155" s="237"/>
      <c r="M155" s="237"/>
      <c r="N155" s="237"/>
      <c r="O155" s="237"/>
      <c r="P155" s="237"/>
      <c r="Q155" s="237"/>
      <c r="R155" s="237"/>
      <c r="S155" s="237"/>
      <c r="T155" s="237"/>
      <c r="U155" s="237"/>
      <c r="V155" s="237"/>
      <c r="W155" s="237"/>
      <c r="X155" s="237"/>
      <c r="Y155" s="237"/>
      <c r="Z155" s="237"/>
      <c r="AA155" s="237"/>
      <c r="AB155" s="237"/>
    </row>
    <row r="156" spans="1:28" ht="38.25">
      <c r="A156" s="206" t="s">
        <v>364</v>
      </c>
      <c r="B156" s="207" t="s">
        <v>365</v>
      </c>
      <c r="C156" s="208" t="s">
        <v>27</v>
      </c>
      <c r="D156" s="209" t="s">
        <v>366</v>
      </c>
      <c r="E156" s="210" t="s">
        <v>44</v>
      </c>
      <c r="F156" s="211">
        <v>4417.55</v>
      </c>
      <c r="G156" s="211">
        <v>4.51</v>
      </c>
      <c r="H156" s="212">
        <f>(TRUNC(G156*J7,2)+G156)</f>
        <v>5.71</v>
      </c>
      <c r="I156" s="231">
        <f t="shared" si="0"/>
        <v>25224.21</v>
      </c>
      <c r="J156" s="234"/>
      <c r="K156" s="237"/>
      <c r="L156" s="237"/>
      <c r="M156" s="237"/>
      <c r="N156" s="237"/>
      <c r="O156" s="237"/>
      <c r="P156" s="237"/>
      <c r="Q156" s="237"/>
      <c r="R156" s="237"/>
      <c r="S156" s="237"/>
      <c r="T156" s="237"/>
      <c r="U156" s="237"/>
      <c r="V156" s="237"/>
      <c r="W156" s="237"/>
      <c r="X156" s="237"/>
      <c r="Y156" s="237"/>
      <c r="Z156" s="237"/>
      <c r="AA156" s="237"/>
      <c r="AB156" s="237"/>
    </row>
    <row r="157" spans="1:28" ht="38.25">
      <c r="A157" s="206" t="s">
        <v>367</v>
      </c>
      <c r="B157" s="207" t="s">
        <v>368</v>
      </c>
      <c r="C157" s="208" t="s">
        <v>27</v>
      </c>
      <c r="D157" s="209" t="s">
        <v>369</v>
      </c>
      <c r="E157" s="210" t="s">
        <v>44</v>
      </c>
      <c r="F157" s="211">
        <v>4417.55</v>
      </c>
      <c r="G157" s="211">
        <v>23.53</v>
      </c>
      <c r="H157" s="212">
        <f>(TRUNC(G157*J7,2)+G157)</f>
        <v>29.83</v>
      </c>
      <c r="I157" s="231">
        <f t="shared" si="0"/>
        <v>131775.51</v>
      </c>
      <c r="J157" s="232"/>
      <c r="K157" s="228"/>
      <c r="L157" s="228"/>
      <c r="M157" s="228"/>
      <c r="N157" s="228"/>
      <c r="O157" s="228"/>
      <c r="P157" s="228"/>
      <c r="Q157" s="228"/>
      <c r="R157" s="228"/>
      <c r="S157" s="228"/>
      <c r="T157" s="228"/>
      <c r="U157" s="228"/>
      <c r="V157" s="228"/>
      <c r="W157" s="228"/>
      <c r="X157" s="228"/>
      <c r="Y157" s="228"/>
      <c r="Z157" s="228"/>
      <c r="AA157" s="228"/>
      <c r="AB157" s="228"/>
    </row>
    <row r="158" spans="1:28" ht="25.5">
      <c r="A158" s="206" t="s">
        <v>370</v>
      </c>
      <c r="B158" s="207" t="s">
        <v>371</v>
      </c>
      <c r="C158" s="208" t="s">
        <v>27</v>
      </c>
      <c r="D158" s="209" t="s">
        <v>372</v>
      </c>
      <c r="E158" s="207" t="s">
        <v>44</v>
      </c>
      <c r="F158" s="211">
        <v>155.82</v>
      </c>
      <c r="G158" s="211">
        <v>70.319999999999993</v>
      </c>
      <c r="H158" s="212">
        <f>(TRUNC(G158*J7,2)+G158)</f>
        <v>89.16</v>
      </c>
      <c r="I158" s="231">
        <f t="shared" si="0"/>
        <v>13892.91</v>
      </c>
      <c r="J158" s="233"/>
      <c r="K158" s="228"/>
      <c r="L158" s="228"/>
      <c r="M158" s="228"/>
      <c r="N158" s="228"/>
      <c r="O158" s="228"/>
      <c r="P158" s="228"/>
      <c r="Q158" s="228"/>
      <c r="R158" s="228"/>
      <c r="S158" s="228"/>
      <c r="T158" s="228"/>
      <c r="U158" s="228"/>
      <c r="V158" s="228"/>
      <c r="W158" s="228"/>
      <c r="X158" s="228"/>
      <c r="Y158" s="228"/>
      <c r="Z158" s="228"/>
      <c r="AA158" s="228"/>
      <c r="AB158" s="228"/>
    </row>
    <row r="159" spans="1:28" ht="25.5">
      <c r="A159" s="206" t="s">
        <v>373</v>
      </c>
      <c r="B159" s="207" t="s">
        <v>374</v>
      </c>
      <c r="C159" s="208" t="s">
        <v>27</v>
      </c>
      <c r="D159" s="209" t="s">
        <v>375</v>
      </c>
      <c r="E159" s="207" t="s">
        <v>44</v>
      </c>
      <c r="F159" s="211">
        <v>860.64</v>
      </c>
      <c r="G159" s="211">
        <v>63.05</v>
      </c>
      <c r="H159" s="212">
        <f>(TRUNC(G159*J7,2)+G159)</f>
        <v>79.94</v>
      </c>
      <c r="I159" s="231">
        <f t="shared" si="0"/>
        <v>68799.56</v>
      </c>
      <c r="J159" s="234"/>
      <c r="K159" s="228"/>
      <c r="L159" s="228"/>
      <c r="M159" s="228"/>
      <c r="N159" s="228"/>
      <c r="O159" s="228"/>
      <c r="P159" s="228"/>
      <c r="Q159" s="228"/>
      <c r="R159" s="228"/>
      <c r="S159" s="228"/>
      <c r="T159" s="228"/>
      <c r="U159" s="228"/>
      <c r="V159" s="228"/>
      <c r="W159" s="228"/>
      <c r="X159" s="228"/>
      <c r="Y159" s="228"/>
      <c r="Z159" s="228"/>
      <c r="AA159" s="228"/>
      <c r="AB159" s="228"/>
    </row>
    <row r="160" spans="1:28" ht="38.25">
      <c r="A160" s="206" t="s">
        <v>376</v>
      </c>
      <c r="B160" s="207" t="s">
        <v>377</v>
      </c>
      <c r="C160" s="208" t="s">
        <v>27</v>
      </c>
      <c r="D160" s="209" t="s">
        <v>378</v>
      </c>
      <c r="E160" s="207" t="s">
        <v>44</v>
      </c>
      <c r="F160" s="211">
        <v>26.96</v>
      </c>
      <c r="G160" s="211">
        <v>348.52</v>
      </c>
      <c r="H160" s="212">
        <f>(TRUNC(G160*J7,2)+G160)</f>
        <v>441.92</v>
      </c>
      <c r="I160" s="231">
        <f t="shared" si="0"/>
        <v>11914.16</v>
      </c>
      <c r="J160" s="234"/>
      <c r="K160" s="228"/>
      <c r="L160" s="228"/>
      <c r="M160" s="228"/>
      <c r="N160" s="228"/>
      <c r="O160" s="228"/>
      <c r="P160" s="228"/>
      <c r="Q160" s="228"/>
      <c r="R160" s="228"/>
      <c r="S160" s="228"/>
      <c r="T160" s="228"/>
      <c r="U160" s="228"/>
      <c r="V160" s="228"/>
      <c r="W160" s="228"/>
      <c r="X160" s="228"/>
      <c r="Y160" s="228"/>
      <c r="Z160" s="228"/>
      <c r="AA160" s="228"/>
      <c r="AB160" s="228"/>
    </row>
    <row r="161" spans="1:28">
      <c r="A161" s="219" t="s">
        <v>379</v>
      </c>
      <c r="B161" s="220" t="s">
        <v>16</v>
      </c>
      <c r="C161" s="220"/>
      <c r="D161" s="221" t="s">
        <v>380</v>
      </c>
      <c r="E161" s="220"/>
      <c r="F161" s="222">
        <v>1</v>
      </c>
      <c r="G161" s="222" t="s">
        <v>16</v>
      </c>
      <c r="H161" s="223">
        <f>I162+I163</f>
        <v>139159.93</v>
      </c>
      <c r="I161" s="233">
        <f t="shared" si="0"/>
        <v>139159.93</v>
      </c>
      <c r="J161" s="234"/>
      <c r="K161" s="228"/>
      <c r="L161" s="228"/>
      <c r="M161" s="228"/>
      <c r="N161" s="228"/>
      <c r="O161" s="228"/>
      <c r="P161" s="228"/>
      <c r="Q161" s="228"/>
      <c r="R161" s="228"/>
      <c r="S161" s="228"/>
      <c r="T161" s="228"/>
      <c r="U161" s="228"/>
      <c r="V161" s="228"/>
      <c r="W161" s="228"/>
      <c r="X161" s="228"/>
      <c r="Y161" s="228"/>
      <c r="Z161" s="228"/>
      <c r="AA161" s="228"/>
      <c r="AB161" s="228"/>
    </row>
    <row r="162" spans="1:28" ht="38.25">
      <c r="A162" s="206" t="s">
        <v>381</v>
      </c>
      <c r="B162" s="207" t="s">
        <v>382</v>
      </c>
      <c r="C162" s="208" t="s">
        <v>27</v>
      </c>
      <c r="D162" s="209" t="s">
        <v>383</v>
      </c>
      <c r="E162" s="210" t="s">
        <v>44</v>
      </c>
      <c r="F162" s="211">
        <v>1719.51</v>
      </c>
      <c r="G162" s="211">
        <v>8.17</v>
      </c>
      <c r="H162" s="212">
        <f>(TRUNC(G162*J7,2)+G162)</f>
        <v>10.35</v>
      </c>
      <c r="I162" s="231">
        <f t="shared" si="0"/>
        <v>17796.919999999998</v>
      </c>
      <c r="J162" s="233"/>
      <c r="K162" s="228"/>
      <c r="L162" s="228"/>
      <c r="M162" s="228"/>
      <c r="N162" s="228"/>
      <c r="O162" s="228"/>
      <c r="P162" s="228"/>
      <c r="Q162" s="228"/>
      <c r="R162" s="228"/>
      <c r="S162" s="228"/>
      <c r="T162" s="228"/>
      <c r="U162" s="228"/>
      <c r="V162" s="228"/>
      <c r="W162" s="228"/>
      <c r="X162" s="228"/>
      <c r="Y162" s="228"/>
      <c r="Z162" s="228"/>
      <c r="AA162" s="228"/>
      <c r="AB162" s="228"/>
    </row>
    <row r="163" spans="1:28" ht="38.25">
      <c r="A163" s="206" t="s">
        <v>384</v>
      </c>
      <c r="B163" s="207" t="s">
        <v>385</v>
      </c>
      <c r="C163" s="208" t="s">
        <v>27</v>
      </c>
      <c r="D163" s="209" t="s">
        <v>386</v>
      </c>
      <c r="E163" s="210" t="s">
        <v>44</v>
      </c>
      <c r="F163" s="211">
        <v>1719.51</v>
      </c>
      <c r="G163" s="211">
        <v>55.67</v>
      </c>
      <c r="H163" s="212">
        <f>(TRUNC(G163*J7,2)+G163)</f>
        <v>70.58</v>
      </c>
      <c r="I163" s="231">
        <f t="shared" si="0"/>
        <v>121363.01</v>
      </c>
      <c r="J163" s="234"/>
      <c r="K163" s="237"/>
      <c r="L163" s="237"/>
      <c r="M163" s="237"/>
      <c r="N163" s="237"/>
      <c r="O163" s="237"/>
      <c r="P163" s="237"/>
      <c r="Q163" s="237"/>
      <c r="R163" s="237"/>
      <c r="S163" s="237"/>
      <c r="T163" s="237"/>
      <c r="U163" s="237"/>
      <c r="V163" s="237"/>
      <c r="W163" s="237"/>
      <c r="X163" s="237"/>
      <c r="Y163" s="237"/>
      <c r="Z163" s="237"/>
      <c r="AA163" s="237"/>
      <c r="AB163" s="237"/>
    </row>
    <row r="164" spans="1:28">
      <c r="A164" s="219" t="s">
        <v>387</v>
      </c>
      <c r="B164" s="220" t="s">
        <v>16</v>
      </c>
      <c r="C164" s="220"/>
      <c r="D164" s="221" t="s">
        <v>388</v>
      </c>
      <c r="E164" s="220"/>
      <c r="F164" s="222">
        <v>1</v>
      </c>
      <c r="G164" s="222" t="s">
        <v>16</v>
      </c>
      <c r="H164" s="223">
        <f>I165+I166</f>
        <v>72368.2</v>
      </c>
      <c r="I164" s="233">
        <f t="shared" si="0"/>
        <v>72368.2</v>
      </c>
      <c r="J164" s="234"/>
      <c r="K164" s="237"/>
      <c r="L164" s="237"/>
      <c r="M164" s="237"/>
      <c r="N164" s="237"/>
      <c r="O164" s="237"/>
      <c r="P164" s="237"/>
      <c r="Q164" s="237"/>
      <c r="R164" s="237"/>
      <c r="S164" s="237"/>
      <c r="T164" s="237"/>
      <c r="U164" s="237"/>
      <c r="V164" s="237"/>
      <c r="W164" s="237"/>
      <c r="X164" s="237"/>
      <c r="Y164" s="237"/>
      <c r="Z164" s="237"/>
      <c r="AA164" s="237"/>
      <c r="AB164" s="237"/>
    </row>
    <row r="165" spans="1:28" ht="38.25">
      <c r="A165" s="206" t="s">
        <v>389</v>
      </c>
      <c r="B165" s="207" t="s">
        <v>390</v>
      </c>
      <c r="C165" s="208" t="s">
        <v>27</v>
      </c>
      <c r="D165" s="209" t="s">
        <v>391</v>
      </c>
      <c r="E165" s="210" t="s">
        <v>44</v>
      </c>
      <c r="F165" s="211">
        <v>1375.56</v>
      </c>
      <c r="G165" s="211">
        <v>8.7799999999999994</v>
      </c>
      <c r="H165" s="212">
        <f>(TRUNC(G165*J7,2)+G165)</f>
        <v>11.13</v>
      </c>
      <c r="I165" s="231">
        <f t="shared" si="0"/>
        <v>15309.98</v>
      </c>
      <c r="J165" s="234"/>
      <c r="K165" s="237"/>
      <c r="L165" s="237"/>
      <c r="M165" s="237"/>
      <c r="N165" s="237"/>
      <c r="O165" s="237"/>
      <c r="P165" s="237"/>
      <c r="Q165" s="237"/>
      <c r="R165" s="237"/>
      <c r="S165" s="237"/>
      <c r="T165" s="237"/>
      <c r="U165" s="237"/>
      <c r="V165" s="237"/>
      <c r="W165" s="237"/>
      <c r="X165" s="237"/>
      <c r="Y165" s="237"/>
      <c r="Z165" s="237"/>
      <c r="AA165" s="237"/>
      <c r="AB165" s="237"/>
    </row>
    <row r="166" spans="1:28" ht="25.5">
      <c r="A166" s="206" t="s">
        <v>392</v>
      </c>
      <c r="B166" s="207" t="s">
        <v>393</v>
      </c>
      <c r="C166" s="208" t="s">
        <v>27</v>
      </c>
      <c r="D166" s="209" t="s">
        <v>394</v>
      </c>
      <c r="E166" s="207" t="s">
        <v>44</v>
      </c>
      <c r="F166" s="211">
        <v>1375.56</v>
      </c>
      <c r="G166" s="211">
        <v>32.72</v>
      </c>
      <c r="H166" s="212">
        <f>(TRUNC(G166*J7,2)+G166)</f>
        <v>41.48</v>
      </c>
      <c r="I166" s="231">
        <f t="shared" si="0"/>
        <v>57058.22</v>
      </c>
      <c r="J166" s="234"/>
      <c r="K166" s="237"/>
      <c r="L166" s="237"/>
      <c r="M166" s="237"/>
      <c r="N166" s="237"/>
      <c r="O166" s="237"/>
      <c r="P166" s="237"/>
      <c r="Q166" s="237"/>
      <c r="R166" s="237"/>
      <c r="S166" s="237"/>
      <c r="T166" s="237"/>
      <c r="U166" s="237"/>
      <c r="V166" s="237"/>
      <c r="W166" s="237"/>
      <c r="X166" s="237"/>
      <c r="Y166" s="237"/>
      <c r="Z166" s="237"/>
      <c r="AA166" s="237"/>
      <c r="AB166" s="237"/>
    </row>
    <row r="167" spans="1:28">
      <c r="A167" s="214" t="s">
        <v>395</v>
      </c>
      <c r="B167" s="215" t="s">
        <v>16</v>
      </c>
      <c r="C167" s="215"/>
      <c r="D167" s="216" t="s">
        <v>396</v>
      </c>
      <c r="E167" s="215"/>
      <c r="F167" s="217">
        <v>1</v>
      </c>
      <c r="G167" s="217" t="s">
        <v>16</v>
      </c>
      <c r="H167" s="218">
        <f>I168+I172+I175+I179</f>
        <v>292567.67</v>
      </c>
      <c r="I167" s="232">
        <f t="shared" si="0"/>
        <v>292567.67</v>
      </c>
      <c r="J167" s="233"/>
      <c r="K167" s="237"/>
      <c r="L167" s="237"/>
      <c r="M167" s="237"/>
      <c r="N167" s="237"/>
      <c r="O167" s="237"/>
      <c r="P167" s="237"/>
      <c r="Q167" s="237"/>
      <c r="R167" s="237"/>
      <c r="S167" s="237"/>
      <c r="T167" s="237"/>
      <c r="U167" s="237"/>
      <c r="V167" s="237"/>
      <c r="W167" s="237"/>
      <c r="X167" s="237"/>
      <c r="Y167" s="237"/>
      <c r="Z167" s="237"/>
      <c r="AA167" s="237"/>
      <c r="AB167" s="237"/>
    </row>
    <row r="168" spans="1:28">
      <c r="A168" s="219" t="s">
        <v>397</v>
      </c>
      <c r="B168" s="220" t="s">
        <v>16</v>
      </c>
      <c r="C168" s="220"/>
      <c r="D168" s="221" t="s">
        <v>398</v>
      </c>
      <c r="E168" s="220"/>
      <c r="F168" s="222">
        <v>1</v>
      </c>
      <c r="G168" s="222" t="s">
        <v>16</v>
      </c>
      <c r="H168" s="223">
        <f>I169+I170+I171</f>
        <v>126690.59</v>
      </c>
      <c r="I168" s="233">
        <f t="shared" si="0"/>
        <v>126690.59</v>
      </c>
      <c r="J168" s="238"/>
      <c r="K168" s="237"/>
      <c r="L168" s="237"/>
      <c r="M168" s="237"/>
      <c r="N168" s="237"/>
      <c r="O168" s="237"/>
      <c r="P168" s="237"/>
      <c r="Q168" s="237"/>
      <c r="R168" s="237"/>
      <c r="S168" s="237"/>
      <c r="T168" s="237"/>
      <c r="U168" s="237"/>
      <c r="V168" s="237"/>
      <c r="W168" s="237"/>
      <c r="X168" s="237"/>
      <c r="Y168" s="237"/>
      <c r="Z168" s="237"/>
      <c r="AA168" s="237"/>
      <c r="AB168" s="237"/>
    </row>
    <row r="169" spans="1:28" ht="25.5">
      <c r="A169" s="206" t="s">
        <v>399</v>
      </c>
      <c r="B169" s="210" t="s">
        <v>400</v>
      </c>
      <c r="C169" s="208" t="s">
        <v>27</v>
      </c>
      <c r="D169" s="213" t="s">
        <v>401</v>
      </c>
      <c r="E169" s="210" t="s">
        <v>44</v>
      </c>
      <c r="F169" s="211">
        <v>3401.09</v>
      </c>
      <c r="G169" s="211">
        <v>4.41</v>
      </c>
      <c r="H169" s="212">
        <f>(TRUNC(G169*J7,2)+G169)</f>
        <v>5.59</v>
      </c>
      <c r="I169" s="231">
        <f t="shared" si="0"/>
        <v>19012.09</v>
      </c>
      <c r="J169" s="234"/>
      <c r="K169" s="237"/>
      <c r="L169" s="237"/>
      <c r="M169" s="237"/>
      <c r="N169" s="237"/>
      <c r="O169" s="237"/>
      <c r="P169" s="237"/>
      <c r="Q169" s="237"/>
      <c r="R169" s="237"/>
      <c r="S169" s="237"/>
      <c r="T169" s="237"/>
      <c r="U169" s="237"/>
      <c r="V169" s="237"/>
      <c r="W169" s="237"/>
      <c r="X169" s="237"/>
      <c r="Y169" s="237"/>
      <c r="Z169" s="237"/>
      <c r="AA169" s="237"/>
      <c r="AB169" s="237"/>
    </row>
    <row r="170" spans="1:28" ht="25.5">
      <c r="A170" s="206" t="s">
        <v>402</v>
      </c>
      <c r="B170" s="224" t="s">
        <v>403</v>
      </c>
      <c r="C170" s="208" t="s">
        <v>27</v>
      </c>
      <c r="D170" s="209" t="s">
        <v>404</v>
      </c>
      <c r="E170" s="207" t="s">
        <v>44</v>
      </c>
      <c r="F170" s="211">
        <v>3401.09</v>
      </c>
      <c r="G170" s="211">
        <v>11.86</v>
      </c>
      <c r="H170" s="212">
        <f>(TRUNC(G170*J7,2)+G170)</f>
        <v>15.03</v>
      </c>
      <c r="I170" s="231">
        <f t="shared" si="0"/>
        <v>51118.38</v>
      </c>
      <c r="J170" s="238"/>
      <c r="K170" s="237"/>
      <c r="L170" s="237"/>
      <c r="M170" s="237"/>
      <c r="N170" s="237"/>
      <c r="O170" s="237"/>
      <c r="P170" s="237"/>
      <c r="Q170" s="237"/>
      <c r="R170" s="237"/>
      <c r="S170" s="237"/>
      <c r="T170" s="237"/>
      <c r="U170" s="237"/>
      <c r="V170" s="237"/>
      <c r="W170" s="237"/>
      <c r="X170" s="237"/>
      <c r="Y170" s="237"/>
      <c r="Z170" s="237"/>
      <c r="AA170" s="237"/>
      <c r="AB170" s="237"/>
    </row>
    <row r="171" spans="1:28" ht="25.5">
      <c r="A171" s="206" t="s">
        <v>405</v>
      </c>
      <c r="B171" s="207" t="s">
        <v>406</v>
      </c>
      <c r="C171" s="208" t="s">
        <v>27</v>
      </c>
      <c r="D171" s="225" t="s">
        <v>407</v>
      </c>
      <c r="E171" s="224" t="s">
        <v>44</v>
      </c>
      <c r="F171" s="211">
        <v>3401.09</v>
      </c>
      <c r="G171" s="211">
        <v>13.12</v>
      </c>
      <c r="H171" s="212">
        <f>(TRUNC(G171*J7,2)+G171)</f>
        <v>16.63</v>
      </c>
      <c r="I171" s="231">
        <f t="shared" si="0"/>
        <v>56560.12</v>
      </c>
      <c r="J171" s="234"/>
      <c r="K171" s="237"/>
      <c r="L171" s="237"/>
      <c r="M171" s="237"/>
      <c r="N171" s="237"/>
      <c r="O171" s="237"/>
      <c r="P171" s="237"/>
      <c r="Q171" s="237"/>
      <c r="R171" s="237"/>
      <c r="S171" s="237"/>
      <c r="T171" s="237"/>
      <c r="U171" s="237"/>
      <c r="V171" s="237"/>
      <c r="W171" s="237"/>
      <c r="X171" s="237"/>
      <c r="Y171" s="237"/>
      <c r="Z171" s="237"/>
      <c r="AA171" s="237"/>
      <c r="AB171" s="237"/>
    </row>
    <row r="172" spans="1:28">
      <c r="A172" s="219" t="s">
        <v>408</v>
      </c>
      <c r="B172" s="220" t="s">
        <v>16</v>
      </c>
      <c r="C172" s="220"/>
      <c r="D172" s="221" t="s">
        <v>409</v>
      </c>
      <c r="E172" s="220"/>
      <c r="F172" s="222">
        <v>1</v>
      </c>
      <c r="G172" s="222" t="s">
        <v>16</v>
      </c>
      <c r="H172" s="223">
        <f>I173+I174</f>
        <v>66837.34</v>
      </c>
      <c r="I172" s="233">
        <f t="shared" si="0"/>
        <v>66837.34</v>
      </c>
      <c r="J172" s="234"/>
      <c r="K172" s="237"/>
      <c r="L172" s="237"/>
      <c r="M172" s="237"/>
      <c r="N172" s="237"/>
      <c r="O172" s="237"/>
      <c r="P172" s="237"/>
      <c r="Q172" s="237"/>
      <c r="R172" s="237"/>
      <c r="S172" s="237"/>
      <c r="T172" s="237"/>
      <c r="U172" s="237"/>
      <c r="V172" s="237"/>
      <c r="W172" s="237"/>
      <c r="X172" s="237"/>
      <c r="Y172" s="237"/>
      <c r="Z172" s="237"/>
      <c r="AA172" s="237"/>
      <c r="AB172" s="237"/>
    </row>
    <row r="173" spans="1:28" ht="25.5">
      <c r="A173" s="206" t="s">
        <v>410</v>
      </c>
      <c r="B173" s="207" t="s">
        <v>411</v>
      </c>
      <c r="C173" s="208" t="s">
        <v>27</v>
      </c>
      <c r="D173" s="209" t="s">
        <v>412</v>
      </c>
      <c r="E173" s="210" t="s">
        <v>44</v>
      </c>
      <c r="F173" s="211">
        <v>1719.51</v>
      </c>
      <c r="G173" s="211">
        <v>5.27</v>
      </c>
      <c r="H173" s="212">
        <f>(TRUNC(G173*J7,2)+G173)</f>
        <v>6.68</v>
      </c>
      <c r="I173" s="231">
        <f t="shared" si="0"/>
        <v>11486.32</v>
      </c>
      <c r="J173" s="238"/>
      <c r="K173" s="237"/>
      <c r="L173" s="237"/>
      <c r="M173" s="237"/>
      <c r="N173" s="237"/>
      <c r="O173" s="237"/>
      <c r="P173" s="237"/>
      <c r="Q173" s="237"/>
      <c r="R173" s="237"/>
      <c r="S173" s="237"/>
      <c r="T173" s="237"/>
      <c r="U173" s="237"/>
      <c r="V173" s="237"/>
      <c r="W173" s="237"/>
      <c r="X173" s="237"/>
      <c r="Y173" s="237"/>
      <c r="Z173" s="237"/>
      <c r="AA173" s="237"/>
      <c r="AB173" s="237"/>
    </row>
    <row r="174" spans="1:28" ht="38.25">
      <c r="A174" s="206" t="s">
        <v>413</v>
      </c>
      <c r="B174" s="207" t="s">
        <v>414</v>
      </c>
      <c r="C174" s="208" t="s">
        <v>27</v>
      </c>
      <c r="D174" s="209" t="s">
        <v>415</v>
      </c>
      <c r="E174" s="210" t="s">
        <v>44</v>
      </c>
      <c r="F174" s="211">
        <v>1719.51</v>
      </c>
      <c r="G174" s="211">
        <v>25.39</v>
      </c>
      <c r="H174" s="212">
        <f>(TRUNC(G174*J7,2)+G174)</f>
        <v>32.19</v>
      </c>
      <c r="I174" s="231">
        <f t="shared" si="0"/>
        <v>55351.02</v>
      </c>
      <c r="J174" s="234"/>
      <c r="K174" s="237"/>
      <c r="L174" s="237"/>
      <c r="M174" s="237"/>
      <c r="N174" s="237"/>
      <c r="O174" s="237"/>
      <c r="P174" s="237"/>
      <c r="Q174" s="237"/>
      <c r="R174" s="237"/>
      <c r="S174" s="237"/>
      <c r="T174" s="237"/>
      <c r="U174" s="237"/>
      <c r="V174" s="237"/>
      <c r="W174" s="237"/>
      <c r="X174" s="237"/>
      <c r="Y174" s="237"/>
      <c r="Z174" s="237"/>
      <c r="AA174" s="237"/>
      <c r="AB174" s="237"/>
    </row>
    <row r="175" spans="1:28">
      <c r="A175" s="219" t="s">
        <v>416</v>
      </c>
      <c r="B175" s="220" t="s">
        <v>16</v>
      </c>
      <c r="C175" s="220"/>
      <c r="D175" s="221" t="s">
        <v>388</v>
      </c>
      <c r="E175" s="220"/>
      <c r="F175" s="222">
        <v>1</v>
      </c>
      <c r="G175" s="222" t="s">
        <v>16</v>
      </c>
      <c r="H175" s="223">
        <f>I176+I177+I178</f>
        <v>73950.080000000002</v>
      </c>
      <c r="I175" s="233">
        <f t="shared" si="0"/>
        <v>73950.080000000002</v>
      </c>
      <c r="J175" s="234"/>
      <c r="K175" s="237"/>
      <c r="L175" s="237"/>
      <c r="M175" s="237"/>
      <c r="N175" s="237"/>
      <c r="O175" s="237"/>
      <c r="P175" s="237"/>
      <c r="Q175" s="237"/>
      <c r="R175" s="237"/>
      <c r="S175" s="237"/>
      <c r="T175" s="237"/>
      <c r="U175" s="237"/>
      <c r="V175" s="237"/>
      <c r="W175" s="237"/>
      <c r="X175" s="237"/>
      <c r="Y175" s="237"/>
      <c r="Z175" s="237"/>
      <c r="AA175" s="237"/>
      <c r="AB175" s="237"/>
    </row>
    <row r="176" spans="1:28">
      <c r="A176" s="206" t="s">
        <v>417</v>
      </c>
      <c r="B176" s="224" t="s">
        <v>418</v>
      </c>
      <c r="C176" s="208" t="s">
        <v>27</v>
      </c>
      <c r="D176" s="209" t="s">
        <v>419</v>
      </c>
      <c r="E176" s="207" t="s">
        <v>44</v>
      </c>
      <c r="F176" s="211">
        <v>1375.56</v>
      </c>
      <c r="G176" s="211">
        <v>5.38</v>
      </c>
      <c r="H176" s="212">
        <f>(TRUNC(G176*J7,2)+G176)</f>
        <v>6.82</v>
      </c>
      <c r="I176" s="231">
        <f t="shared" si="0"/>
        <v>9381.31</v>
      </c>
      <c r="J176" s="234"/>
      <c r="K176" s="237"/>
      <c r="L176" s="237"/>
      <c r="M176" s="237"/>
      <c r="N176" s="237"/>
      <c r="O176" s="237"/>
      <c r="P176" s="237"/>
      <c r="Q176" s="237"/>
      <c r="R176" s="237"/>
      <c r="S176" s="237"/>
      <c r="T176" s="237"/>
      <c r="U176" s="237"/>
      <c r="V176" s="237"/>
      <c r="W176" s="237"/>
      <c r="X176" s="237"/>
      <c r="Y176" s="237"/>
      <c r="Z176" s="237"/>
      <c r="AA176" s="237"/>
      <c r="AB176" s="237"/>
    </row>
    <row r="177" spans="1:28" ht="25.5">
      <c r="A177" s="206" t="s">
        <v>420</v>
      </c>
      <c r="B177" s="207" t="s">
        <v>421</v>
      </c>
      <c r="C177" s="208" t="s">
        <v>27</v>
      </c>
      <c r="D177" s="225" t="s">
        <v>422</v>
      </c>
      <c r="E177" s="224" t="s">
        <v>44</v>
      </c>
      <c r="F177" s="211">
        <v>1375.56</v>
      </c>
      <c r="G177" s="211">
        <v>21.52</v>
      </c>
      <c r="H177" s="212">
        <f>(TRUNC(G177*J7,2)+G177)</f>
        <v>27.28</v>
      </c>
      <c r="I177" s="231">
        <f t="shared" si="0"/>
        <v>37525.269999999997</v>
      </c>
      <c r="J177" s="234"/>
      <c r="K177" s="237"/>
      <c r="L177" s="237"/>
      <c r="M177" s="237"/>
      <c r="N177" s="237"/>
      <c r="O177" s="237"/>
      <c r="P177" s="237"/>
      <c r="Q177" s="237"/>
      <c r="R177" s="237"/>
      <c r="S177" s="237"/>
      <c r="T177" s="237"/>
      <c r="U177" s="237"/>
      <c r="V177" s="237"/>
      <c r="W177" s="237"/>
      <c r="X177" s="237"/>
      <c r="Y177" s="237"/>
      <c r="Z177" s="237"/>
      <c r="AA177" s="237"/>
      <c r="AB177" s="237"/>
    </row>
    <row r="178" spans="1:28" ht="25.5">
      <c r="A178" s="206" t="s">
        <v>423</v>
      </c>
      <c r="B178" s="207" t="s">
        <v>424</v>
      </c>
      <c r="C178" s="208" t="s">
        <v>27</v>
      </c>
      <c r="D178" s="209" t="s">
        <v>425</v>
      </c>
      <c r="E178" s="207" t="s">
        <v>44</v>
      </c>
      <c r="F178" s="211">
        <v>1375.56</v>
      </c>
      <c r="G178" s="211">
        <v>15.51</v>
      </c>
      <c r="H178" s="212">
        <f>(TRUNC(G178*J7,2)+G178)</f>
        <v>19.66</v>
      </c>
      <c r="I178" s="231">
        <f t="shared" si="0"/>
        <v>27043.5</v>
      </c>
      <c r="J178" s="234"/>
      <c r="K178" s="237"/>
      <c r="L178" s="237"/>
      <c r="M178" s="237"/>
      <c r="N178" s="237"/>
      <c r="O178" s="237"/>
      <c r="P178" s="237"/>
      <c r="Q178" s="237"/>
      <c r="R178" s="237"/>
      <c r="S178" s="237"/>
      <c r="T178" s="237"/>
      <c r="U178" s="237"/>
      <c r="V178" s="237"/>
      <c r="W178" s="237"/>
      <c r="X178" s="237"/>
      <c r="Y178" s="237"/>
      <c r="Z178" s="237"/>
      <c r="AA178" s="237"/>
      <c r="AB178" s="237"/>
    </row>
    <row r="179" spans="1:28">
      <c r="A179" s="219" t="s">
        <v>426</v>
      </c>
      <c r="B179" s="220" t="s">
        <v>16</v>
      </c>
      <c r="C179" s="220"/>
      <c r="D179" s="221" t="s">
        <v>427</v>
      </c>
      <c r="E179" s="220"/>
      <c r="F179" s="222">
        <v>1</v>
      </c>
      <c r="G179" s="222" t="s">
        <v>16</v>
      </c>
      <c r="H179" s="223">
        <f>I180+I181+I182+I183</f>
        <v>25089.66</v>
      </c>
      <c r="I179" s="233">
        <f t="shared" si="0"/>
        <v>25089.66</v>
      </c>
      <c r="J179" s="234"/>
      <c r="K179" s="237"/>
      <c r="L179" s="237"/>
      <c r="M179" s="237"/>
      <c r="N179" s="237"/>
      <c r="O179" s="237"/>
      <c r="P179" s="237"/>
      <c r="Q179" s="237"/>
      <c r="R179" s="237"/>
      <c r="S179" s="237"/>
      <c r="T179" s="237"/>
      <c r="U179" s="237"/>
      <c r="V179" s="237"/>
      <c r="W179" s="237"/>
      <c r="X179" s="237"/>
      <c r="Y179" s="237"/>
      <c r="Z179" s="237"/>
      <c r="AA179" s="237"/>
      <c r="AB179" s="237"/>
    </row>
    <row r="180" spans="1:28" ht="38.25">
      <c r="A180" s="206" t="s">
        <v>428</v>
      </c>
      <c r="B180" s="224" t="s">
        <v>429</v>
      </c>
      <c r="C180" s="208" t="s">
        <v>20</v>
      </c>
      <c r="D180" s="209" t="s">
        <v>430</v>
      </c>
      <c r="E180" s="207" t="s">
        <v>44</v>
      </c>
      <c r="F180" s="211">
        <v>33.119999999999997</v>
      </c>
      <c r="G180" s="211">
        <v>33.380000000000003</v>
      </c>
      <c r="H180" s="212">
        <f>(TRUNC(G180*J7,2)+G180)</f>
        <v>42.32</v>
      </c>
      <c r="I180" s="231">
        <f t="shared" si="0"/>
        <v>1401.63</v>
      </c>
      <c r="J180" s="232"/>
      <c r="K180" s="237"/>
      <c r="L180" s="237"/>
      <c r="M180" s="237"/>
      <c r="N180" s="237"/>
      <c r="O180" s="237"/>
      <c r="P180" s="237"/>
      <c r="Q180" s="237"/>
      <c r="R180" s="237"/>
      <c r="S180" s="237"/>
      <c r="T180" s="237"/>
      <c r="U180" s="237"/>
      <c r="V180" s="237"/>
      <c r="W180" s="237"/>
      <c r="X180" s="237"/>
      <c r="Y180" s="237"/>
      <c r="Z180" s="237"/>
      <c r="AA180" s="237"/>
      <c r="AB180" s="237"/>
    </row>
    <row r="181" spans="1:28" ht="25.5">
      <c r="A181" s="240" t="s">
        <v>431</v>
      </c>
      <c r="B181" s="210" t="s">
        <v>432</v>
      </c>
      <c r="C181" s="208" t="s">
        <v>27</v>
      </c>
      <c r="D181" s="213" t="s">
        <v>433</v>
      </c>
      <c r="E181" s="210" t="s">
        <v>44</v>
      </c>
      <c r="F181" s="211">
        <v>230.87</v>
      </c>
      <c r="G181" s="211">
        <v>18.12</v>
      </c>
      <c r="H181" s="212">
        <f>(TRUNC(G181*J7,2)+G181)</f>
        <v>22.97</v>
      </c>
      <c r="I181" s="231">
        <f t="shared" si="0"/>
        <v>5303.08</v>
      </c>
      <c r="J181" s="233"/>
      <c r="K181" s="237"/>
      <c r="L181" s="237"/>
      <c r="M181" s="237"/>
      <c r="N181" s="237"/>
      <c r="O181" s="237"/>
      <c r="P181" s="237"/>
      <c r="Q181" s="237"/>
      <c r="R181" s="237"/>
      <c r="S181" s="237"/>
      <c r="T181" s="237"/>
      <c r="U181" s="237"/>
      <c r="V181" s="237"/>
      <c r="W181" s="237"/>
      <c r="X181" s="237"/>
      <c r="Y181" s="237"/>
      <c r="Z181" s="237"/>
      <c r="AA181" s="237"/>
      <c r="AB181" s="237"/>
    </row>
    <row r="182" spans="1:28" ht="25.5">
      <c r="A182" s="240" t="s">
        <v>434</v>
      </c>
      <c r="B182" s="210" t="s">
        <v>435</v>
      </c>
      <c r="C182" s="208" t="s">
        <v>20</v>
      </c>
      <c r="D182" s="213" t="s">
        <v>436</v>
      </c>
      <c r="E182" s="210" t="s">
        <v>61</v>
      </c>
      <c r="F182" s="211">
        <v>117.48</v>
      </c>
      <c r="G182" s="211">
        <v>7.65</v>
      </c>
      <c r="H182" s="212">
        <f>(TRUNC(G182*J7,2)+G182)</f>
        <v>9.6999999999999993</v>
      </c>
      <c r="I182" s="231">
        <f t="shared" si="0"/>
        <v>1139.55</v>
      </c>
      <c r="J182" s="234"/>
      <c r="K182" s="237"/>
      <c r="L182" s="237"/>
      <c r="M182" s="237"/>
      <c r="N182" s="237"/>
      <c r="O182" s="237"/>
      <c r="P182" s="237"/>
      <c r="Q182" s="237"/>
      <c r="R182" s="237"/>
      <c r="S182" s="237"/>
      <c r="T182" s="237"/>
      <c r="U182" s="237"/>
      <c r="V182" s="237"/>
      <c r="W182" s="237"/>
      <c r="X182" s="237"/>
      <c r="Y182" s="237"/>
      <c r="Z182" s="237"/>
      <c r="AA182" s="237"/>
      <c r="AB182" s="237"/>
    </row>
    <row r="183" spans="1:28" ht="38.25">
      <c r="A183" s="240" t="s">
        <v>437</v>
      </c>
      <c r="B183" s="210" t="s">
        <v>429</v>
      </c>
      <c r="C183" s="208" t="s">
        <v>20</v>
      </c>
      <c r="D183" s="213" t="s">
        <v>438</v>
      </c>
      <c r="E183" s="210" t="s">
        <v>44</v>
      </c>
      <c r="F183" s="211">
        <v>407.5</v>
      </c>
      <c r="G183" s="211">
        <v>33.380000000000003</v>
      </c>
      <c r="H183" s="212">
        <f>(TRUNC(G183*J7,2)+G183)</f>
        <v>42.32</v>
      </c>
      <c r="I183" s="231">
        <f t="shared" si="0"/>
        <v>17245.400000000001</v>
      </c>
      <c r="J183" s="234"/>
      <c r="K183" s="237"/>
      <c r="L183" s="237"/>
      <c r="M183" s="237"/>
      <c r="N183" s="237"/>
      <c r="O183" s="237"/>
      <c r="P183" s="237"/>
      <c r="Q183" s="237"/>
      <c r="R183" s="237"/>
      <c r="S183" s="237"/>
      <c r="T183" s="237"/>
      <c r="U183" s="237"/>
      <c r="V183" s="237"/>
      <c r="W183" s="237"/>
      <c r="X183" s="237"/>
      <c r="Y183" s="237"/>
      <c r="Z183" s="237"/>
      <c r="AA183" s="237"/>
      <c r="AB183" s="237"/>
    </row>
    <row r="184" spans="1:28">
      <c r="A184" s="214" t="s">
        <v>439</v>
      </c>
      <c r="B184" s="215" t="s">
        <v>16</v>
      </c>
      <c r="C184" s="215"/>
      <c r="D184" s="216" t="s">
        <v>440</v>
      </c>
      <c r="E184" s="215"/>
      <c r="F184" s="217">
        <v>1</v>
      </c>
      <c r="G184" s="217" t="s">
        <v>16</v>
      </c>
      <c r="H184" s="218">
        <f>I185+I186+I187</f>
        <v>62849.33</v>
      </c>
      <c r="I184" s="232">
        <f t="shared" si="0"/>
        <v>62849.33</v>
      </c>
      <c r="J184" s="234"/>
      <c r="K184" s="237"/>
      <c r="L184" s="237"/>
      <c r="M184" s="237"/>
      <c r="N184" s="237"/>
      <c r="O184" s="237"/>
      <c r="P184" s="237"/>
      <c r="Q184" s="237"/>
      <c r="R184" s="237"/>
      <c r="S184" s="237"/>
      <c r="T184" s="237"/>
      <c r="U184" s="237"/>
      <c r="V184" s="237"/>
      <c r="W184" s="237"/>
      <c r="X184" s="237"/>
      <c r="Y184" s="237"/>
      <c r="Z184" s="237"/>
      <c r="AA184" s="237"/>
      <c r="AB184" s="237"/>
    </row>
    <row r="185" spans="1:28" ht="25.5">
      <c r="A185" s="206" t="s">
        <v>441</v>
      </c>
      <c r="B185" s="210" t="s">
        <v>442</v>
      </c>
      <c r="C185" s="208" t="s">
        <v>20</v>
      </c>
      <c r="D185" s="213" t="s">
        <v>443</v>
      </c>
      <c r="E185" s="210" t="s">
        <v>44</v>
      </c>
      <c r="F185" s="211">
        <v>83.08</v>
      </c>
      <c r="G185" s="211">
        <v>390.73</v>
      </c>
      <c r="H185" s="212">
        <f>(TRUNC(G185*J7,2)+G185)</f>
        <v>495.44</v>
      </c>
      <c r="I185" s="231">
        <f t="shared" si="0"/>
        <v>41161.15</v>
      </c>
      <c r="J185" s="233"/>
      <c r="K185" s="237"/>
      <c r="L185" s="237"/>
      <c r="M185" s="237"/>
      <c r="N185" s="237"/>
      <c r="O185" s="237"/>
      <c r="P185" s="237"/>
      <c r="Q185" s="237"/>
      <c r="R185" s="237"/>
      <c r="S185" s="237"/>
      <c r="T185" s="237"/>
      <c r="U185" s="237"/>
      <c r="V185" s="237"/>
      <c r="W185" s="237"/>
      <c r="X185" s="237"/>
      <c r="Y185" s="237"/>
      <c r="Z185" s="237"/>
      <c r="AA185" s="237"/>
      <c r="AB185" s="237"/>
    </row>
    <row r="186" spans="1:28">
      <c r="A186" s="206" t="s">
        <v>444</v>
      </c>
      <c r="B186" s="207" t="s">
        <v>445</v>
      </c>
      <c r="C186" s="208" t="s">
        <v>20</v>
      </c>
      <c r="D186" s="209" t="s">
        <v>446</v>
      </c>
      <c r="E186" s="210" t="s">
        <v>61</v>
      </c>
      <c r="F186" s="211">
        <v>153.24</v>
      </c>
      <c r="G186" s="211">
        <v>14.55</v>
      </c>
      <c r="H186" s="212">
        <f>(TRUNC(G186*J7,2)+G186)</f>
        <v>18.440000000000001</v>
      </c>
      <c r="I186" s="231">
        <f t="shared" si="0"/>
        <v>2825.74</v>
      </c>
      <c r="J186" s="234"/>
      <c r="K186" s="237"/>
      <c r="L186" s="237"/>
      <c r="M186" s="237"/>
      <c r="N186" s="237"/>
      <c r="O186" s="237"/>
      <c r="P186" s="237"/>
      <c r="Q186" s="237"/>
      <c r="R186" s="237"/>
      <c r="S186" s="237"/>
      <c r="T186" s="237"/>
      <c r="U186" s="237"/>
      <c r="V186" s="237"/>
      <c r="W186" s="237"/>
      <c r="X186" s="237"/>
      <c r="Y186" s="237"/>
      <c r="Z186" s="237"/>
      <c r="AA186" s="237"/>
      <c r="AB186" s="237"/>
    </row>
    <row r="187" spans="1:28" ht="25.5">
      <c r="A187" s="206" t="s">
        <v>447</v>
      </c>
      <c r="B187" s="207" t="s">
        <v>448</v>
      </c>
      <c r="C187" s="208" t="s">
        <v>27</v>
      </c>
      <c r="D187" s="209" t="s">
        <v>449</v>
      </c>
      <c r="E187" s="210" t="s">
        <v>44</v>
      </c>
      <c r="F187" s="211">
        <v>44.25</v>
      </c>
      <c r="G187" s="211">
        <v>336.18</v>
      </c>
      <c r="H187" s="212">
        <f>(TRUNC(G187*J7,2)+G187)</f>
        <v>426.27</v>
      </c>
      <c r="I187" s="231">
        <f t="shared" si="0"/>
        <v>18862.439999999999</v>
      </c>
      <c r="J187" s="234"/>
      <c r="K187" s="237"/>
      <c r="L187" s="237"/>
      <c r="M187" s="237"/>
      <c r="N187" s="237"/>
      <c r="O187" s="237"/>
      <c r="P187" s="237"/>
      <c r="Q187" s="237"/>
      <c r="R187" s="237"/>
      <c r="S187" s="237"/>
      <c r="T187" s="237"/>
      <c r="U187" s="237"/>
      <c r="V187" s="237"/>
      <c r="W187" s="237"/>
      <c r="X187" s="237"/>
      <c r="Y187" s="237"/>
      <c r="Z187" s="237"/>
      <c r="AA187" s="237"/>
      <c r="AB187" s="237"/>
    </row>
    <row r="188" spans="1:28">
      <c r="A188" s="214" t="s">
        <v>450</v>
      </c>
      <c r="B188" s="215" t="s">
        <v>16</v>
      </c>
      <c r="C188" s="215"/>
      <c r="D188" s="216" t="s">
        <v>451</v>
      </c>
      <c r="E188" s="215"/>
      <c r="F188" s="217">
        <v>1</v>
      </c>
      <c r="G188" s="217" t="s">
        <v>16</v>
      </c>
      <c r="H188" s="218">
        <f>I189+I195+I204</f>
        <v>647798.27</v>
      </c>
      <c r="I188" s="232">
        <f t="shared" si="0"/>
        <v>647798.27</v>
      </c>
      <c r="J188" s="234"/>
      <c r="K188" s="237"/>
      <c r="L188" s="237"/>
      <c r="M188" s="237"/>
      <c r="N188" s="237"/>
      <c r="O188" s="237"/>
      <c r="P188" s="237"/>
      <c r="Q188" s="237"/>
      <c r="R188" s="237"/>
      <c r="S188" s="237"/>
      <c r="T188" s="237"/>
      <c r="U188" s="237"/>
      <c r="V188" s="237"/>
      <c r="W188" s="237"/>
      <c r="X188" s="237"/>
      <c r="Y188" s="237"/>
      <c r="Z188" s="237"/>
      <c r="AA188" s="237"/>
      <c r="AB188" s="237"/>
    </row>
    <row r="189" spans="1:28">
      <c r="A189" s="219" t="s">
        <v>452</v>
      </c>
      <c r="B189" s="220" t="s">
        <v>16</v>
      </c>
      <c r="C189" s="220"/>
      <c r="D189" s="221" t="s">
        <v>453</v>
      </c>
      <c r="E189" s="220"/>
      <c r="F189" s="222">
        <v>1</v>
      </c>
      <c r="G189" s="222" t="s">
        <v>16</v>
      </c>
      <c r="H189" s="223">
        <f>I190+I191+I192+I193+I194</f>
        <v>407678.56</v>
      </c>
      <c r="I189" s="233">
        <f t="shared" si="0"/>
        <v>407678.56</v>
      </c>
      <c r="J189" s="234"/>
      <c r="K189" s="237"/>
      <c r="L189" s="237"/>
      <c r="M189" s="237"/>
      <c r="N189" s="237"/>
      <c r="O189" s="237"/>
      <c r="P189" s="237"/>
      <c r="Q189" s="237"/>
      <c r="R189" s="237"/>
      <c r="S189" s="237"/>
      <c r="T189" s="237"/>
      <c r="U189" s="237"/>
      <c r="V189" s="237"/>
      <c r="W189" s="237"/>
      <c r="X189" s="237"/>
      <c r="Y189" s="237"/>
      <c r="Z189" s="237"/>
      <c r="AA189" s="237"/>
      <c r="AB189" s="237"/>
    </row>
    <row r="190" spans="1:28" ht="38.25">
      <c r="A190" s="206" t="s">
        <v>454</v>
      </c>
      <c r="B190" s="207" t="s">
        <v>455</v>
      </c>
      <c r="C190" s="208" t="s">
        <v>20</v>
      </c>
      <c r="D190" s="209" t="s">
        <v>456</v>
      </c>
      <c r="E190" s="207" t="s">
        <v>44</v>
      </c>
      <c r="F190" s="211">
        <v>122.9</v>
      </c>
      <c r="G190" s="211">
        <v>315.47000000000003</v>
      </c>
      <c r="H190" s="212">
        <f>(TRUNC(G190*J7,2)+G190)</f>
        <v>400.01</v>
      </c>
      <c r="I190" s="231">
        <f t="shared" si="0"/>
        <v>49161.22</v>
      </c>
      <c r="J190" s="233"/>
      <c r="K190" s="237"/>
      <c r="L190" s="237"/>
      <c r="M190" s="237"/>
      <c r="N190" s="237"/>
      <c r="O190" s="237"/>
      <c r="P190" s="237"/>
      <c r="Q190" s="237"/>
      <c r="R190" s="237"/>
      <c r="S190" s="237"/>
      <c r="T190" s="237"/>
      <c r="U190" s="237"/>
      <c r="V190" s="237"/>
      <c r="W190" s="237"/>
      <c r="X190" s="237"/>
      <c r="Y190" s="237"/>
      <c r="Z190" s="237"/>
      <c r="AA190" s="237"/>
      <c r="AB190" s="237"/>
    </row>
    <row r="191" spans="1:28" ht="38.25">
      <c r="A191" s="206" t="s">
        <v>457</v>
      </c>
      <c r="B191" s="207" t="s">
        <v>458</v>
      </c>
      <c r="C191" s="208" t="s">
        <v>147</v>
      </c>
      <c r="D191" s="209" t="s">
        <v>459</v>
      </c>
      <c r="E191" s="207" t="s">
        <v>460</v>
      </c>
      <c r="F191" s="211">
        <v>177.17</v>
      </c>
      <c r="G191" s="211">
        <v>501.22</v>
      </c>
      <c r="H191" s="212">
        <f>(TRUNC(G191*J7,2)+G191)</f>
        <v>635.54</v>
      </c>
      <c r="I191" s="231">
        <f t="shared" si="0"/>
        <v>112598.62</v>
      </c>
      <c r="J191" s="234"/>
      <c r="K191" s="237"/>
      <c r="L191" s="237"/>
      <c r="M191" s="237"/>
      <c r="N191" s="237"/>
      <c r="O191" s="237"/>
      <c r="P191" s="237"/>
      <c r="Q191" s="237"/>
      <c r="R191" s="237"/>
      <c r="S191" s="237"/>
      <c r="T191" s="237"/>
      <c r="U191" s="237"/>
      <c r="V191" s="237"/>
      <c r="W191" s="237"/>
      <c r="X191" s="237"/>
      <c r="Y191" s="237"/>
      <c r="Z191" s="237"/>
      <c r="AA191" s="237"/>
      <c r="AB191" s="237"/>
    </row>
    <row r="192" spans="1:28" ht="25.5">
      <c r="A192" s="206" t="s">
        <v>461</v>
      </c>
      <c r="B192" s="207" t="s">
        <v>458</v>
      </c>
      <c r="C192" s="208" t="s">
        <v>147</v>
      </c>
      <c r="D192" s="209" t="s">
        <v>462</v>
      </c>
      <c r="E192" s="207" t="s">
        <v>460</v>
      </c>
      <c r="F192" s="211">
        <v>88.87</v>
      </c>
      <c r="G192" s="211">
        <v>501.22</v>
      </c>
      <c r="H192" s="212">
        <f>(TRUNC(G192*J7,2)+G192)</f>
        <v>635.54</v>
      </c>
      <c r="I192" s="231">
        <f t="shared" si="0"/>
        <v>56480.43</v>
      </c>
      <c r="J192" s="234"/>
      <c r="K192" s="237"/>
      <c r="L192" s="237"/>
      <c r="M192" s="237"/>
      <c r="N192" s="237"/>
      <c r="O192" s="237"/>
      <c r="P192" s="237"/>
      <c r="Q192" s="237"/>
      <c r="R192" s="237"/>
      <c r="S192" s="237"/>
      <c r="T192" s="237"/>
      <c r="U192" s="237"/>
      <c r="V192" s="237"/>
      <c r="W192" s="237"/>
      <c r="X192" s="237"/>
      <c r="Y192" s="237"/>
      <c r="Z192" s="237"/>
      <c r="AA192" s="237"/>
      <c r="AB192" s="237"/>
    </row>
    <row r="193" spans="1:28" ht="51">
      <c r="A193" s="206" t="s">
        <v>463</v>
      </c>
      <c r="B193" s="210" t="s">
        <v>464</v>
      </c>
      <c r="C193" s="208" t="s">
        <v>20</v>
      </c>
      <c r="D193" s="213" t="s">
        <v>465</v>
      </c>
      <c r="E193" s="210" t="s">
        <v>44</v>
      </c>
      <c r="F193" s="211">
        <v>140.97999999999999</v>
      </c>
      <c r="G193" s="211">
        <v>925.06</v>
      </c>
      <c r="H193" s="212">
        <f>(TRUNC(G193*J7,2)+G193)</f>
        <v>1172.97</v>
      </c>
      <c r="I193" s="231">
        <f t="shared" si="0"/>
        <v>165365.31</v>
      </c>
      <c r="J193" s="234"/>
      <c r="K193" s="237"/>
      <c r="L193" s="237"/>
      <c r="M193" s="237"/>
      <c r="N193" s="237"/>
      <c r="O193" s="237"/>
      <c r="P193" s="237"/>
      <c r="Q193" s="237"/>
      <c r="R193" s="237"/>
      <c r="S193" s="237"/>
      <c r="T193" s="237"/>
      <c r="U193" s="237"/>
      <c r="V193" s="237"/>
      <c r="W193" s="237"/>
      <c r="X193" s="237"/>
      <c r="Y193" s="237"/>
      <c r="Z193" s="237"/>
      <c r="AA193" s="237"/>
      <c r="AB193" s="237"/>
    </row>
    <row r="194" spans="1:28" ht="25.5">
      <c r="A194" s="206" t="s">
        <v>466</v>
      </c>
      <c r="B194" s="207" t="s">
        <v>467</v>
      </c>
      <c r="C194" s="208" t="s">
        <v>27</v>
      </c>
      <c r="D194" s="209" t="s">
        <v>468</v>
      </c>
      <c r="E194" s="210" t="s">
        <v>322</v>
      </c>
      <c r="F194" s="211">
        <v>1029.2</v>
      </c>
      <c r="G194" s="211">
        <v>18.45</v>
      </c>
      <c r="H194" s="212">
        <f>(TRUNC(G194*J7,2)+G194)</f>
        <v>23.39</v>
      </c>
      <c r="I194" s="231">
        <f t="shared" si="0"/>
        <v>24072.98</v>
      </c>
      <c r="J194" s="234"/>
      <c r="K194" s="237"/>
      <c r="L194" s="237"/>
      <c r="M194" s="237"/>
      <c r="N194" s="237"/>
      <c r="O194" s="237"/>
      <c r="P194" s="237"/>
      <c r="Q194" s="237"/>
      <c r="R194" s="237"/>
      <c r="S194" s="237"/>
      <c r="T194" s="237"/>
      <c r="U194" s="237"/>
      <c r="V194" s="237"/>
      <c r="W194" s="237"/>
      <c r="X194" s="237"/>
      <c r="Y194" s="237"/>
      <c r="Z194" s="237"/>
      <c r="AA194" s="237"/>
      <c r="AB194" s="237"/>
    </row>
    <row r="195" spans="1:28">
      <c r="A195" s="219" t="s">
        <v>469</v>
      </c>
      <c r="B195" s="220" t="s">
        <v>16</v>
      </c>
      <c r="C195" s="220"/>
      <c r="D195" s="221" t="s">
        <v>470</v>
      </c>
      <c r="E195" s="220"/>
      <c r="F195" s="222">
        <v>1</v>
      </c>
      <c r="G195" s="222" t="s">
        <v>16</v>
      </c>
      <c r="H195" s="223">
        <f>I196+I197+I198+I199+I200+I201+I202+I203</f>
        <v>68068.179999999993</v>
      </c>
      <c r="I195" s="233">
        <f t="shared" si="0"/>
        <v>68068.179999999993</v>
      </c>
      <c r="J195" s="234"/>
      <c r="K195" s="237"/>
      <c r="L195" s="237"/>
      <c r="M195" s="237"/>
      <c r="N195" s="237"/>
      <c r="O195" s="237"/>
      <c r="P195" s="237"/>
      <c r="Q195" s="237"/>
      <c r="R195" s="237"/>
      <c r="S195" s="237"/>
      <c r="T195" s="237"/>
      <c r="U195" s="237"/>
      <c r="V195" s="237"/>
      <c r="W195" s="237"/>
      <c r="X195" s="237"/>
      <c r="Y195" s="237"/>
      <c r="Z195" s="237"/>
      <c r="AA195" s="237"/>
      <c r="AB195" s="237"/>
    </row>
    <row r="196" spans="1:28" ht="38.25">
      <c r="A196" s="206" t="s">
        <v>471</v>
      </c>
      <c r="B196" s="207" t="s">
        <v>472</v>
      </c>
      <c r="C196" s="208" t="s">
        <v>27</v>
      </c>
      <c r="D196" s="209" t="s">
        <v>473</v>
      </c>
      <c r="E196" s="210" t="s">
        <v>76</v>
      </c>
      <c r="F196" s="211">
        <v>15</v>
      </c>
      <c r="G196" s="211">
        <v>415.83</v>
      </c>
      <c r="H196" s="212">
        <f>(TRUNC(G196*J7,2)+G196)</f>
        <v>527.27</v>
      </c>
      <c r="I196" s="231">
        <f t="shared" si="0"/>
        <v>7909.05</v>
      </c>
      <c r="J196" s="233"/>
      <c r="K196" s="237"/>
      <c r="L196" s="237"/>
      <c r="M196" s="237"/>
      <c r="N196" s="237"/>
      <c r="O196" s="237"/>
      <c r="P196" s="237"/>
      <c r="Q196" s="237"/>
      <c r="R196" s="237"/>
      <c r="S196" s="237"/>
      <c r="T196" s="237"/>
      <c r="U196" s="237"/>
      <c r="V196" s="237"/>
      <c r="W196" s="237"/>
      <c r="X196" s="237"/>
      <c r="Y196" s="237"/>
      <c r="Z196" s="237"/>
      <c r="AA196" s="237"/>
      <c r="AB196" s="237"/>
    </row>
    <row r="197" spans="1:28" ht="25.5">
      <c r="A197" s="206" t="s">
        <v>474</v>
      </c>
      <c r="B197" s="207" t="s">
        <v>475</v>
      </c>
      <c r="C197" s="208" t="s">
        <v>27</v>
      </c>
      <c r="D197" s="209" t="s">
        <v>476</v>
      </c>
      <c r="E197" s="210" t="s">
        <v>44</v>
      </c>
      <c r="F197" s="211">
        <v>23.01</v>
      </c>
      <c r="G197" s="211">
        <v>620.64</v>
      </c>
      <c r="H197" s="212">
        <f>(TRUNC(G197*J7,2)+G197)</f>
        <v>786.97</v>
      </c>
      <c r="I197" s="231">
        <f t="shared" si="0"/>
        <v>18108.169999999998</v>
      </c>
      <c r="J197" s="238"/>
      <c r="K197" s="237"/>
      <c r="L197" s="237"/>
      <c r="M197" s="237"/>
      <c r="N197" s="237"/>
      <c r="O197" s="237"/>
      <c r="P197" s="237"/>
      <c r="Q197" s="237"/>
      <c r="R197" s="237"/>
      <c r="S197" s="237"/>
      <c r="T197" s="237"/>
      <c r="U197" s="237"/>
      <c r="V197" s="237"/>
      <c r="W197" s="237"/>
      <c r="X197" s="237"/>
      <c r="Y197" s="237"/>
      <c r="Z197" s="237"/>
      <c r="AA197" s="237"/>
      <c r="AB197" s="237"/>
    </row>
    <row r="198" spans="1:28" ht="51">
      <c r="A198" s="206" t="s">
        <v>477</v>
      </c>
      <c r="B198" s="207" t="s">
        <v>478</v>
      </c>
      <c r="C198" s="208" t="s">
        <v>20</v>
      </c>
      <c r="D198" s="209" t="s">
        <v>479</v>
      </c>
      <c r="E198" s="207" t="s">
        <v>48</v>
      </c>
      <c r="F198" s="211">
        <v>12</v>
      </c>
      <c r="G198" s="211">
        <v>433.03</v>
      </c>
      <c r="H198" s="212">
        <f>(TRUNC(G198*J7,2)+G198)</f>
        <v>549.08000000000004</v>
      </c>
      <c r="I198" s="231">
        <f t="shared" si="0"/>
        <v>6588.96</v>
      </c>
      <c r="J198" s="234"/>
      <c r="K198" s="237"/>
      <c r="L198" s="237"/>
      <c r="M198" s="237"/>
      <c r="N198" s="237"/>
      <c r="O198" s="237"/>
      <c r="P198" s="237"/>
      <c r="Q198" s="237"/>
      <c r="R198" s="237"/>
      <c r="S198" s="237"/>
      <c r="T198" s="237"/>
      <c r="U198" s="237"/>
      <c r="V198" s="237"/>
      <c r="W198" s="237"/>
      <c r="X198" s="237"/>
      <c r="Y198" s="237"/>
      <c r="Z198" s="237"/>
      <c r="AA198" s="237"/>
      <c r="AB198" s="237"/>
    </row>
    <row r="199" spans="1:28" ht="25.5">
      <c r="A199" s="206" t="s">
        <v>480</v>
      </c>
      <c r="B199" s="210" t="s">
        <v>481</v>
      </c>
      <c r="C199" s="208" t="s">
        <v>27</v>
      </c>
      <c r="D199" s="213" t="s">
        <v>482</v>
      </c>
      <c r="E199" s="210" t="s">
        <v>76</v>
      </c>
      <c r="F199" s="211">
        <v>51</v>
      </c>
      <c r="G199" s="211">
        <v>146.1</v>
      </c>
      <c r="H199" s="212">
        <f>(TRUNC(G199*J7,2)+G199)</f>
        <v>185.25</v>
      </c>
      <c r="I199" s="231">
        <f t="shared" si="0"/>
        <v>9447.75</v>
      </c>
      <c r="J199" s="238"/>
      <c r="K199" s="237"/>
      <c r="L199" s="237"/>
      <c r="M199" s="237"/>
      <c r="N199" s="237"/>
      <c r="O199" s="237"/>
      <c r="P199" s="237"/>
      <c r="Q199" s="237"/>
      <c r="R199" s="237"/>
      <c r="S199" s="237"/>
      <c r="T199" s="237"/>
      <c r="U199" s="237"/>
      <c r="V199" s="237"/>
      <c r="W199" s="237"/>
      <c r="X199" s="237"/>
      <c r="Y199" s="237"/>
      <c r="Z199" s="237"/>
      <c r="AA199" s="237"/>
      <c r="AB199" s="237"/>
    </row>
    <row r="200" spans="1:28" ht="38.25">
      <c r="A200" s="206" t="s">
        <v>483</v>
      </c>
      <c r="B200" s="207" t="s">
        <v>484</v>
      </c>
      <c r="C200" s="208" t="s">
        <v>147</v>
      </c>
      <c r="D200" s="209" t="s">
        <v>485</v>
      </c>
      <c r="E200" s="210" t="s">
        <v>486</v>
      </c>
      <c r="F200" s="211">
        <v>23</v>
      </c>
      <c r="G200" s="211">
        <v>458.1</v>
      </c>
      <c r="H200" s="212">
        <f>(TRUNC(G200*J7,2)+G200)</f>
        <v>580.87</v>
      </c>
      <c r="I200" s="231">
        <f t="shared" si="0"/>
        <v>13360.01</v>
      </c>
      <c r="J200" s="234"/>
      <c r="K200" s="237"/>
      <c r="L200" s="237"/>
      <c r="M200" s="237"/>
      <c r="N200" s="237"/>
      <c r="O200" s="237"/>
      <c r="P200" s="237"/>
      <c r="Q200" s="237"/>
      <c r="R200" s="237"/>
      <c r="S200" s="237"/>
      <c r="T200" s="237"/>
      <c r="U200" s="237"/>
      <c r="V200" s="237"/>
      <c r="W200" s="237"/>
      <c r="X200" s="237"/>
      <c r="Y200" s="237"/>
      <c r="Z200" s="237"/>
      <c r="AA200" s="237"/>
      <c r="AB200" s="237"/>
    </row>
    <row r="201" spans="1:28" ht="38.25">
      <c r="A201" s="206" t="s">
        <v>487</v>
      </c>
      <c r="B201" s="207" t="s">
        <v>488</v>
      </c>
      <c r="C201" s="208" t="s">
        <v>147</v>
      </c>
      <c r="D201" s="209" t="s">
        <v>489</v>
      </c>
      <c r="E201" s="210" t="s">
        <v>486</v>
      </c>
      <c r="F201" s="211">
        <v>8</v>
      </c>
      <c r="G201" s="211">
        <v>1024.92</v>
      </c>
      <c r="H201" s="212">
        <f>(TRUNC(G201*J7,2)+G201)</f>
        <v>1299.5899999999999</v>
      </c>
      <c r="I201" s="231">
        <f t="shared" si="0"/>
        <v>10396.719999999999</v>
      </c>
      <c r="J201" s="234"/>
      <c r="K201" s="237"/>
      <c r="L201" s="237"/>
      <c r="M201" s="237"/>
      <c r="N201" s="237"/>
      <c r="O201" s="237"/>
      <c r="P201" s="237"/>
      <c r="Q201" s="237"/>
      <c r="R201" s="237"/>
      <c r="S201" s="237"/>
      <c r="T201" s="237"/>
      <c r="U201" s="237"/>
      <c r="V201" s="237"/>
      <c r="W201" s="237"/>
      <c r="X201" s="237"/>
      <c r="Y201" s="237"/>
      <c r="Z201" s="237"/>
      <c r="AA201" s="237"/>
      <c r="AB201" s="237"/>
    </row>
    <row r="202" spans="1:28" ht="25.5">
      <c r="A202" s="206" t="s">
        <v>490</v>
      </c>
      <c r="B202" s="207" t="s">
        <v>491</v>
      </c>
      <c r="C202" s="208" t="s">
        <v>27</v>
      </c>
      <c r="D202" s="209" t="s">
        <v>492</v>
      </c>
      <c r="E202" s="210" t="s">
        <v>76</v>
      </c>
      <c r="F202" s="211">
        <v>4</v>
      </c>
      <c r="G202" s="211">
        <v>343.33</v>
      </c>
      <c r="H202" s="212">
        <f>(TRUNC(G202*J7,2)+G202)</f>
        <v>435.34</v>
      </c>
      <c r="I202" s="231">
        <f t="shared" si="0"/>
        <v>1741.36</v>
      </c>
      <c r="J202" s="238"/>
      <c r="K202" s="237"/>
      <c r="L202" s="237"/>
      <c r="M202" s="237"/>
      <c r="N202" s="237"/>
      <c r="O202" s="237"/>
      <c r="P202" s="237"/>
      <c r="Q202" s="237"/>
      <c r="R202" s="237"/>
      <c r="S202" s="237"/>
      <c r="T202" s="237"/>
      <c r="U202" s="237"/>
      <c r="V202" s="237"/>
      <c r="W202" s="237"/>
      <c r="X202" s="237"/>
      <c r="Y202" s="237"/>
      <c r="Z202" s="237"/>
      <c r="AA202" s="237"/>
      <c r="AB202" s="237"/>
    </row>
    <row r="203" spans="1:28" ht="38.25">
      <c r="A203" s="206" t="s">
        <v>493</v>
      </c>
      <c r="B203" s="207" t="s">
        <v>494</v>
      </c>
      <c r="C203" s="208" t="s">
        <v>20</v>
      </c>
      <c r="D203" s="209" t="s">
        <v>495</v>
      </c>
      <c r="E203" s="210" t="s">
        <v>44</v>
      </c>
      <c r="F203" s="211">
        <v>1.44</v>
      </c>
      <c r="G203" s="211">
        <v>282.69</v>
      </c>
      <c r="H203" s="212">
        <f>(TRUNC(G203*J7,2)+G203)</f>
        <v>358.45</v>
      </c>
      <c r="I203" s="231">
        <f t="shared" si="0"/>
        <v>516.16</v>
      </c>
      <c r="J203" s="234"/>
      <c r="K203" s="237"/>
      <c r="L203" s="237"/>
      <c r="M203" s="237"/>
      <c r="N203" s="237"/>
      <c r="O203" s="237"/>
      <c r="P203" s="237"/>
      <c r="Q203" s="237"/>
      <c r="R203" s="237"/>
      <c r="S203" s="237"/>
      <c r="T203" s="237"/>
      <c r="U203" s="237"/>
      <c r="V203" s="237"/>
      <c r="W203" s="237"/>
      <c r="X203" s="237"/>
      <c r="Y203" s="237"/>
      <c r="Z203" s="237"/>
      <c r="AA203" s="237"/>
      <c r="AB203" s="237"/>
    </row>
    <row r="204" spans="1:28">
      <c r="A204" s="219" t="s">
        <v>496</v>
      </c>
      <c r="B204" s="220" t="s">
        <v>16</v>
      </c>
      <c r="C204" s="220"/>
      <c r="D204" s="221" t="s">
        <v>497</v>
      </c>
      <c r="E204" s="220"/>
      <c r="F204" s="222">
        <v>1</v>
      </c>
      <c r="G204" s="222" t="s">
        <v>16</v>
      </c>
      <c r="H204" s="223">
        <f>I205</f>
        <v>172051.53</v>
      </c>
      <c r="I204" s="233">
        <f t="shared" si="0"/>
        <v>172051.53</v>
      </c>
      <c r="J204" s="234"/>
      <c r="K204" s="237"/>
      <c r="L204" s="237"/>
      <c r="M204" s="237"/>
      <c r="N204" s="237"/>
      <c r="O204" s="237"/>
      <c r="P204" s="237"/>
      <c r="Q204" s="237"/>
      <c r="R204" s="237"/>
      <c r="S204" s="237"/>
      <c r="T204" s="237"/>
      <c r="U204" s="237"/>
      <c r="V204" s="237"/>
      <c r="W204" s="237"/>
      <c r="X204" s="237"/>
      <c r="Y204" s="237"/>
      <c r="Z204" s="237"/>
      <c r="AA204" s="237"/>
      <c r="AB204" s="237"/>
    </row>
    <row r="205" spans="1:28" ht="25.5">
      <c r="A205" s="206" t="s">
        <v>498</v>
      </c>
      <c r="B205" s="207" t="s">
        <v>499</v>
      </c>
      <c r="C205" s="208" t="s">
        <v>20</v>
      </c>
      <c r="D205" s="209" t="s">
        <v>500</v>
      </c>
      <c r="E205" s="207" t="s">
        <v>44</v>
      </c>
      <c r="F205" s="211">
        <v>420.14</v>
      </c>
      <c r="G205" s="211">
        <v>322.95999999999998</v>
      </c>
      <c r="H205" s="212">
        <f>(TRUNC(G205*J7,2)+G205)</f>
        <v>409.51</v>
      </c>
      <c r="I205" s="231">
        <f t="shared" si="0"/>
        <v>172051.53</v>
      </c>
      <c r="J205" s="234"/>
      <c r="K205" s="237"/>
      <c r="L205" s="237"/>
      <c r="M205" s="237"/>
      <c r="N205" s="237"/>
      <c r="O205" s="237"/>
      <c r="P205" s="237"/>
      <c r="Q205" s="237"/>
      <c r="R205" s="237"/>
      <c r="S205" s="237"/>
      <c r="T205" s="237"/>
      <c r="U205" s="237"/>
      <c r="V205" s="237"/>
      <c r="W205" s="237"/>
      <c r="X205" s="237"/>
      <c r="Y205" s="237"/>
      <c r="Z205" s="237"/>
      <c r="AA205" s="237"/>
      <c r="AB205" s="237"/>
    </row>
    <row r="206" spans="1:28">
      <c r="A206" s="214" t="s">
        <v>501</v>
      </c>
      <c r="B206" s="215" t="s">
        <v>16</v>
      </c>
      <c r="C206" s="215"/>
      <c r="D206" s="216" t="s">
        <v>502</v>
      </c>
      <c r="E206" s="215"/>
      <c r="F206" s="217">
        <v>1</v>
      </c>
      <c r="G206" s="217" t="s">
        <v>16</v>
      </c>
      <c r="H206" s="218">
        <f>I207+I208</f>
        <v>58165.32</v>
      </c>
      <c r="I206" s="232">
        <f t="shared" si="0"/>
        <v>58165.32</v>
      </c>
      <c r="J206" s="234"/>
      <c r="K206" s="237"/>
      <c r="L206" s="237"/>
      <c r="M206" s="237"/>
      <c r="N206" s="237"/>
      <c r="O206" s="237"/>
      <c r="P206" s="237"/>
      <c r="Q206" s="237"/>
      <c r="R206" s="237"/>
      <c r="S206" s="237"/>
      <c r="T206" s="237"/>
      <c r="U206" s="237"/>
      <c r="V206" s="237"/>
      <c r="W206" s="237"/>
      <c r="X206" s="237"/>
      <c r="Y206" s="237"/>
      <c r="Z206" s="237"/>
      <c r="AA206" s="237"/>
      <c r="AB206" s="237"/>
    </row>
    <row r="207" spans="1:28" ht="38.25">
      <c r="A207" s="206" t="s">
        <v>503</v>
      </c>
      <c r="B207" s="210" t="s">
        <v>504</v>
      </c>
      <c r="C207" s="208" t="s">
        <v>20</v>
      </c>
      <c r="D207" s="213" t="s">
        <v>505</v>
      </c>
      <c r="E207" s="210" t="s">
        <v>61</v>
      </c>
      <c r="F207" s="211">
        <v>20.399999999999999</v>
      </c>
      <c r="G207" s="211">
        <v>202.07</v>
      </c>
      <c r="H207" s="212">
        <f>(TRUNC(G207*J7,2)+G207)</f>
        <v>256.22000000000003</v>
      </c>
      <c r="I207" s="231">
        <f t="shared" si="0"/>
        <v>5226.88</v>
      </c>
      <c r="J207" s="234"/>
      <c r="K207" s="237"/>
      <c r="L207" s="237"/>
      <c r="M207" s="237"/>
      <c r="N207" s="237"/>
      <c r="O207" s="237"/>
      <c r="P207" s="237"/>
      <c r="Q207" s="237"/>
      <c r="R207" s="237"/>
      <c r="S207" s="237"/>
      <c r="T207" s="237"/>
      <c r="U207" s="237"/>
      <c r="V207" s="237"/>
      <c r="W207" s="237"/>
      <c r="X207" s="237"/>
      <c r="Y207" s="237"/>
      <c r="Z207" s="237"/>
      <c r="AA207" s="237"/>
      <c r="AB207" s="237"/>
    </row>
    <row r="208" spans="1:28" ht="51">
      <c r="A208" s="206" t="s">
        <v>506</v>
      </c>
      <c r="B208" s="207" t="s">
        <v>507</v>
      </c>
      <c r="C208" s="208" t="s">
        <v>20</v>
      </c>
      <c r="D208" s="209" t="s">
        <v>508</v>
      </c>
      <c r="E208" s="210" t="s">
        <v>61</v>
      </c>
      <c r="F208" s="211">
        <v>72.03</v>
      </c>
      <c r="G208" s="211">
        <v>579.62</v>
      </c>
      <c r="H208" s="212">
        <f>(TRUNC(G208*J7,2)+G208)</f>
        <v>734.95</v>
      </c>
      <c r="I208" s="231">
        <f t="shared" si="0"/>
        <v>52938.44</v>
      </c>
      <c r="J208" s="234"/>
      <c r="K208" s="237"/>
      <c r="L208" s="237"/>
      <c r="M208" s="237"/>
      <c r="N208" s="237"/>
      <c r="O208" s="237"/>
      <c r="P208" s="237"/>
      <c r="Q208" s="237"/>
      <c r="R208" s="237"/>
      <c r="S208" s="237"/>
      <c r="T208" s="237"/>
      <c r="U208" s="237"/>
      <c r="V208" s="237"/>
      <c r="W208" s="237"/>
      <c r="X208" s="237"/>
      <c r="Y208" s="237"/>
      <c r="Z208" s="237"/>
      <c r="AA208" s="237"/>
      <c r="AB208" s="237"/>
    </row>
    <row r="209" spans="1:28">
      <c r="A209" s="214" t="s">
        <v>509</v>
      </c>
      <c r="B209" s="215" t="s">
        <v>16</v>
      </c>
      <c r="C209" s="215"/>
      <c r="D209" s="216" t="s">
        <v>510</v>
      </c>
      <c r="E209" s="215"/>
      <c r="F209" s="217">
        <v>1</v>
      </c>
      <c r="G209" s="217" t="s">
        <v>16</v>
      </c>
      <c r="H209" s="218">
        <f>I210+I211+I212+I213+I214+I215+I216+I217+I218</f>
        <v>71175.48</v>
      </c>
      <c r="I209" s="232">
        <f t="shared" si="0"/>
        <v>71175.48</v>
      </c>
      <c r="J209" s="234"/>
      <c r="K209" s="237"/>
      <c r="L209" s="237"/>
      <c r="M209" s="237"/>
      <c r="N209" s="237"/>
      <c r="O209" s="237"/>
      <c r="P209" s="237"/>
      <c r="Q209" s="237"/>
      <c r="R209" s="237"/>
      <c r="S209" s="237"/>
      <c r="T209" s="237"/>
      <c r="U209" s="237"/>
      <c r="V209" s="237"/>
      <c r="W209" s="237"/>
      <c r="X209" s="237"/>
      <c r="Y209" s="237"/>
      <c r="Z209" s="237"/>
      <c r="AA209" s="237"/>
      <c r="AB209" s="237"/>
    </row>
    <row r="210" spans="1:28" ht="25.5">
      <c r="A210" s="206" t="s">
        <v>511</v>
      </c>
      <c r="B210" s="207" t="s">
        <v>512</v>
      </c>
      <c r="C210" s="208" t="s">
        <v>20</v>
      </c>
      <c r="D210" s="209" t="s">
        <v>513</v>
      </c>
      <c r="E210" s="210" t="s">
        <v>514</v>
      </c>
      <c r="F210" s="211">
        <v>2</v>
      </c>
      <c r="G210" s="211">
        <v>902.78</v>
      </c>
      <c r="H210" s="212">
        <f>(TRUNC(G210*J7,2)+G210)</f>
        <v>1144.72</v>
      </c>
      <c r="I210" s="231">
        <f t="shared" si="0"/>
        <v>2289.44</v>
      </c>
      <c r="J210" s="232"/>
      <c r="K210" s="228"/>
      <c r="L210" s="228"/>
      <c r="M210" s="228"/>
      <c r="N210" s="228"/>
      <c r="O210" s="228"/>
      <c r="P210" s="228"/>
      <c r="Q210" s="228"/>
      <c r="R210" s="228"/>
      <c r="S210" s="228"/>
      <c r="T210" s="228"/>
      <c r="U210" s="228"/>
      <c r="V210" s="228"/>
      <c r="W210" s="228"/>
      <c r="X210" s="228"/>
      <c r="Y210" s="228"/>
      <c r="Z210" s="228"/>
      <c r="AA210" s="228"/>
      <c r="AB210" s="228"/>
    </row>
    <row r="211" spans="1:28" ht="38.25">
      <c r="A211" s="206" t="s">
        <v>515</v>
      </c>
      <c r="B211" s="207" t="s">
        <v>516</v>
      </c>
      <c r="C211" s="208" t="s">
        <v>27</v>
      </c>
      <c r="D211" s="209" t="s">
        <v>517</v>
      </c>
      <c r="E211" s="210" t="s">
        <v>44</v>
      </c>
      <c r="F211" s="211">
        <v>266.7</v>
      </c>
      <c r="G211" s="211">
        <v>100.74</v>
      </c>
      <c r="H211" s="212">
        <f>(TRUNC(G211*J7,2)+G211)</f>
        <v>127.73</v>
      </c>
      <c r="I211" s="231">
        <f t="shared" si="0"/>
        <v>34065.589999999997</v>
      </c>
      <c r="J211" s="233"/>
      <c r="K211" s="237"/>
      <c r="L211" s="237"/>
      <c r="M211" s="237"/>
      <c r="N211" s="237"/>
      <c r="O211" s="237"/>
      <c r="P211" s="237"/>
      <c r="Q211" s="237"/>
      <c r="R211" s="237"/>
      <c r="S211" s="237"/>
      <c r="T211" s="237"/>
      <c r="U211" s="237"/>
      <c r="V211" s="237"/>
      <c r="W211" s="237"/>
      <c r="X211" s="237"/>
      <c r="Y211" s="237"/>
      <c r="Z211" s="237"/>
      <c r="AA211" s="237"/>
      <c r="AB211" s="237"/>
    </row>
    <row r="212" spans="1:28" ht="38.25">
      <c r="A212" s="206" t="s">
        <v>518</v>
      </c>
      <c r="B212" s="207" t="s">
        <v>519</v>
      </c>
      <c r="C212" s="208" t="s">
        <v>27</v>
      </c>
      <c r="D212" s="209" t="s">
        <v>520</v>
      </c>
      <c r="E212" s="207" t="s">
        <v>44</v>
      </c>
      <c r="F212" s="211">
        <v>58.83</v>
      </c>
      <c r="G212" s="211">
        <v>102.94</v>
      </c>
      <c r="H212" s="212">
        <f>(TRUNC(G212*J7,2)+G212)</f>
        <v>130.52000000000001</v>
      </c>
      <c r="I212" s="231">
        <f t="shared" si="0"/>
        <v>7678.49</v>
      </c>
      <c r="J212" s="234"/>
      <c r="K212" s="237"/>
      <c r="L212" s="237"/>
      <c r="M212" s="237"/>
      <c r="N212" s="237"/>
      <c r="O212" s="237"/>
      <c r="P212" s="237"/>
      <c r="Q212" s="237"/>
      <c r="R212" s="237"/>
      <c r="S212" s="237"/>
      <c r="T212" s="237"/>
      <c r="U212" s="237"/>
      <c r="V212" s="237"/>
      <c r="W212" s="237"/>
      <c r="X212" s="237"/>
      <c r="Y212" s="237"/>
      <c r="Z212" s="237"/>
      <c r="AA212" s="237"/>
      <c r="AB212" s="237"/>
    </row>
    <row r="213" spans="1:28" ht="25.5">
      <c r="A213" s="206" t="s">
        <v>521</v>
      </c>
      <c r="B213" s="207" t="s">
        <v>522</v>
      </c>
      <c r="C213" s="208" t="s">
        <v>27</v>
      </c>
      <c r="D213" s="209" t="s">
        <v>523</v>
      </c>
      <c r="E213" s="210" t="s">
        <v>80</v>
      </c>
      <c r="F213" s="211">
        <v>12.59</v>
      </c>
      <c r="G213" s="211">
        <v>22.68</v>
      </c>
      <c r="H213" s="212">
        <f>(TRUNC(G213*J7,2)+G213)</f>
        <v>28.75</v>
      </c>
      <c r="I213" s="231">
        <f t="shared" si="0"/>
        <v>361.96</v>
      </c>
      <c r="J213" s="234"/>
      <c r="K213" s="237"/>
      <c r="L213" s="237"/>
      <c r="M213" s="237"/>
      <c r="N213" s="237"/>
      <c r="O213" s="237"/>
      <c r="P213" s="237"/>
      <c r="Q213" s="237"/>
      <c r="R213" s="237"/>
      <c r="S213" s="237"/>
      <c r="T213" s="237"/>
      <c r="U213" s="237"/>
      <c r="V213" s="237"/>
      <c r="W213" s="237"/>
      <c r="X213" s="237"/>
      <c r="Y213" s="237"/>
      <c r="Z213" s="237"/>
      <c r="AA213" s="237"/>
      <c r="AB213" s="237"/>
    </row>
    <row r="214" spans="1:28" ht="38.25">
      <c r="A214" s="206" t="s">
        <v>524</v>
      </c>
      <c r="B214" s="207" t="s">
        <v>365</v>
      </c>
      <c r="C214" s="208" t="s">
        <v>27</v>
      </c>
      <c r="D214" s="209" t="s">
        <v>366</v>
      </c>
      <c r="E214" s="210" t="s">
        <v>44</v>
      </c>
      <c r="F214" s="211">
        <v>44.75</v>
      </c>
      <c r="G214" s="211">
        <v>4.51</v>
      </c>
      <c r="H214" s="212">
        <f>(TRUNC(G214*J7,2)+G214)</f>
        <v>5.71</v>
      </c>
      <c r="I214" s="231">
        <f t="shared" si="0"/>
        <v>255.52</v>
      </c>
      <c r="J214" s="234"/>
      <c r="K214" s="237"/>
      <c r="L214" s="237"/>
      <c r="M214" s="237"/>
      <c r="N214" s="237"/>
      <c r="O214" s="237"/>
      <c r="P214" s="237"/>
      <c r="Q214" s="237"/>
      <c r="R214" s="237"/>
      <c r="S214" s="237"/>
      <c r="T214" s="237"/>
      <c r="U214" s="237"/>
      <c r="V214" s="237"/>
      <c r="W214" s="237"/>
      <c r="X214" s="237"/>
      <c r="Y214" s="237"/>
      <c r="Z214" s="237"/>
      <c r="AA214" s="237"/>
      <c r="AB214" s="237"/>
    </row>
    <row r="215" spans="1:28" ht="38.25">
      <c r="A215" s="206" t="s">
        <v>525</v>
      </c>
      <c r="B215" s="210" t="s">
        <v>526</v>
      </c>
      <c r="C215" s="208" t="s">
        <v>27</v>
      </c>
      <c r="D215" s="213" t="s">
        <v>527</v>
      </c>
      <c r="E215" s="210" t="s">
        <v>44</v>
      </c>
      <c r="F215" s="211">
        <v>44.75</v>
      </c>
      <c r="G215" s="211">
        <v>28.81</v>
      </c>
      <c r="H215" s="212">
        <f>(TRUNC(G215*J7,2)+G215)</f>
        <v>36.53</v>
      </c>
      <c r="I215" s="231">
        <f t="shared" si="0"/>
        <v>1634.71</v>
      </c>
      <c r="J215" s="234"/>
      <c r="K215" s="237"/>
      <c r="L215" s="237"/>
      <c r="M215" s="237"/>
      <c r="N215" s="237"/>
      <c r="O215" s="237"/>
      <c r="P215" s="237"/>
      <c r="Q215" s="237"/>
      <c r="R215" s="237"/>
      <c r="S215" s="237"/>
      <c r="T215" s="237"/>
      <c r="U215" s="237"/>
      <c r="V215" s="237"/>
      <c r="W215" s="237"/>
      <c r="X215" s="237"/>
      <c r="Y215" s="237"/>
      <c r="Z215" s="237"/>
      <c r="AA215" s="237"/>
      <c r="AB215" s="237"/>
    </row>
    <row r="216" spans="1:28" ht="25.5">
      <c r="A216" s="206" t="s">
        <v>528</v>
      </c>
      <c r="B216" s="224" t="s">
        <v>529</v>
      </c>
      <c r="C216" s="208" t="s">
        <v>27</v>
      </c>
      <c r="D216" s="209" t="s">
        <v>530</v>
      </c>
      <c r="E216" s="207" t="s">
        <v>44</v>
      </c>
      <c r="F216" s="211">
        <v>34.9</v>
      </c>
      <c r="G216" s="211">
        <v>257.94</v>
      </c>
      <c r="H216" s="212">
        <f>(TRUNC(G216*J7,2)+G216)</f>
        <v>327.06</v>
      </c>
      <c r="I216" s="231">
        <f t="shared" si="0"/>
        <v>11414.39</v>
      </c>
      <c r="J216" s="234"/>
      <c r="K216" s="237"/>
      <c r="L216" s="237"/>
      <c r="M216" s="237"/>
      <c r="N216" s="237"/>
      <c r="O216" s="237"/>
      <c r="P216" s="237"/>
      <c r="Q216" s="237"/>
      <c r="R216" s="237"/>
      <c r="S216" s="237"/>
      <c r="T216" s="237"/>
      <c r="U216" s="237"/>
      <c r="V216" s="237"/>
      <c r="W216" s="237"/>
      <c r="X216" s="237"/>
      <c r="Y216" s="237"/>
      <c r="Z216" s="237"/>
      <c r="AA216" s="237"/>
      <c r="AB216" s="237"/>
    </row>
    <row r="217" spans="1:28">
      <c r="A217" s="206" t="s">
        <v>531</v>
      </c>
      <c r="B217" s="207" t="s">
        <v>532</v>
      </c>
      <c r="C217" s="208" t="s">
        <v>27</v>
      </c>
      <c r="D217" s="225" t="s">
        <v>533</v>
      </c>
      <c r="E217" s="224" t="s">
        <v>44</v>
      </c>
      <c r="F217" s="211">
        <v>27.15</v>
      </c>
      <c r="G217" s="211">
        <v>342.8</v>
      </c>
      <c r="H217" s="212">
        <f>(TRUNC(G217*J7,2)+G217)</f>
        <v>434.67</v>
      </c>
      <c r="I217" s="231">
        <f t="shared" si="0"/>
        <v>11801.29</v>
      </c>
      <c r="J217" s="234"/>
      <c r="K217" s="237"/>
      <c r="L217" s="237"/>
      <c r="M217" s="237"/>
      <c r="N217" s="237"/>
      <c r="O217" s="237"/>
      <c r="P217" s="237"/>
      <c r="Q217" s="237"/>
      <c r="R217" s="237"/>
      <c r="S217" s="237"/>
      <c r="T217" s="237"/>
      <c r="U217" s="237"/>
      <c r="V217" s="237"/>
      <c r="W217" s="237"/>
      <c r="X217" s="237"/>
      <c r="Y217" s="237"/>
      <c r="Z217" s="237"/>
      <c r="AA217" s="237"/>
      <c r="AB217" s="237"/>
    </row>
    <row r="218" spans="1:28" ht="25.5">
      <c r="A218" s="206" t="s">
        <v>534</v>
      </c>
      <c r="B218" s="207" t="s">
        <v>343</v>
      </c>
      <c r="C218" s="208" t="s">
        <v>27</v>
      </c>
      <c r="D218" s="209" t="s">
        <v>344</v>
      </c>
      <c r="E218" s="207" t="s">
        <v>44</v>
      </c>
      <c r="F218" s="211">
        <v>40.33</v>
      </c>
      <c r="G218" s="211">
        <v>32.74</v>
      </c>
      <c r="H218" s="212">
        <f>(TRUNC(G218*J7,2)+G218)</f>
        <v>41.51</v>
      </c>
      <c r="I218" s="231">
        <f t="shared" si="0"/>
        <v>1674.09</v>
      </c>
      <c r="J218" s="232"/>
      <c r="K218" s="228"/>
      <c r="L218" s="228"/>
      <c r="M218" s="228"/>
      <c r="N218" s="228"/>
      <c r="O218" s="228"/>
      <c r="P218" s="228"/>
      <c r="Q218" s="228"/>
      <c r="R218" s="228"/>
      <c r="S218" s="228"/>
      <c r="T218" s="228"/>
      <c r="U218" s="228"/>
      <c r="V218" s="228"/>
      <c r="W218" s="228"/>
      <c r="X218" s="228"/>
      <c r="Y218" s="228"/>
      <c r="Z218" s="228"/>
      <c r="AA218" s="228"/>
      <c r="AB218" s="228"/>
    </row>
    <row r="219" spans="1:28">
      <c r="A219" s="214" t="s">
        <v>535</v>
      </c>
      <c r="B219" s="215" t="s">
        <v>16</v>
      </c>
      <c r="C219" s="215"/>
      <c r="D219" s="216" t="s">
        <v>536</v>
      </c>
      <c r="E219" s="215"/>
      <c r="F219" s="217">
        <v>1</v>
      </c>
      <c r="G219" s="217" t="s">
        <v>16</v>
      </c>
      <c r="H219" s="218">
        <f>I220+I221+I222+I223+I224+I225+I226+I227+I228+I229+I230+I231+I232</f>
        <v>25293.55</v>
      </c>
      <c r="I219" s="232">
        <f t="shared" si="0"/>
        <v>25293.55</v>
      </c>
      <c r="J219" s="233"/>
      <c r="K219" s="228"/>
      <c r="L219" s="228"/>
      <c r="M219" s="228"/>
      <c r="N219" s="228"/>
      <c r="O219" s="228"/>
      <c r="P219" s="228"/>
      <c r="Q219" s="228"/>
      <c r="R219" s="228"/>
      <c r="S219" s="228"/>
      <c r="T219" s="228"/>
      <c r="U219" s="228"/>
      <c r="V219" s="228"/>
      <c r="W219" s="228"/>
      <c r="X219" s="228"/>
      <c r="Y219" s="228"/>
      <c r="Z219" s="228"/>
      <c r="AA219" s="228"/>
      <c r="AB219" s="228"/>
    </row>
    <row r="220" spans="1:28" ht="25.5">
      <c r="A220" s="206" t="s">
        <v>537</v>
      </c>
      <c r="B220" s="207" t="s">
        <v>538</v>
      </c>
      <c r="C220" s="208" t="s">
        <v>20</v>
      </c>
      <c r="D220" s="209" t="s">
        <v>539</v>
      </c>
      <c r="E220" s="210" t="s">
        <v>48</v>
      </c>
      <c r="F220" s="211">
        <v>5</v>
      </c>
      <c r="G220" s="211">
        <v>159.9</v>
      </c>
      <c r="H220" s="212">
        <f>(TRUNC(G220*J7,2)+G220)</f>
        <v>202.75</v>
      </c>
      <c r="I220" s="231">
        <f t="shared" si="0"/>
        <v>1013.75</v>
      </c>
      <c r="J220" s="234"/>
      <c r="K220" s="237"/>
      <c r="L220" s="237"/>
      <c r="M220" s="237"/>
      <c r="N220" s="237"/>
      <c r="O220" s="237"/>
      <c r="P220" s="237"/>
      <c r="Q220" s="237"/>
      <c r="R220" s="237"/>
      <c r="S220" s="237"/>
      <c r="T220" s="237"/>
      <c r="U220" s="237"/>
      <c r="V220" s="237"/>
      <c r="W220" s="237"/>
      <c r="X220" s="237"/>
      <c r="Y220" s="237"/>
      <c r="Z220" s="237"/>
      <c r="AA220" s="237"/>
      <c r="AB220" s="237"/>
    </row>
    <row r="221" spans="1:28" ht="25.5">
      <c r="A221" s="206" t="s">
        <v>540</v>
      </c>
      <c r="B221" s="210" t="s">
        <v>538</v>
      </c>
      <c r="C221" s="208" t="s">
        <v>20</v>
      </c>
      <c r="D221" s="213" t="s">
        <v>539</v>
      </c>
      <c r="E221" s="210" t="s">
        <v>48</v>
      </c>
      <c r="F221" s="211">
        <v>5</v>
      </c>
      <c r="G221" s="211">
        <v>159.9</v>
      </c>
      <c r="H221" s="212">
        <f>(TRUNC(G221*J7,2)+G221)</f>
        <v>202.75</v>
      </c>
      <c r="I221" s="231">
        <f t="shared" si="0"/>
        <v>1013.75</v>
      </c>
      <c r="J221" s="234"/>
      <c r="K221" s="237"/>
      <c r="L221" s="237"/>
      <c r="M221" s="237"/>
      <c r="N221" s="237"/>
      <c r="O221" s="237"/>
      <c r="P221" s="237"/>
      <c r="Q221" s="237"/>
      <c r="R221" s="237"/>
      <c r="S221" s="237"/>
      <c r="T221" s="237"/>
      <c r="U221" s="237"/>
      <c r="V221" s="237"/>
      <c r="W221" s="237"/>
      <c r="X221" s="237"/>
      <c r="Y221" s="237"/>
      <c r="Z221" s="237"/>
      <c r="AA221" s="237"/>
      <c r="AB221" s="237"/>
    </row>
    <row r="222" spans="1:28" ht="25.5">
      <c r="A222" s="206" t="s">
        <v>541</v>
      </c>
      <c r="B222" s="224" t="s">
        <v>542</v>
      </c>
      <c r="C222" s="208" t="s">
        <v>27</v>
      </c>
      <c r="D222" s="209" t="s">
        <v>543</v>
      </c>
      <c r="E222" s="207" t="s">
        <v>76</v>
      </c>
      <c r="F222" s="211">
        <v>2</v>
      </c>
      <c r="G222" s="211">
        <v>162.22999999999999</v>
      </c>
      <c r="H222" s="212">
        <f>(TRUNC(G222*J7,2)+G222)</f>
        <v>205.7</v>
      </c>
      <c r="I222" s="231">
        <f t="shared" si="0"/>
        <v>411.4</v>
      </c>
      <c r="J222" s="234"/>
      <c r="K222" s="237"/>
      <c r="L222" s="237"/>
      <c r="M222" s="237"/>
      <c r="N222" s="237"/>
      <c r="O222" s="237"/>
      <c r="P222" s="237"/>
      <c r="Q222" s="237"/>
      <c r="R222" s="237"/>
      <c r="S222" s="237"/>
      <c r="T222" s="237"/>
      <c r="U222" s="237"/>
      <c r="V222" s="237"/>
      <c r="W222" s="237"/>
      <c r="X222" s="237"/>
      <c r="Y222" s="237"/>
      <c r="Z222" s="237"/>
      <c r="AA222" s="237"/>
      <c r="AB222" s="237"/>
    </row>
    <row r="223" spans="1:28" ht="25.5">
      <c r="A223" s="206" t="s">
        <v>544</v>
      </c>
      <c r="B223" s="207" t="s">
        <v>542</v>
      </c>
      <c r="C223" s="208" t="s">
        <v>27</v>
      </c>
      <c r="D223" s="225" t="s">
        <v>543</v>
      </c>
      <c r="E223" s="224" t="s">
        <v>76</v>
      </c>
      <c r="F223" s="211">
        <v>2</v>
      </c>
      <c r="G223" s="211">
        <v>162.22999999999999</v>
      </c>
      <c r="H223" s="212">
        <f>(TRUNC(G223*J7,2)+G223)</f>
        <v>205.7</v>
      </c>
      <c r="I223" s="231">
        <f t="shared" si="0"/>
        <v>411.4</v>
      </c>
      <c r="J223" s="234"/>
      <c r="K223" s="237"/>
      <c r="L223" s="237"/>
      <c r="M223" s="237"/>
      <c r="N223" s="237"/>
      <c r="O223" s="237"/>
      <c r="P223" s="237"/>
      <c r="Q223" s="237"/>
      <c r="R223" s="237"/>
      <c r="S223" s="237"/>
      <c r="T223" s="237"/>
      <c r="U223" s="237"/>
      <c r="V223" s="237"/>
      <c r="W223" s="237"/>
      <c r="X223" s="237"/>
      <c r="Y223" s="237"/>
      <c r="Z223" s="237"/>
      <c r="AA223" s="237"/>
      <c r="AB223" s="237"/>
    </row>
    <row r="224" spans="1:28" ht="25.5">
      <c r="A224" s="206" t="s">
        <v>545</v>
      </c>
      <c r="B224" s="207" t="s">
        <v>546</v>
      </c>
      <c r="C224" s="208" t="s">
        <v>20</v>
      </c>
      <c r="D224" s="209" t="s">
        <v>547</v>
      </c>
      <c r="E224" s="207" t="s">
        <v>48</v>
      </c>
      <c r="F224" s="211">
        <v>2</v>
      </c>
      <c r="G224" s="211">
        <v>150</v>
      </c>
      <c r="H224" s="212">
        <f>(TRUNC(G224*J7,2)+G224)</f>
        <v>190.2</v>
      </c>
      <c r="I224" s="231">
        <f t="shared" si="0"/>
        <v>380.4</v>
      </c>
      <c r="J224" s="234"/>
      <c r="K224" s="237"/>
      <c r="L224" s="237"/>
      <c r="M224" s="237"/>
      <c r="N224" s="237"/>
      <c r="O224" s="237"/>
      <c r="P224" s="237"/>
      <c r="Q224" s="237"/>
      <c r="R224" s="237"/>
      <c r="S224" s="237"/>
      <c r="T224" s="237"/>
      <c r="U224" s="237"/>
      <c r="V224" s="237"/>
      <c r="W224" s="237"/>
      <c r="X224" s="237"/>
      <c r="Y224" s="237"/>
      <c r="Z224" s="237"/>
      <c r="AA224" s="237"/>
      <c r="AB224" s="237"/>
    </row>
    <row r="225" spans="1:28" ht="25.5">
      <c r="A225" s="206" t="s">
        <v>548</v>
      </c>
      <c r="B225" s="210" t="s">
        <v>549</v>
      </c>
      <c r="C225" s="208" t="s">
        <v>20</v>
      </c>
      <c r="D225" s="213" t="s">
        <v>550</v>
      </c>
      <c r="E225" s="210" t="s">
        <v>48</v>
      </c>
      <c r="F225" s="211">
        <v>4</v>
      </c>
      <c r="G225" s="211">
        <v>150</v>
      </c>
      <c r="H225" s="212">
        <f>(TRUNC(G225*J7,2)+G225)</f>
        <v>190.2</v>
      </c>
      <c r="I225" s="231">
        <f t="shared" si="0"/>
        <v>760.8</v>
      </c>
      <c r="J225" s="234"/>
      <c r="K225" s="237"/>
      <c r="L225" s="237"/>
      <c r="M225" s="237"/>
      <c r="N225" s="237"/>
      <c r="O225" s="237"/>
      <c r="P225" s="237"/>
      <c r="Q225" s="237"/>
      <c r="R225" s="237"/>
      <c r="S225" s="237"/>
      <c r="T225" s="237"/>
      <c r="U225" s="237"/>
      <c r="V225" s="237"/>
      <c r="W225" s="237"/>
      <c r="X225" s="237"/>
      <c r="Y225" s="237"/>
      <c r="Z225" s="237"/>
      <c r="AA225" s="237"/>
      <c r="AB225" s="237"/>
    </row>
    <row r="226" spans="1:28" ht="25.5">
      <c r="A226" s="206" t="s">
        <v>551</v>
      </c>
      <c r="B226" s="224" t="s">
        <v>552</v>
      </c>
      <c r="C226" s="208" t="s">
        <v>27</v>
      </c>
      <c r="D226" s="209" t="s">
        <v>553</v>
      </c>
      <c r="E226" s="207" t="s">
        <v>76</v>
      </c>
      <c r="F226" s="211">
        <v>5</v>
      </c>
      <c r="G226" s="211">
        <v>62.12</v>
      </c>
      <c r="H226" s="212">
        <f>(TRUNC(G226*J7,2)+G226)</f>
        <v>78.760000000000005</v>
      </c>
      <c r="I226" s="231">
        <f t="shared" si="0"/>
        <v>393.8</v>
      </c>
      <c r="J226" s="234"/>
      <c r="K226" s="237"/>
      <c r="L226" s="237"/>
      <c r="M226" s="237"/>
      <c r="N226" s="237"/>
      <c r="O226" s="237"/>
      <c r="P226" s="237"/>
      <c r="Q226" s="237"/>
      <c r="R226" s="237"/>
      <c r="S226" s="237"/>
      <c r="T226" s="237"/>
      <c r="U226" s="237"/>
      <c r="V226" s="237"/>
      <c r="W226" s="237"/>
      <c r="X226" s="237"/>
      <c r="Y226" s="237"/>
      <c r="Z226" s="237"/>
      <c r="AA226" s="237"/>
      <c r="AB226" s="237"/>
    </row>
    <row r="227" spans="1:28" ht="25.5">
      <c r="A227" s="206" t="s">
        <v>554</v>
      </c>
      <c r="B227" s="210" t="s">
        <v>542</v>
      </c>
      <c r="C227" s="208" t="s">
        <v>27</v>
      </c>
      <c r="D227" s="213" t="s">
        <v>543</v>
      </c>
      <c r="E227" s="210" t="s">
        <v>76</v>
      </c>
      <c r="F227" s="211">
        <v>1</v>
      </c>
      <c r="G227" s="211">
        <v>162.22999999999999</v>
      </c>
      <c r="H227" s="212">
        <f>(TRUNC(G227*J7,2)+G227)</f>
        <v>205.7</v>
      </c>
      <c r="I227" s="231">
        <f t="shared" si="0"/>
        <v>205.7</v>
      </c>
      <c r="J227" s="241"/>
      <c r="K227" s="228"/>
      <c r="L227" s="228"/>
      <c r="M227" s="228"/>
      <c r="N227" s="228"/>
      <c r="O227" s="228"/>
      <c r="P227" s="228"/>
      <c r="Q227" s="228"/>
      <c r="R227" s="228"/>
      <c r="S227" s="228"/>
      <c r="T227" s="228"/>
      <c r="U227" s="228"/>
      <c r="V227" s="228"/>
      <c r="W227" s="228"/>
      <c r="X227" s="228"/>
      <c r="Y227" s="228"/>
      <c r="Z227" s="228"/>
      <c r="AA227" s="228"/>
      <c r="AB227" s="228"/>
    </row>
    <row r="228" spans="1:28" ht="25.5">
      <c r="A228" s="206" t="s">
        <v>555</v>
      </c>
      <c r="B228" s="207" t="s">
        <v>542</v>
      </c>
      <c r="C228" s="208" t="s">
        <v>27</v>
      </c>
      <c r="D228" s="209" t="s">
        <v>543</v>
      </c>
      <c r="E228" s="210" t="s">
        <v>76</v>
      </c>
      <c r="F228" s="211">
        <v>9</v>
      </c>
      <c r="G228" s="211">
        <v>162.22999999999999</v>
      </c>
      <c r="H228" s="212">
        <f>(TRUNC(G228*J7,2)+G228)</f>
        <v>205.7</v>
      </c>
      <c r="I228" s="231">
        <f t="shared" si="0"/>
        <v>1851.3</v>
      </c>
      <c r="J228" s="234"/>
      <c r="K228" s="242" t="e">
        <f>I228/#REF!</f>
        <v>#REF!</v>
      </c>
      <c r="L228" s="237"/>
      <c r="M228" s="237"/>
      <c r="N228" s="237"/>
      <c r="O228" s="237"/>
      <c r="P228" s="237"/>
      <c r="Q228" s="237"/>
      <c r="R228" s="237"/>
      <c r="S228" s="237"/>
      <c r="T228" s="237"/>
      <c r="U228" s="237"/>
      <c r="V228" s="237"/>
      <c r="W228" s="237"/>
      <c r="X228" s="237"/>
      <c r="Y228" s="237"/>
      <c r="Z228" s="237"/>
      <c r="AA228" s="237"/>
      <c r="AB228" s="237"/>
    </row>
    <row r="229" spans="1:28" ht="25.5">
      <c r="A229" s="206" t="s">
        <v>556</v>
      </c>
      <c r="B229" s="207" t="s">
        <v>557</v>
      </c>
      <c r="C229" s="208" t="s">
        <v>27</v>
      </c>
      <c r="D229" s="209" t="s">
        <v>558</v>
      </c>
      <c r="E229" s="210" t="s">
        <v>44</v>
      </c>
      <c r="F229" s="211">
        <v>694.6</v>
      </c>
      <c r="G229" s="211">
        <v>15.81</v>
      </c>
      <c r="H229" s="212">
        <f>(TRUNC(G229*J7,2)+G229)</f>
        <v>20.04</v>
      </c>
      <c r="I229" s="231">
        <f t="shared" si="0"/>
        <v>13919.78</v>
      </c>
      <c r="J229" s="241"/>
      <c r="K229" s="237"/>
      <c r="L229" s="237"/>
      <c r="M229" s="237"/>
      <c r="N229" s="237"/>
      <c r="O229" s="237"/>
      <c r="P229" s="237"/>
      <c r="Q229" s="237"/>
      <c r="R229" s="237"/>
      <c r="S229" s="237"/>
      <c r="T229" s="237"/>
      <c r="U229" s="237"/>
      <c r="V229" s="237"/>
      <c r="W229" s="237"/>
      <c r="X229" s="237"/>
      <c r="Y229" s="237"/>
      <c r="Z229" s="237"/>
      <c r="AA229" s="237"/>
      <c r="AB229" s="237"/>
    </row>
    <row r="230" spans="1:28">
      <c r="A230" s="206" t="s">
        <v>559</v>
      </c>
      <c r="B230" s="207" t="s">
        <v>560</v>
      </c>
      <c r="C230" s="208" t="s">
        <v>27</v>
      </c>
      <c r="D230" s="209" t="s">
        <v>561</v>
      </c>
      <c r="E230" s="210" t="s">
        <v>44</v>
      </c>
      <c r="F230" s="211">
        <v>21.56</v>
      </c>
      <c r="G230" s="211">
        <v>81.53</v>
      </c>
      <c r="H230" s="212">
        <f>(TRUNC(G230*J7,2)+G230)</f>
        <v>103.38</v>
      </c>
      <c r="I230" s="231">
        <f t="shared" si="0"/>
        <v>2228.87</v>
      </c>
      <c r="J230" s="234"/>
      <c r="K230" s="237"/>
      <c r="L230" s="237"/>
      <c r="M230" s="237"/>
      <c r="N230" s="237"/>
      <c r="O230" s="237"/>
      <c r="P230" s="237"/>
      <c r="Q230" s="237"/>
      <c r="R230" s="237"/>
      <c r="S230" s="237"/>
      <c r="T230" s="237"/>
      <c r="U230" s="237"/>
      <c r="V230" s="237"/>
      <c r="W230" s="237"/>
      <c r="X230" s="237"/>
      <c r="Y230" s="237"/>
      <c r="Z230" s="237"/>
      <c r="AA230" s="237"/>
      <c r="AB230" s="237"/>
    </row>
    <row r="231" spans="1:28">
      <c r="A231" s="206" t="s">
        <v>562</v>
      </c>
      <c r="B231" s="207" t="s">
        <v>560</v>
      </c>
      <c r="C231" s="208" t="s">
        <v>27</v>
      </c>
      <c r="D231" s="209" t="s">
        <v>561</v>
      </c>
      <c r="E231" s="210" t="s">
        <v>44</v>
      </c>
      <c r="F231" s="211">
        <v>23.92</v>
      </c>
      <c r="G231" s="211">
        <v>81.53</v>
      </c>
      <c r="H231" s="212">
        <f>(TRUNC(G231*J7,2)+G231)</f>
        <v>103.38</v>
      </c>
      <c r="I231" s="231">
        <f t="shared" si="0"/>
        <v>2472.84</v>
      </c>
      <c r="J231" s="234"/>
      <c r="K231" s="237"/>
      <c r="L231" s="237"/>
      <c r="M231" s="237"/>
      <c r="N231" s="237"/>
      <c r="O231" s="237"/>
      <c r="P231" s="237"/>
      <c r="Q231" s="237"/>
      <c r="R231" s="237"/>
      <c r="S231" s="237"/>
      <c r="T231" s="237"/>
      <c r="U231" s="237"/>
      <c r="V231" s="237"/>
      <c r="W231" s="237"/>
      <c r="X231" s="237"/>
      <c r="Y231" s="237"/>
      <c r="Z231" s="237"/>
      <c r="AA231" s="237"/>
      <c r="AB231" s="237"/>
    </row>
    <row r="232" spans="1:28" ht="25.5">
      <c r="A232" s="206" t="s">
        <v>563</v>
      </c>
      <c r="B232" s="207" t="s">
        <v>564</v>
      </c>
      <c r="C232" s="208" t="s">
        <v>20</v>
      </c>
      <c r="D232" s="209" t="s">
        <v>565</v>
      </c>
      <c r="E232" s="207" t="s">
        <v>48</v>
      </c>
      <c r="F232" s="211">
        <v>16</v>
      </c>
      <c r="G232" s="211">
        <v>11.33</v>
      </c>
      <c r="H232" s="212">
        <f>(TRUNC(G232*J7,2)+G232)</f>
        <v>14.36</v>
      </c>
      <c r="I232" s="231">
        <f t="shared" si="0"/>
        <v>229.76</v>
      </c>
      <c r="J232" s="234"/>
      <c r="K232" s="237"/>
      <c r="L232" s="237"/>
      <c r="M232" s="237"/>
      <c r="N232" s="237"/>
      <c r="O232" s="237"/>
      <c r="P232" s="237"/>
      <c r="Q232" s="237"/>
      <c r="R232" s="237"/>
      <c r="S232" s="237"/>
      <c r="T232" s="237"/>
      <c r="U232" s="237"/>
      <c r="V232" s="237"/>
      <c r="W232" s="237"/>
      <c r="X232" s="237"/>
      <c r="Y232" s="237"/>
      <c r="Z232" s="237"/>
      <c r="AA232" s="237"/>
      <c r="AB232" s="237"/>
    </row>
    <row r="233" spans="1:28">
      <c r="A233" s="201" t="s">
        <v>566</v>
      </c>
      <c r="B233" s="202" t="s">
        <v>16</v>
      </c>
      <c r="C233" s="202"/>
      <c r="D233" s="203" t="s">
        <v>567</v>
      </c>
      <c r="E233" s="202"/>
      <c r="F233" s="204">
        <v>1</v>
      </c>
      <c r="G233" s="204" t="s">
        <v>16</v>
      </c>
      <c r="H233" s="205">
        <f>I234+I262+I294+I328</f>
        <v>436698.17</v>
      </c>
      <c r="I233" s="229">
        <f t="shared" si="0"/>
        <v>436698.17</v>
      </c>
      <c r="J233" s="234"/>
      <c r="K233" s="237"/>
      <c r="L233" s="237"/>
      <c r="M233" s="237"/>
      <c r="N233" s="237"/>
      <c r="O233" s="237"/>
      <c r="P233" s="237"/>
      <c r="Q233" s="237"/>
      <c r="R233" s="237"/>
      <c r="S233" s="237"/>
      <c r="T233" s="237"/>
      <c r="U233" s="237"/>
      <c r="V233" s="237"/>
      <c r="W233" s="237"/>
      <c r="X233" s="237"/>
      <c r="Y233" s="237"/>
      <c r="Z233" s="237"/>
      <c r="AA233" s="237"/>
      <c r="AB233" s="237"/>
    </row>
    <row r="234" spans="1:28">
      <c r="A234" s="214" t="s">
        <v>568</v>
      </c>
      <c r="B234" s="215" t="s">
        <v>16</v>
      </c>
      <c r="C234" s="215"/>
      <c r="D234" s="216" t="s">
        <v>569</v>
      </c>
      <c r="E234" s="215"/>
      <c r="F234" s="217">
        <v>1</v>
      </c>
      <c r="G234" s="217" t="s">
        <v>16</v>
      </c>
      <c r="H234" s="218">
        <f>I235+I236+I237+I238+I239+I240+I241+I242+I243+I244+I245+I246+I247+I248+I249+I250+I251+I252+I253+I254+I255+I256+I257+I258+I259+I260+I261</f>
        <v>294294.05</v>
      </c>
      <c r="I234" s="232">
        <f t="shared" si="0"/>
        <v>294294.05</v>
      </c>
      <c r="J234" s="241"/>
      <c r="K234" s="228"/>
      <c r="L234" s="228"/>
      <c r="M234" s="228"/>
      <c r="N234" s="228"/>
      <c r="O234" s="228"/>
      <c r="P234" s="228"/>
      <c r="Q234" s="228"/>
      <c r="R234" s="228"/>
      <c r="S234" s="228"/>
      <c r="T234" s="228"/>
      <c r="U234" s="228"/>
      <c r="V234" s="228"/>
      <c r="W234" s="228"/>
      <c r="X234" s="228"/>
      <c r="Y234" s="228"/>
      <c r="Z234" s="228"/>
      <c r="AA234" s="228"/>
      <c r="AB234" s="228"/>
    </row>
    <row r="235" spans="1:28" ht="38.25">
      <c r="A235" s="206" t="s">
        <v>570</v>
      </c>
      <c r="B235" s="210" t="s">
        <v>571</v>
      </c>
      <c r="C235" s="208" t="s">
        <v>20</v>
      </c>
      <c r="D235" s="213" t="s">
        <v>572</v>
      </c>
      <c r="E235" s="210" t="s">
        <v>48</v>
      </c>
      <c r="F235" s="211">
        <v>3</v>
      </c>
      <c r="G235" s="211">
        <v>3767.7</v>
      </c>
      <c r="H235" s="212">
        <f>(TRUNC(G235*J7,2)+G235)</f>
        <v>4777.4399999999996</v>
      </c>
      <c r="I235" s="231">
        <f t="shared" si="0"/>
        <v>14332.32</v>
      </c>
      <c r="J235" s="234"/>
      <c r="K235" s="237"/>
      <c r="L235" s="237"/>
      <c r="M235" s="237"/>
      <c r="N235" s="237"/>
      <c r="O235" s="237"/>
      <c r="P235" s="237"/>
      <c r="Q235" s="237"/>
      <c r="R235" s="237"/>
      <c r="S235" s="237"/>
      <c r="T235" s="237"/>
      <c r="U235" s="237"/>
      <c r="V235" s="237"/>
      <c r="W235" s="237"/>
      <c r="X235" s="237"/>
      <c r="Y235" s="237"/>
      <c r="Z235" s="237"/>
      <c r="AA235" s="237"/>
      <c r="AB235" s="237"/>
    </row>
    <row r="236" spans="1:28" ht="38.25">
      <c r="A236" s="206" t="s">
        <v>573</v>
      </c>
      <c r="B236" s="207" t="s">
        <v>574</v>
      </c>
      <c r="C236" s="208" t="s">
        <v>575</v>
      </c>
      <c r="D236" s="209" t="s">
        <v>576</v>
      </c>
      <c r="E236" s="210" t="s">
        <v>48</v>
      </c>
      <c r="F236" s="211">
        <v>2</v>
      </c>
      <c r="G236" s="211">
        <v>60018.7</v>
      </c>
      <c r="H236" s="212">
        <f>(TRUNC(G236*J7,2)+G236)</f>
        <v>76103.710000000006</v>
      </c>
      <c r="I236" s="231">
        <f t="shared" si="0"/>
        <v>152207.42000000001</v>
      </c>
      <c r="J236" s="234"/>
      <c r="K236" s="237"/>
      <c r="L236" s="237"/>
      <c r="M236" s="237"/>
      <c r="N236" s="237"/>
      <c r="O236" s="237"/>
      <c r="P236" s="237"/>
      <c r="Q236" s="237"/>
      <c r="R236" s="237"/>
      <c r="S236" s="237"/>
      <c r="T236" s="237"/>
      <c r="U236" s="237"/>
      <c r="V236" s="237"/>
      <c r="W236" s="237"/>
      <c r="X236" s="237"/>
      <c r="Y236" s="237"/>
      <c r="Z236" s="237"/>
      <c r="AA236" s="237"/>
      <c r="AB236" s="237"/>
    </row>
    <row r="237" spans="1:28" ht="51">
      <c r="A237" s="206" t="s">
        <v>577</v>
      </c>
      <c r="B237" s="207" t="s">
        <v>578</v>
      </c>
      <c r="C237" s="208" t="s">
        <v>20</v>
      </c>
      <c r="D237" s="209" t="s">
        <v>579</v>
      </c>
      <c r="E237" s="210" t="s">
        <v>48</v>
      </c>
      <c r="F237" s="211">
        <v>1</v>
      </c>
      <c r="G237" s="211">
        <v>35258.17</v>
      </c>
      <c r="H237" s="212">
        <f>(TRUNC(G237*J7,2)+G237)</f>
        <v>44707.35</v>
      </c>
      <c r="I237" s="231">
        <f t="shared" si="0"/>
        <v>44707.35</v>
      </c>
      <c r="J237" s="234"/>
      <c r="K237" s="237"/>
      <c r="L237" s="237"/>
      <c r="M237" s="237"/>
      <c r="N237" s="237"/>
      <c r="O237" s="237"/>
      <c r="P237" s="237"/>
      <c r="Q237" s="237"/>
      <c r="R237" s="237"/>
      <c r="S237" s="237"/>
      <c r="T237" s="237"/>
      <c r="U237" s="237"/>
      <c r="V237" s="237"/>
      <c r="W237" s="237"/>
      <c r="X237" s="237"/>
      <c r="Y237" s="237"/>
      <c r="Z237" s="237"/>
      <c r="AA237" s="237"/>
      <c r="AB237" s="237"/>
    </row>
    <row r="238" spans="1:28" ht="38.25">
      <c r="A238" s="206" t="s">
        <v>580</v>
      </c>
      <c r="B238" s="207" t="s">
        <v>581</v>
      </c>
      <c r="C238" s="208" t="s">
        <v>27</v>
      </c>
      <c r="D238" s="209" t="s">
        <v>582</v>
      </c>
      <c r="E238" s="210" t="s">
        <v>76</v>
      </c>
      <c r="F238" s="211">
        <v>16</v>
      </c>
      <c r="G238" s="211">
        <v>244.29</v>
      </c>
      <c r="H238" s="212">
        <f>(TRUNC(G238*J7,2)+G238)</f>
        <v>309.75</v>
      </c>
      <c r="I238" s="231">
        <f t="shared" si="0"/>
        <v>4956</v>
      </c>
      <c r="J238" s="234"/>
      <c r="K238" s="243"/>
      <c r="L238" s="237"/>
      <c r="M238" s="237"/>
      <c r="N238" s="237"/>
      <c r="O238" s="237"/>
      <c r="P238" s="237"/>
      <c r="Q238" s="237"/>
      <c r="R238" s="237"/>
      <c r="S238" s="237"/>
      <c r="T238" s="237"/>
      <c r="U238" s="237"/>
      <c r="V238" s="237"/>
      <c r="W238" s="237"/>
      <c r="X238" s="237"/>
      <c r="Y238" s="237"/>
      <c r="Z238" s="237"/>
      <c r="AA238" s="237"/>
      <c r="AB238" s="237"/>
    </row>
    <row r="239" spans="1:28" ht="38.25">
      <c r="A239" s="206" t="s">
        <v>583</v>
      </c>
      <c r="B239" s="207" t="s">
        <v>584</v>
      </c>
      <c r="C239" s="208" t="s">
        <v>20</v>
      </c>
      <c r="D239" s="209" t="s">
        <v>585</v>
      </c>
      <c r="E239" s="210" t="s">
        <v>48</v>
      </c>
      <c r="F239" s="211">
        <v>16</v>
      </c>
      <c r="G239" s="211">
        <v>221.34</v>
      </c>
      <c r="H239" s="212">
        <f>(TRUNC(G239*J7,2)+G239)</f>
        <v>280.64999999999998</v>
      </c>
      <c r="I239" s="231">
        <f t="shared" si="0"/>
        <v>4490.3999999999996</v>
      </c>
      <c r="J239" s="241"/>
      <c r="K239" s="237"/>
      <c r="L239" s="237"/>
      <c r="M239" s="237"/>
      <c r="N239" s="237"/>
      <c r="O239" s="237"/>
      <c r="P239" s="237"/>
      <c r="Q239" s="237"/>
      <c r="R239" s="237"/>
      <c r="S239" s="237"/>
      <c r="T239" s="237"/>
      <c r="U239" s="237"/>
      <c r="V239" s="237"/>
      <c r="W239" s="237"/>
      <c r="X239" s="237"/>
      <c r="Y239" s="237"/>
      <c r="Z239" s="237"/>
      <c r="AA239" s="237"/>
      <c r="AB239" s="237"/>
    </row>
    <row r="240" spans="1:28" ht="25.5">
      <c r="A240" s="206" t="s">
        <v>586</v>
      </c>
      <c r="B240" s="207" t="s">
        <v>587</v>
      </c>
      <c r="C240" s="208" t="s">
        <v>27</v>
      </c>
      <c r="D240" s="209" t="s">
        <v>588</v>
      </c>
      <c r="E240" s="207" t="s">
        <v>76</v>
      </c>
      <c r="F240" s="211">
        <v>16</v>
      </c>
      <c r="G240" s="211">
        <v>41.61</v>
      </c>
      <c r="H240" s="212">
        <f>(TRUNC(G240*J7,2)+G240)</f>
        <v>52.76</v>
      </c>
      <c r="I240" s="231">
        <f t="shared" si="0"/>
        <v>844.16</v>
      </c>
      <c r="J240" s="234"/>
      <c r="K240" s="9"/>
      <c r="L240" s="237"/>
      <c r="M240" s="237"/>
      <c r="N240" s="237"/>
      <c r="O240" s="237"/>
      <c r="P240" s="237"/>
      <c r="Q240" s="237"/>
      <c r="R240" s="237"/>
      <c r="S240" s="237"/>
      <c r="T240" s="237"/>
      <c r="U240" s="237"/>
      <c r="V240" s="237"/>
      <c r="W240" s="237"/>
      <c r="X240" s="237"/>
      <c r="Y240" s="237"/>
      <c r="Z240" s="237"/>
      <c r="AA240" s="237"/>
      <c r="AB240" s="237"/>
    </row>
    <row r="241" spans="1:28">
      <c r="A241" s="206" t="s">
        <v>589</v>
      </c>
      <c r="B241" s="210" t="s">
        <v>590</v>
      </c>
      <c r="C241" s="208" t="s">
        <v>20</v>
      </c>
      <c r="D241" s="213" t="s">
        <v>591</v>
      </c>
      <c r="E241" s="210" t="s">
        <v>311</v>
      </c>
      <c r="F241" s="211">
        <v>16</v>
      </c>
      <c r="G241" s="211">
        <v>70.09</v>
      </c>
      <c r="H241" s="212">
        <f>(TRUNC(G241*J7,2)+G241)</f>
        <v>88.87</v>
      </c>
      <c r="I241" s="231">
        <f t="shared" si="0"/>
        <v>1421.92</v>
      </c>
      <c r="J241" s="241"/>
      <c r="K241" s="237"/>
      <c r="L241" s="237"/>
      <c r="M241" s="237"/>
      <c r="N241" s="237"/>
      <c r="O241" s="237"/>
      <c r="P241" s="237"/>
      <c r="Q241" s="237"/>
      <c r="R241" s="237"/>
      <c r="S241" s="237"/>
      <c r="T241" s="237"/>
      <c r="U241" s="237"/>
      <c r="V241" s="237"/>
      <c r="W241" s="237"/>
      <c r="X241" s="237"/>
      <c r="Y241" s="237"/>
      <c r="Z241" s="237"/>
      <c r="AA241" s="237"/>
      <c r="AB241" s="237"/>
    </row>
    <row r="242" spans="1:28" ht="25.5">
      <c r="A242" s="206" t="s">
        <v>592</v>
      </c>
      <c r="B242" s="207" t="s">
        <v>593</v>
      </c>
      <c r="C242" s="208" t="s">
        <v>27</v>
      </c>
      <c r="D242" s="209" t="s">
        <v>594</v>
      </c>
      <c r="E242" s="210" t="s">
        <v>76</v>
      </c>
      <c r="F242" s="211">
        <v>16</v>
      </c>
      <c r="G242" s="211">
        <v>51.22</v>
      </c>
      <c r="H242" s="212">
        <f>(TRUNC(G242*J7,2)+G242)</f>
        <v>64.94</v>
      </c>
      <c r="I242" s="231">
        <f t="shared" si="0"/>
        <v>1039.04</v>
      </c>
      <c r="J242" s="234"/>
      <c r="K242" s="237"/>
      <c r="L242" s="237"/>
      <c r="M242" s="237"/>
      <c r="N242" s="237"/>
      <c r="O242" s="237"/>
      <c r="P242" s="237"/>
      <c r="Q242" s="237"/>
      <c r="R242" s="237"/>
      <c r="S242" s="237"/>
      <c r="T242" s="237"/>
      <c r="U242" s="237"/>
      <c r="V242" s="237"/>
      <c r="W242" s="237"/>
      <c r="X242" s="237"/>
      <c r="Y242" s="237"/>
      <c r="Z242" s="237"/>
      <c r="AA242" s="237"/>
      <c r="AB242" s="237"/>
    </row>
    <row r="243" spans="1:28" ht="25.5">
      <c r="A243" s="206" t="s">
        <v>595</v>
      </c>
      <c r="B243" s="207" t="s">
        <v>596</v>
      </c>
      <c r="C243" s="208" t="s">
        <v>27</v>
      </c>
      <c r="D243" s="209" t="s">
        <v>597</v>
      </c>
      <c r="E243" s="210" t="s">
        <v>76</v>
      </c>
      <c r="F243" s="211">
        <v>12</v>
      </c>
      <c r="G243" s="211">
        <v>372.67</v>
      </c>
      <c r="H243" s="212">
        <f>(TRUNC(G243*J7,2)+G243)</f>
        <v>472.54</v>
      </c>
      <c r="I243" s="231">
        <f t="shared" si="0"/>
        <v>5670.48</v>
      </c>
      <c r="J243" s="244"/>
      <c r="K243" s="237"/>
      <c r="L243" s="237"/>
      <c r="M243" s="237"/>
      <c r="N243" s="237"/>
      <c r="O243" s="237"/>
      <c r="P243" s="237"/>
      <c r="Q243" s="237"/>
      <c r="R243" s="237"/>
      <c r="S243" s="237"/>
      <c r="T243" s="237"/>
      <c r="U243" s="237"/>
      <c r="V243" s="237"/>
      <c r="W243" s="237"/>
      <c r="X243" s="237"/>
      <c r="Y243" s="237"/>
      <c r="Z243" s="237"/>
      <c r="AA243" s="237"/>
      <c r="AB243" s="237"/>
    </row>
    <row r="244" spans="1:28" ht="38.25">
      <c r="A244" s="206" t="s">
        <v>598</v>
      </c>
      <c r="B244" s="207" t="s">
        <v>599</v>
      </c>
      <c r="C244" s="208" t="s">
        <v>20</v>
      </c>
      <c r="D244" s="209" t="s">
        <v>600</v>
      </c>
      <c r="E244" s="210" t="s">
        <v>48</v>
      </c>
      <c r="F244" s="211">
        <v>8</v>
      </c>
      <c r="G244" s="211">
        <v>158.03</v>
      </c>
      <c r="H244" s="212">
        <f>(TRUNC(G244*J7,2)+G244)</f>
        <v>200.38</v>
      </c>
      <c r="I244" s="231">
        <f t="shared" si="0"/>
        <v>1603.04</v>
      </c>
      <c r="J244" s="245"/>
      <c r="K244" s="237"/>
      <c r="L244" s="237"/>
      <c r="M244" s="237"/>
      <c r="N244" s="237"/>
      <c r="O244" s="237"/>
      <c r="P244" s="237"/>
      <c r="Q244" s="237"/>
      <c r="R244" s="237"/>
      <c r="S244" s="237"/>
      <c r="T244" s="237"/>
      <c r="U244" s="237"/>
      <c r="V244" s="237"/>
      <c r="W244" s="237"/>
      <c r="X244" s="237"/>
      <c r="Y244" s="237"/>
      <c r="Z244" s="237"/>
      <c r="AA244" s="237"/>
      <c r="AB244" s="237"/>
    </row>
    <row r="245" spans="1:28" ht="38.25">
      <c r="A245" s="206" t="s">
        <v>601</v>
      </c>
      <c r="B245" s="207" t="s">
        <v>602</v>
      </c>
      <c r="C245" s="208" t="s">
        <v>20</v>
      </c>
      <c r="D245" s="209" t="s">
        <v>603</v>
      </c>
      <c r="E245" s="210" t="s">
        <v>48</v>
      </c>
      <c r="F245" s="211">
        <v>16</v>
      </c>
      <c r="G245" s="211">
        <v>212.03</v>
      </c>
      <c r="H245" s="212">
        <f>(TRUNC(G245*J7,2)+G245)</f>
        <v>268.85000000000002</v>
      </c>
      <c r="I245" s="231">
        <f t="shared" si="0"/>
        <v>4301.6000000000004</v>
      </c>
      <c r="J245" s="241"/>
      <c r="K245" s="237"/>
      <c r="L245" s="246"/>
      <c r="M245" s="237"/>
      <c r="N245" s="237"/>
      <c r="O245" s="237"/>
      <c r="P245" s="237"/>
      <c r="Q245" s="237"/>
      <c r="R245" s="237"/>
      <c r="S245" s="237"/>
      <c r="T245" s="237"/>
      <c r="U245" s="237"/>
      <c r="V245" s="237"/>
      <c r="W245" s="237"/>
      <c r="X245" s="237"/>
      <c r="Y245" s="237"/>
      <c r="Z245" s="237"/>
      <c r="AA245" s="237"/>
      <c r="AB245" s="237"/>
    </row>
    <row r="246" spans="1:28" ht="38.25">
      <c r="A246" s="206" t="s">
        <v>604</v>
      </c>
      <c r="B246" s="207" t="s">
        <v>605</v>
      </c>
      <c r="C246" s="208" t="s">
        <v>27</v>
      </c>
      <c r="D246" s="209" t="s">
        <v>606</v>
      </c>
      <c r="E246" s="207" t="s">
        <v>76</v>
      </c>
      <c r="F246" s="211">
        <v>17</v>
      </c>
      <c r="G246" s="211">
        <v>315.73</v>
      </c>
      <c r="H246" s="212">
        <f>(TRUNC(G246*J7,2)+G246)</f>
        <v>400.34</v>
      </c>
      <c r="I246" s="231">
        <f t="shared" si="0"/>
        <v>6805.78</v>
      </c>
      <c r="J246" s="232"/>
      <c r="K246" s="237"/>
      <c r="L246" s="237"/>
      <c r="M246" s="237"/>
      <c r="N246" s="237"/>
      <c r="O246" s="237"/>
      <c r="P246" s="237"/>
      <c r="Q246" s="237"/>
      <c r="R246" s="237"/>
      <c r="S246" s="237"/>
      <c r="T246" s="237"/>
      <c r="U246" s="237"/>
      <c r="V246" s="237"/>
      <c r="W246" s="237"/>
      <c r="X246" s="237"/>
      <c r="Y246" s="237"/>
      <c r="Z246" s="237"/>
      <c r="AA246" s="237"/>
      <c r="AB246" s="237"/>
    </row>
    <row r="247" spans="1:28" ht="25.5">
      <c r="A247" s="206" t="s">
        <v>607</v>
      </c>
      <c r="B247" s="207" t="s">
        <v>608</v>
      </c>
      <c r="C247" s="208" t="s">
        <v>27</v>
      </c>
      <c r="D247" s="209" t="s">
        <v>609</v>
      </c>
      <c r="E247" s="207" t="s">
        <v>76</v>
      </c>
      <c r="F247" s="211">
        <v>17</v>
      </c>
      <c r="G247" s="211">
        <v>148.63</v>
      </c>
      <c r="H247" s="212">
        <f>(TRUNC(G247*J7,2)+G247)</f>
        <v>188.46</v>
      </c>
      <c r="I247" s="231">
        <f t="shared" si="0"/>
        <v>3203.82</v>
      </c>
      <c r="J247" s="233"/>
      <c r="K247" s="237"/>
      <c r="L247" s="237"/>
      <c r="M247" s="237"/>
      <c r="N247" s="237"/>
      <c r="O247" s="237"/>
      <c r="P247" s="237"/>
      <c r="Q247" s="237"/>
      <c r="R247" s="237"/>
      <c r="S247" s="237"/>
      <c r="T247" s="237"/>
      <c r="U247" s="237"/>
      <c r="V247" s="237"/>
      <c r="W247" s="237"/>
      <c r="X247" s="237"/>
      <c r="Y247" s="237"/>
      <c r="Z247" s="237"/>
      <c r="AA247" s="237"/>
      <c r="AB247" s="237"/>
    </row>
    <row r="248" spans="1:28" ht="38.25">
      <c r="A248" s="206" t="s">
        <v>610</v>
      </c>
      <c r="B248" s="207" t="s">
        <v>611</v>
      </c>
      <c r="C248" s="208" t="s">
        <v>27</v>
      </c>
      <c r="D248" s="209" t="s">
        <v>612</v>
      </c>
      <c r="E248" s="207" t="s">
        <v>76</v>
      </c>
      <c r="F248" s="211">
        <v>2</v>
      </c>
      <c r="G248" s="211">
        <v>935.72</v>
      </c>
      <c r="H248" s="212">
        <f>(TRUNC(G248*J7,2)+G248)</f>
        <v>1186.49</v>
      </c>
      <c r="I248" s="231">
        <f t="shared" si="0"/>
        <v>2372.98</v>
      </c>
      <c r="J248" s="234"/>
      <c r="K248" s="237"/>
      <c r="L248" s="237"/>
      <c r="M248" s="237"/>
      <c r="N248" s="237"/>
      <c r="O248" s="237"/>
      <c r="P248" s="237"/>
      <c r="Q248" s="237"/>
      <c r="R248" s="237"/>
      <c r="S248" s="237"/>
      <c r="T248" s="237"/>
      <c r="U248" s="237"/>
      <c r="V248" s="237"/>
      <c r="W248" s="237"/>
      <c r="X248" s="237"/>
      <c r="Y248" s="237"/>
      <c r="Z248" s="237"/>
      <c r="AA248" s="237"/>
      <c r="AB248" s="237"/>
    </row>
    <row r="249" spans="1:28" ht="25.5">
      <c r="A249" s="206" t="s">
        <v>613</v>
      </c>
      <c r="B249" s="210" t="s">
        <v>614</v>
      </c>
      <c r="C249" s="208" t="s">
        <v>27</v>
      </c>
      <c r="D249" s="213" t="s">
        <v>615</v>
      </c>
      <c r="E249" s="210" t="s">
        <v>76</v>
      </c>
      <c r="F249" s="211">
        <v>4</v>
      </c>
      <c r="G249" s="211">
        <v>152.44</v>
      </c>
      <c r="H249" s="212">
        <f>(TRUNC(G249*J7,2)+G249)</f>
        <v>193.29</v>
      </c>
      <c r="I249" s="231">
        <f t="shared" si="0"/>
        <v>773.16</v>
      </c>
      <c r="J249" s="233"/>
      <c r="K249" s="237"/>
      <c r="L249" s="237"/>
      <c r="M249" s="237"/>
      <c r="N249" s="237"/>
      <c r="O249" s="237"/>
      <c r="P249" s="237"/>
      <c r="Q249" s="237"/>
      <c r="R249" s="237"/>
      <c r="S249" s="237"/>
      <c r="T249" s="237"/>
      <c r="U249" s="237"/>
      <c r="V249" s="237"/>
      <c r="W249" s="237"/>
      <c r="X249" s="237"/>
      <c r="Y249" s="237"/>
      <c r="Z249" s="237"/>
      <c r="AA249" s="237"/>
      <c r="AB249" s="237"/>
    </row>
    <row r="250" spans="1:28" ht="38.25">
      <c r="A250" s="206" t="s">
        <v>616</v>
      </c>
      <c r="B250" s="207" t="s">
        <v>617</v>
      </c>
      <c r="C250" s="208" t="s">
        <v>20</v>
      </c>
      <c r="D250" s="209" t="s">
        <v>618</v>
      </c>
      <c r="E250" s="210" t="s">
        <v>48</v>
      </c>
      <c r="F250" s="211">
        <v>4</v>
      </c>
      <c r="G250" s="211">
        <v>609.16999999999996</v>
      </c>
      <c r="H250" s="212">
        <f>(TRUNC(G250*J7,2)+G250)</f>
        <v>772.42</v>
      </c>
      <c r="I250" s="231">
        <f t="shared" si="0"/>
        <v>3089.68</v>
      </c>
      <c r="J250" s="234"/>
      <c r="K250" s="237"/>
      <c r="L250" s="237"/>
      <c r="M250" s="237"/>
      <c r="N250" s="237"/>
      <c r="O250" s="237"/>
      <c r="P250" s="237"/>
      <c r="Q250" s="237"/>
      <c r="R250" s="237"/>
      <c r="S250" s="237"/>
      <c r="T250" s="237"/>
      <c r="U250" s="237"/>
      <c r="V250" s="237"/>
      <c r="W250" s="237"/>
      <c r="X250" s="237"/>
      <c r="Y250" s="237"/>
      <c r="Z250" s="237"/>
      <c r="AA250" s="237"/>
      <c r="AB250" s="237"/>
    </row>
    <row r="251" spans="1:28" ht="25.5">
      <c r="A251" s="206" t="s">
        <v>619</v>
      </c>
      <c r="B251" s="207" t="s">
        <v>620</v>
      </c>
      <c r="C251" s="208" t="s">
        <v>27</v>
      </c>
      <c r="D251" s="209" t="s">
        <v>621</v>
      </c>
      <c r="E251" s="210" t="s">
        <v>76</v>
      </c>
      <c r="F251" s="211">
        <v>4</v>
      </c>
      <c r="G251" s="211">
        <v>23.49</v>
      </c>
      <c r="H251" s="212">
        <f>(TRUNC(G251*J7,2)+G251)</f>
        <v>29.78</v>
      </c>
      <c r="I251" s="231">
        <f t="shared" si="0"/>
        <v>119.12</v>
      </c>
      <c r="J251" s="234"/>
      <c r="K251" s="237"/>
      <c r="L251" s="237"/>
      <c r="M251" s="237"/>
      <c r="N251" s="237"/>
      <c r="O251" s="237"/>
      <c r="P251" s="237"/>
      <c r="Q251" s="237"/>
      <c r="R251" s="237"/>
      <c r="S251" s="237"/>
      <c r="T251" s="237"/>
      <c r="U251" s="237"/>
      <c r="V251" s="237"/>
      <c r="W251" s="237"/>
      <c r="X251" s="237"/>
      <c r="Y251" s="237"/>
      <c r="Z251" s="237"/>
      <c r="AA251" s="237"/>
      <c r="AB251" s="237"/>
    </row>
    <row r="252" spans="1:28" ht="25.5">
      <c r="A252" s="206" t="s">
        <v>622</v>
      </c>
      <c r="B252" s="207" t="s">
        <v>623</v>
      </c>
      <c r="C252" s="208" t="s">
        <v>27</v>
      </c>
      <c r="D252" s="209" t="s">
        <v>624</v>
      </c>
      <c r="E252" s="210" t="s">
        <v>76</v>
      </c>
      <c r="F252" s="211">
        <v>4</v>
      </c>
      <c r="G252" s="211">
        <v>11.2</v>
      </c>
      <c r="H252" s="212">
        <f>(TRUNC(G252*J7,2)+G252)</f>
        <v>14.2</v>
      </c>
      <c r="I252" s="231">
        <f t="shared" si="0"/>
        <v>56.8</v>
      </c>
      <c r="J252" s="234"/>
      <c r="K252" s="237"/>
      <c r="L252" s="237"/>
      <c r="M252" s="237"/>
      <c r="N252" s="237"/>
      <c r="O252" s="237"/>
      <c r="P252" s="237"/>
      <c r="Q252" s="237"/>
      <c r="R252" s="237"/>
      <c r="S252" s="237"/>
      <c r="T252" s="237"/>
      <c r="U252" s="237"/>
      <c r="V252" s="237"/>
      <c r="W252" s="237"/>
      <c r="X252" s="237"/>
      <c r="Y252" s="237"/>
      <c r="Z252" s="237"/>
      <c r="AA252" s="237"/>
      <c r="AB252" s="237"/>
    </row>
    <row r="253" spans="1:28" ht="25.5">
      <c r="A253" s="206" t="s">
        <v>625</v>
      </c>
      <c r="B253" s="207" t="s">
        <v>626</v>
      </c>
      <c r="C253" s="208" t="s">
        <v>627</v>
      </c>
      <c r="D253" s="209" t="s">
        <v>628</v>
      </c>
      <c r="E253" s="210" t="s">
        <v>48</v>
      </c>
      <c r="F253" s="211">
        <v>6</v>
      </c>
      <c r="G253" s="211">
        <v>2010.04</v>
      </c>
      <c r="H253" s="212">
        <f>(TRUNC(G253*J7,2)+G253)</f>
        <v>2548.73</v>
      </c>
      <c r="I253" s="231">
        <f t="shared" si="0"/>
        <v>15292.38</v>
      </c>
      <c r="J253" s="234"/>
      <c r="K253" s="237"/>
      <c r="L253" s="237"/>
      <c r="M253" s="237"/>
      <c r="N253" s="237"/>
      <c r="O253" s="237"/>
      <c r="P253" s="237"/>
      <c r="Q253" s="237"/>
      <c r="R253" s="237"/>
      <c r="S253" s="237"/>
      <c r="T253" s="237"/>
      <c r="U253" s="237"/>
      <c r="V253" s="237"/>
      <c r="W253" s="237"/>
      <c r="X253" s="237"/>
      <c r="Y253" s="237"/>
      <c r="Z253" s="237"/>
      <c r="AA253" s="237"/>
      <c r="AB253" s="237"/>
    </row>
    <row r="254" spans="1:28" ht="25.5">
      <c r="A254" s="206" t="s">
        <v>629</v>
      </c>
      <c r="B254" s="207" t="s">
        <v>630</v>
      </c>
      <c r="C254" s="208" t="s">
        <v>27</v>
      </c>
      <c r="D254" s="209" t="s">
        <v>631</v>
      </c>
      <c r="E254" s="207" t="s">
        <v>76</v>
      </c>
      <c r="F254" s="211">
        <v>4</v>
      </c>
      <c r="G254" s="211">
        <v>750.19</v>
      </c>
      <c r="H254" s="212">
        <f>(TRUNC(G254*J7,2)+G254)</f>
        <v>951.24</v>
      </c>
      <c r="I254" s="231">
        <f t="shared" si="0"/>
        <v>3804.96</v>
      </c>
      <c r="J254" s="233"/>
      <c r="K254" s="237"/>
      <c r="L254" s="237"/>
      <c r="M254" s="237"/>
      <c r="N254" s="237"/>
      <c r="O254" s="237"/>
      <c r="P254" s="237"/>
      <c r="Q254" s="237"/>
      <c r="R254" s="237"/>
      <c r="S254" s="237"/>
      <c r="T254" s="237"/>
      <c r="U254" s="237"/>
      <c r="V254" s="237"/>
      <c r="W254" s="237"/>
      <c r="X254" s="237"/>
      <c r="Y254" s="237"/>
      <c r="Z254" s="237"/>
      <c r="AA254" s="237"/>
      <c r="AB254" s="237"/>
    </row>
    <row r="255" spans="1:28" ht="38.25">
      <c r="A255" s="206" t="s">
        <v>632</v>
      </c>
      <c r="B255" s="207" t="s">
        <v>633</v>
      </c>
      <c r="C255" s="208" t="s">
        <v>27</v>
      </c>
      <c r="D255" s="209" t="s">
        <v>634</v>
      </c>
      <c r="E255" s="210" t="s">
        <v>76</v>
      </c>
      <c r="F255" s="211">
        <v>4</v>
      </c>
      <c r="G255" s="211">
        <v>507.95</v>
      </c>
      <c r="H255" s="212">
        <f>(TRUNC(G255*J7,2)+G255)</f>
        <v>644.08000000000004</v>
      </c>
      <c r="I255" s="231">
        <f t="shared" si="0"/>
        <v>2576.3200000000002</v>
      </c>
      <c r="J255" s="234"/>
      <c r="K255" s="237"/>
      <c r="L255" s="237"/>
      <c r="M255" s="237"/>
      <c r="N255" s="237"/>
      <c r="O255" s="237"/>
      <c r="P255" s="237"/>
      <c r="Q255" s="237"/>
      <c r="R255" s="237"/>
      <c r="S255" s="237"/>
      <c r="T255" s="237"/>
      <c r="U255" s="237"/>
      <c r="V255" s="237"/>
      <c r="W255" s="237"/>
      <c r="X255" s="237"/>
      <c r="Y255" s="237"/>
      <c r="Z255" s="237"/>
      <c r="AA255" s="237"/>
      <c r="AB255" s="237"/>
    </row>
    <row r="256" spans="1:28" ht="38.25">
      <c r="A256" s="206" t="s">
        <v>635</v>
      </c>
      <c r="B256" s="207" t="s">
        <v>636</v>
      </c>
      <c r="C256" s="208" t="s">
        <v>27</v>
      </c>
      <c r="D256" s="209" t="s">
        <v>637</v>
      </c>
      <c r="E256" s="210" t="s">
        <v>76</v>
      </c>
      <c r="F256" s="211">
        <v>4</v>
      </c>
      <c r="G256" s="211">
        <v>785.39</v>
      </c>
      <c r="H256" s="212">
        <f>(TRUNC(G256*J7,2)+G256)</f>
        <v>995.87</v>
      </c>
      <c r="I256" s="231">
        <f t="shared" si="0"/>
        <v>3983.48</v>
      </c>
      <c r="J256" s="234"/>
      <c r="K256" s="237"/>
      <c r="L256" s="237"/>
      <c r="M256" s="237"/>
      <c r="N256" s="237"/>
      <c r="O256" s="237"/>
      <c r="P256" s="237"/>
      <c r="Q256" s="237"/>
      <c r="R256" s="237"/>
      <c r="S256" s="237"/>
      <c r="T256" s="237"/>
      <c r="U256" s="237"/>
      <c r="V256" s="237"/>
      <c r="W256" s="237"/>
      <c r="X256" s="237"/>
      <c r="Y256" s="237"/>
      <c r="Z256" s="237"/>
      <c r="AA256" s="237"/>
      <c r="AB256" s="237"/>
    </row>
    <row r="257" spans="1:28" ht="25.5">
      <c r="A257" s="206" t="s">
        <v>638</v>
      </c>
      <c r="B257" s="210" t="s">
        <v>639</v>
      </c>
      <c r="C257" s="208" t="s">
        <v>20</v>
      </c>
      <c r="D257" s="213" t="s">
        <v>640</v>
      </c>
      <c r="E257" s="210" t="s">
        <v>48</v>
      </c>
      <c r="F257" s="211">
        <v>4</v>
      </c>
      <c r="G257" s="211">
        <v>425.97</v>
      </c>
      <c r="H257" s="212">
        <f>(TRUNC(G257*J7,2)+G257)</f>
        <v>540.12</v>
      </c>
      <c r="I257" s="231">
        <f t="shared" si="0"/>
        <v>2160.48</v>
      </c>
      <c r="J257" s="241"/>
      <c r="K257" s="228"/>
      <c r="L257" s="228"/>
      <c r="M257" s="228"/>
      <c r="N257" s="228"/>
      <c r="O257" s="228"/>
      <c r="P257" s="228"/>
      <c r="Q257" s="228"/>
      <c r="R257" s="228"/>
      <c r="S257" s="228"/>
      <c r="T257" s="228"/>
      <c r="U257" s="228"/>
      <c r="V257" s="228"/>
      <c r="W257" s="228"/>
      <c r="X257" s="228"/>
      <c r="Y257" s="228"/>
      <c r="Z257" s="228"/>
      <c r="AA257" s="228"/>
      <c r="AB257" s="228"/>
    </row>
    <row r="258" spans="1:28">
      <c r="A258" s="206" t="s">
        <v>641</v>
      </c>
      <c r="B258" s="224" t="s">
        <v>642</v>
      </c>
      <c r="C258" s="208" t="s">
        <v>627</v>
      </c>
      <c r="D258" s="209" t="s">
        <v>643</v>
      </c>
      <c r="E258" s="207" t="s">
        <v>48</v>
      </c>
      <c r="F258" s="211">
        <v>4</v>
      </c>
      <c r="G258" s="211">
        <v>704.04</v>
      </c>
      <c r="H258" s="212">
        <f>(TRUNC(G258*J7,2)+G258)</f>
        <v>892.72</v>
      </c>
      <c r="I258" s="231">
        <f t="shared" si="0"/>
        <v>3570.88</v>
      </c>
      <c r="J258" s="234"/>
      <c r="K258" s="247">
        <f>I258/I244</f>
        <v>2.22756762151911</v>
      </c>
      <c r="L258" s="237"/>
      <c r="M258" s="237"/>
      <c r="N258" s="237"/>
      <c r="O258" s="237"/>
      <c r="P258" s="237"/>
      <c r="Q258" s="237"/>
      <c r="R258" s="237"/>
      <c r="S258" s="237"/>
      <c r="T258" s="237"/>
      <c r="U258" s="237"/>
      <c r="V258" s="237"/>
      <c r="W258" s="237"/>
      <c r="X258" s="237"/>
      <c r="Y258" s="237"/>
      <c r="Z258" s="237"/>
      <c r="AA258" s="237"/>
      <c r="AB258" s="237"/>
    </row>
    <row r="259" spans="1:28" ht="25.5">
      <c r="A259" s="206" t="s">
        <v>644</v>
      </c>
      <c r="B259" s="207" t="s">
        <v>645</v>
      </c>
      <c r="C259" s="208" t="s">
        <v>20</v>
      </c>
      <c r="D259" s="225" t="s">
        <v>646</v>
      </c>
      <c r="E259" s="224" t="s">
        <v>48</v>
      </c>
      <c r="F259" s="211">
        <v>16</v>
      </c>
      <c r="G259" s="211">
        <v>191.21</v>
      </c>
      <c r="H259" s="212">
        <f>(TRUNC(G259*J7,2)+G259)</f>
        <v>242.45</v>
      </c>
      <c r="I259" s="231">
        <f t="shared" si="0"/>
        <v>3879.2</v>
      </c>
      <c r="J259" s="241"/>
      <c r="K259" s="237"/>
      <c r="L259" s="237"/>
      <c r="M259" s="237"/>
      <c r="N259" s="237"/>
      <c r="O259" s="237"/>
      <c r="P259" s="237"/>
      <c r="Q259" s="237"/>
      <c r="R259" s="237"/>
      <c r="S259" s="237"/>
      <c r="T259" s="237"/>
      <c r="U259" s="237"/>
      <c r="V259" s="237"/>
      <c r="W259" s="237"/>
      <c r="X259" s="237"/>
      <c r="Y259" s="237"/>
      <c r="Z259" s="237"/>
      <c r="AA259" s="237"/>
      <c r="AB259" s="237"/>
    </row>
    <row r="260" spans="1:28" ht="25.5">
      <c r="A260" s="206" t="s">
        <v>647</v>
      </c>
      <c r="B260" s="207" t="s">
        <v>648</v>
      </c>
      <c r="C260" s="208" t="s">
        <v>20</v>
      </c>
      <c r="D260" s="209" t="s">
        <v>649</v>
      </c>
      <c r="E260" s="207" t="s">
        <v>48</v>
      </c>
      <c r="F260" s="211">
        <v>4</v>
      </c>
      <c r="G260" s="211">
        <v>1376.22</v>
      </c>
      <c r="H260" s="212">
        <f>(TRUNC(G260*J7,2)+G260)</f>
        <v>1745.04</v>
      </c>
      <c r="I260" s="231">
        <f t="shared" si="0"/>
        <v>6980.16</v>
      </c>
      <c r="J260" s="234"/>
      <c r="K260" s="237"/>
      <c r="L260" s="237"/>
      <c r="M260" s="237"/>
      <c r="N260" s="237"/>
      <c r="O260" s="237"/>
      <c r="P260" s="237"/>
      <c r="Q260" s="237"/>
      <c r="R260" s="237"/>
      <c r="S260" s="237"/>
      <c r="T260" s="237"/>
      <c r="U260" s="237"/>
      <c r="V260" s="237"/>
      <c r="W260" s="237"/>
      <c r="X260" s="237"/>
      <c r="Y260" s="237"/>
      <c r="Z260" s="237"/>
      <c r="AA260" s="237"/>
      <c r="AB260" s="237"/>
    </row>
    <row r="261" spans="1:28" ht="25.5">
      <c r="A261" s="206" t="s">
        <v>650</v>
      </c>
      <c r="B261" s="207" t="s">
        <v>651</v>
      </c>
      <c r="C261" s="208" t="s">
        <v>27</v>
      </c>
      <c r="D261" s="209" t="s">
        <v>652</v>
      </c>
      <c r="E261" s="210" t="s">
        <v>76</v>
      </c>
      <c r="F261" s="211">
        <v>4</v>
      </c>
      <c r="G261" s="211">
        <v>10.08</v>
      </c>
      <c r="H261" s="212">
        <f>(TRUNC(G261*J7,2)+G261)</f>
        <v>12.78</v>
      </c>
      <c r="I261" s="231">
        <f t="shared" si="0"/>
        <v>51.12</v>
      </c>
      <c r="J261" s="234"/>
      <c r="K261" s="237"/>
      <c r="L261" s="237"/>
      <c r="M261" s="237"/>
      <c r="N261" s="237"/>
      <c r="O261" s="237"/>
      <c r="P261" s="237"/>
      <c r="Q261" s="237"/>
      <c r="R261" s="237"/>
      <c r="S261" s="237"/>
      <c r="T261" s="237"/>
      <c r="U261" s="237"/>
      <c r="V261" s="237"/>
      <c r="W261" s="237"/>
      <c r="X261" s="237"/>
      <c r="Y261" s="237"/>
      <c r="Z261" s="237"/>
      <c r="AA261" s="237"/>
      <c r="AB261" s="237"/>
    </row>
    <row r="262" spans="1:28">
      <c r="A262" s="214" t="s">
        <v>653</v>
      </c>
      <c r="B262" s="215" t="s">
        <v>16</v>
      </c>
      <c r="C262" s="215"/>
      <c r="D262" s="216" t="s">
        <v>654</v>
      </c>
      <c r="E262" s="215"/>
      <c r="F262" s="217">
        <v>1</v>
      </c>
      <c r="G262" s="217" t="s">
        <v>16</v>
      </c>
      <c r="H262" s="218">
        <f>I263+I264+I265+I266+I267+I268+I269+I270+I271+I272+I273+I274+I275+I276+I277+I278+I279+I280+I281+I282+I283+I284+I285+I286+I287+I288+I289+I290+I291+I292+I293</f>
        <v>48197.68</v>
      </c>
      <c r="I262" s="232">
        <f t="shared" si="0"/>
        <v>48197.68</v>
      </c>
      <c r="J262" s="234"/>
      <c r="K262" s="237"/>
      <c r="L262" s="237"/>
      <c r="M262" s="237"/>
      <c r="N262" s="237"/>
      <c r="O262" s="237"/>
      <c r="P262" s="237"/>
      <c r="Q262" s="237"/>
      <c r="R262" s="237"/>
      <c r="S262" s="237"/>
      <c r="T262" s="237"/>
      <c r="U262" s="237"/>
      <c r="V262" s="237"/>
      <c r="W262" s="237"/>
      <c r="X262" s="237"/>
      <c r="Y262" s="237"/>
      <c r="Z262" s="237"/>
      <c r="AA262" s="237"/>
      <c r="AB262" s="237"/>
    </row>
    <row r="263" spans="1:28" ht="25.5">
      <c r="A263" s="206" t="s">
        <v>655</v>
      </c>
      <c r="B263" s="210" t="s">
        <v>656</v>
      </c>
      <c r="C263" s="208" t="s">
        <v>27</v>
      </c>
      <c r="D263" s="213" t="s">
        <v>657</v>
      </c>
      <c r="E263" s="210" t="s">
        <v>322</v>
      </c>
      <c r="F263" s="211">
        <v>129</v>
      </c>
      <c r="G263" s="211">
        <v>17.010000000000002</v>
      </c>
      <c r="H263" s="212">
        <f>(TRUNC(G263*J7,2)+G263)</f>
        <v>21.56</v>
      </c>
      <c r="I263" s="231">
        <f t="shared" si="0"/>
        <v>2781.24</v>
      </c>
      <c r="J263" s="234"/>
      <c r="K263" s="237"/>
      <c r="L263" s="237"/>
      <c r="M263" s="237"/>
      <c r="N263" s="237"/>
      <c r="O263" s="237"/>
      <c r="P263" s="237"/>
      <c r="Q263" s="237"/>
      <c r="R263" s="237"/>
      <c r="S263" s="237"/>
      <c r="T263" s="237"/>
      <c r="U263" s="237"/>
      <c r="V263" s="237"/>
      <c r="W263" s="237"/>
      <c r="X263" s="237"/>
      <c r="Y263" s="237"/>
      <c r="Z263" s="237"/>
      <c r="AA263" s="237"/>
      <c r="AB263" s="237"/>
    </row>
    <row r="264" spans="1:28" ht="25.5">
      <c r="A264" s="206" t="s">
        <v>658</v>
      </c>
      <c r="B264" s="224" t="s">
        <v>659</v>
      </c>
      <c r="C264" s="208" t="s">
        <v>27</v>
      </c>
      <c r="D264" s="209" t="s">
        <v>660</v>
      </c>
      <c r="E264" s="207" t="s">
        <v>76</v>
      </c>
      <c r="F264" s="211">
        <v>4</v>
      </c>
      <c r="G264" s="211">
        <v>10.97</v>
      </c>
      <c r="H264" s="212">
        <f>(TRUNC(G264*J7,2)+G264)</f>
        <v>13.9</v>
      </c>
      <c r="I264" s="231">
        <f t="shared" si="0"/>
        <v>55.6</v>
      </c>
      <c r="J264" s="241"/>
      <c r="K264" s="237"/>
      <c r="L264" s="237"/>
      <c r="M264" s="237"/>
      <c r="N264" s="237"/>
      <c r="O264" s="237"/>
      <c r="P264" s="237"/>
      <c r="Q264" s="237"/>
      <c r="R264" s="237"/>
      <c r="S264" s="237"/>
      <c r="T264" s="237"/>
      <c r="U264" s="237"/>
      <c r="V264" s="237"/>
      <c r="W264" s="237"/>
      <c r="X264" s="237"/>
      <c r="Y264" s="237"/>
      <c r="Z264" s="237"/>
      <c r="AA264" s="237"/>
      <c r="AB264" s="237"/>
    </row>
    <row r="265" spans="1:28" ht="25.5">
      <c r="A265" s="206" t="s">
        <v>661</v>
      </c>
      <c r="B265" s="207" t="s">
        <v>662</v>
      </c>
      <c r="C265" s="208" t="s">
        <v>27</v>
      </c>
      <c r="D265" s="225" t="s">
        <v>663</v>
      </c>
      <c r="E265" s="224" t="s">
        <v>76</v>
      </c>
      <c r="F265" s="211">
        <v>23</v>
      </c>
      <c r="G265" s="211">
        <v>13.7</v>
      </c>
      <c r="H265" s="212">
        <f>(TRUNC(G265*J7,2)+G265)</f>
        <v>17.37</v>
      </c>
      <c r="I265" s="231">
        <f t="shared" si="0"/>
        <v>399.51</v>
      </c>
      <c r="J265" s="234"/>
      <c r="K265" s="237"/>
      <c r="L265" s="237"/>
      <c r="M265" s="237"/>
      <c r="N265" s="237"/>
      <c r="O265" s="237"/>
      <c r="P265" s="237"/>
      <c r="Q265" s="237"/>
      <c r="R265" s="237"/>
      <c r="S265" s="237"/>
      <c r="T265" s="237"/>
      <c r="U265" s="237"/>
      <c r="V265" s="237"/>
      <c r="W265" s="237"/>
      <c r="X265" s="237"/>
      <c r="Y265" s="237"/>
      <c r="Z265" s="237"/>
      <c r="AA265" s="237"/>
      <c r="AB265" s="237"/>
    </row>
    <row r="266" spans="1:28" ht="25.5">
      <c r="A266" s="206" t="s">
        <v>664</v>
      </c>
      <c r="B266" s="207" t="s">
        <v>665</v>
      </c>
      <c r="C266" s="208" t="s">
        <v>27</v>
      </c>
      <c r="D266" s="209" t="s">
        <v>666</v>
      </c>
      <c r="E266" s="207" t="s">
        <v>76</v>
      </c>
      <c r="F266" s="211">
        <v>10</v>
      </c>
      <c r="G266" s="211">
        <v>22.39</v>
      </c>
      <c r="H266" s="212">
        <f>(TRUNC(G266*J7,2)+G266)</f>
        <v>28.39</v>
      </c>
      <c r="I266" s="231">
        <f t="shared" si="0"/>
        <v>283.89999999999998</v>
      </c>
      <c r="J266" s="234"/>
      <c r="K266" s="237"/>
      <c r="L266" s="237"/>
      <c r="M266" s="237"/>
      <c r="N266" s="237"/>
      <c r="O266" s="237"/>
      <c r="P266" s="237"/>
      <c r="Q266" s="237"/>
      <c r="R266" s="237"/>
      <c r="S266" s="237"/>
      <c r="T266" s="237"/>
      <c r="U266" s="237"/>
      <c r="V266" s="237"/>
      <c r="W266" s="237"/>
      <c r="X266" s="237"/>
      <c r="Y266" s="237"/>
      <c r="Z266" s="237"/>
      <c r="AA266" s="237"/>
      <c r="AB266" s="237"/>
    </row>
    <row r="267" spans="1:28" ht="25.5">
      <c r="A267" s="206" t="s">
        <v>667</v>
      </c>
      <c r="B267" s="210" t="s">
        <v>668</v>
      </c>
      <c r="C267" s="208" t="s">
        <v>27</v>
      </c>
      <c r="D267" s="213" t="s">
        <v>669</v>
      </c>
      <c r="E267" s="210" t="s">
        <v>76</v>
      </c>
      <c r="F267" s="211">
        <v>12</v>
      </c>
      <c r="G267" s="211">
        <v>11.89</v>
      </c>
      <c r="H267" s="212">
        <f>(TRUNC(G267*J7,2)+G267)</f>
        <v>15.07</v>
      </c>
      <c r="I267" s="231">
        <f t="shared" si="0"/>
        <v>180.84</v>
      </c>
      <c r="J267" s="234"/>
      <c r="K267" s="236"/>
      <c r="L267" s="236"/>
      <c r="M267" s="236"/>
      <c r="N267" s="236"/>
      <c r="O267" s="236"/>
      <c r="P267" s="236"/>
      <c r="Q267" s="236"/>
      <c r="R267" s="236"/>
      <c r="S267" s="237"/>
      <c r="T267" s="237"/>
      <c r="U267" s="237"/>
      <c r="V267" s="237"/>
      <c r="W267" s="237"/>
      <c r="X267" s="237"/>
      <c r="Y267" s="237"/>
      <c r="Z267" s="237"/>
      <c r="AA267" s="237"/>
      <c r="AB267" s="237"/>
    </row>
    <row r="268" spans="1:28" ht="25.5">
      <c r="A268" s="206" t="s">
        <v>670</v>
      </c>
      <c r="B268" s="224" t="s">
        <v>671</v>
      </c>
      <c r="C268" s="208" t="s">
        <v>27</v>
      </c>
      <c r="D268" s="209" t="s">
        <v>672</v>
      </c>
      <c r="E268" s="207" t="s">
        <v>76</v>
      </c>
      <c r="F268" s="211">
        <v>143</v>
      </c>
      <c r="G268" s="211">
        <v>8.6</v>
      </c>
      <c r="H268" s="212">
        <f>(TRUNC(G268*J7,2)+G268)</f>
        <v>10.9</v>
      </c>
      <c r="I268" s="231">
        <f t="shared" si="0"/>
        <v>1558.7</v>
      </c>
      <c r="J268" s="234"/>
      <c r="K268" s="9"/>
      <c r="L268" s="9"/>
      <c r="M268" s="9"/>
      <c r="N268" s="9"/>
      <c r="O268" s="9"/>
      <c r="P268" s="9"/>
      <c r="Q268" s="9"/>
      <c r="R268" s="9"/>
      <c r="S268" s="228"/>
      <c r="T268" s="228"/>
      <c r="U268" s="228"/>
      <c r="V268" s="228"/>
      <c r="W268" s="228"/>
      <c r="X268" s="228"/>
      <c r="Y268" s="228"/>
      <c r="Z268" s="228"/>
      <c r="AA268" s="228"/>
      <c r="AB268" s="228"/>
    </row>
    <row r="269" spans="1:28" ht="25.5">
      <c r="A269" s="240" t="s">
        <v>673</v>
      </c>
      <c r="B269" s="210" t="s">
        <v>674</v>
      </c>
      <c r="C269" s="208" t="s">
        <v>27</v>
      </c>
      <c r="D269" s="213" t="s">
        <v>675</v>
      </c>
      <c r="E269" s="210" t="s">
        <v>76</v>
      </c>
      <c r="F269" s="211">
        <v>14</v>
      </c>
      <c r="G269" s="211">
        <v>6.95</v>
      </c>
      <c r="H269" s="212">
        <f>(TRUNC(G269*J7,2)+G269)</f>
        <v>8.81</v>
      </c>
      <c r="I269" s="231">
        <f t="shared" si="0"/>
        <v>123.34</v>
      </c>
      <c r="J269" s="241"/>
      <c r="K269" s="9"/>
      <c r="L269" s="9"/>
      <c r="M269" s="9"/>
      <c r="N269" s="9"/>
      <c r="O269" s="9"/>
      <c r="P269" s="9"/>
      <c r="Q269" s="9"/>
      <c r="R269" s="9"/>
      <c r="S269" s="228"/>
      <c r="T269" s="228"/>
      <c r="U269" s="228"/>
      <c r="V269" s="228"/>
      <c r="W269" s="228"/>
      <c r="X269" s="228"/>
      <c r="Y269" s="228"/>
      <c r="Z269" s="228"/>
      <c r="AA269" s="228"/>
      <c r="AB269" s="228"/>
    </row>
    <row r="270" spans="1:28" ht="25.5">
      <c r="A270" s="240" t="s">
        <v>676</v>
      </c>
      <c r="B270" s="210" t="s">
        <v>677</v>
      </c>
      <c r="C270" s="208" t="s">
        <v>27</v>
      </c>
      <c r="D270" s="213" t="s">
        <v>678</v>
      </c>
      <c r="E270" s="210" t="s">
        <v>322</v>
      </c>
      <c r="F270" s="211">
        <v>420.12</v>
      </c>
      <c r="G270" s="211">
        <v>23.52</v>
      </c>
      <c r="H270" s="212">
        <f>(TRUNC(G270*J7,2)+G270)</f>
        <v>29.82</v>
      </c>
      <c r="I270" s="231">
        <f t="shared" si="0"/>
        <v>12527.97</v>
      </c>
      <c r="J270" s="234"/>
      <c r="K270" s="236"/>
      <c r="L270" s="236"/>
      <c r="M270" s="236"/>
      <c r="N270" s="236"/>
      <c r="O270" s="236"/>
      <c r="P270" s="236"/>
      <c r="Q270" s="236"/>
      <c r="R270" s="236"/>
      <c r="S270" s="237"/>
      <c r="T270" s="237"/>
      <c r="U270" s="237"/>
      <c r="V270" s="237"/>
      <c r="W270" s="237"/>
      <c r="X270" s="237"/>
      <c r="Y270" s="237"/>
      <c r="Z270" s="237"/>
      <c r="AA270" s="237"/>
      <c r="AB270" s="237"/>
    </row>
    <row r="271" spans="1:28" ht="25.5">
      <c r="A271" s="240" t="s">
        <v>679</v>
      </c>
      <c r="B271" s="210" t="s">
        <v>680</v>
      </c>
      <c r="C271" s="208" t="s">
        <v>27</v>
      </c>
      <c r="D271" s="213" t="s">
        <v>681</v>
      </c>
      <c r="E271" s="210" t="s">
        <v>76</v>
      </c>
      <c r="F271" s="211">
        <v>6</v>
      </c>
      <c r="G271" s="211">
        <v>17.920000000000002</v>
      </c>
      <c r="H271" s="212">
        <f>(TRUNC(G271*J7,2)+G271)</f>
        <v>22.72</v>
      </c>
      <c r="I271" s="231">
        <f t="shared" si="0"/>
        <v>136.32</v>
      </c>
      <c r="J271" s="241"/>
      <c r="K271" s="9"/>
      <c r="L271" s="9"/>
      <c r="M271" s="9"/>
      <c r="N271" s="9"/>
      <c r="O271" s="9"/>
      <c r="P271" s="9"/>
      <c r="Q271" s="9"/>
      <c r="R271" s="9"/>
      <c r="S271" s="228"/>
      <c r="T271" s="228"/>
      <c r="U271" s="228"/>
      <c r="V271" s="228"/>
      <c r="W271" s="228"/>
      <c r="X271" s="228"/>
      <c r="Y271" s="228"/>
      <c r="Z271" s="228"/>
      <c r="AA271" s="228"/>
      <c r="AB271" s="228"/>
    </row>
    <row r="272" spans="1:28" ht="25.5">
      <c r="A272" s="240" t="s">
        <v>682</v>
      </c>
      <c r="B272" s="210" t="s">
        <v>683</v>
      </c>
      <c r="C272" s="208" t="s">
        <v>27</v>
      </c>
      <c r="D272" s="213" t="s">
        <v>684</v>
      </c>
      <c r="E272" s="210" t="s">
        <v>322</v>
      </c>
      <c r="F272" s="211">
        <v>63</v>
      </c>
      <c r="G272" s="211">
        <v>32.01</v>
      </c>
      <c r="H272" s="212">
        <f>(TRUNC(G272*J7,2)+G272)</f>
        <v>40.58</v>
      </c>
      <c r="I272" s="231">
        <f t="shared" si="0"/>
        <v>2556.54</v>
      </c>
      <c r="J272" s="234"/>
      <c r="K272" s="228"/>
      <c r="L272" s="228"/>
      <c r="M272" s="228"/>
      <c r="N272" s="228"/>
      <c r="O272" s="228"/>
      <c r="P272" s="228"/>
      <c r="Q272" s="228"/>
      <c r="R272" s="228"/>
      <c r="S272" s="228"/>
      <c r="T272" s="228"/>
      <c r="U272" s="228"/>
      <c r="V272" s="228"/>
      <c r="W272" s="228"/>
      <c r="X272" s="228"/>
      <c r="Y272" s="228"/>
      <c r="Z272" s="228"/>
      <c r="AA272" s="228"/>
      <c r="AB272" s="228"/>
    </row>
    <row r="273" spans="1:28" ht="25.5">
      <c r="A273" s="206" t="s">
        <v>685</v>
      </c>
      <c r="B273" s="210" t="s">
        <v>686</v>
      </c>
      <c r="C273" s="208" t="s">
        <v>27</v>
      </c>
      <c r="D273" s="213" t="s">
        <v>687</v>
      </c>
      <c r="E273" s="210" t="s">
        <v>76</v>
      </c>
      <c r="F273" s="211">
        <v>12</v>
      </c>
      <c r="G273" s="211">
        <v>19.420000000000002</v>
      </c>
      <c r="H273" s="212">
        <f>(TRUNC(G273*J7,2)+G273)</f>
        <v>24.62</v>
      </c>
      <c r="I273" s="231">
        <f t="shared" si="0"/>
        <v>295.44</v>
      </c>
      <c r="J273" s="234"/>
      <c r="K273" s="237"/>
      <c r="L273" s="237"/>
      <c r="M273" s="237"/>
      <c r="N273" s="237"/>
      <c r="O273" s="237"/>
      <c r="P273" s="237"/>
      <c r="Q273" s="237"/>
      <c r="R273" s="237"/>
      <c r="S273" s="237"/>
      <c r="T273" s="237"/>
      <c r="U273" s="237"/>
      <c r="V273" s="237"/>
      <c r="W273" s="237"/>
      <c r="X273" s="237"/>
      <c r="Y273" s="237"/>
      <c r="Z273" s="237"/>
      <c r="AA273" s="237"/>
      <c r="AB273" s="237"/>
    </row>
    <row r="274" spans="1:28" ht="25.5">
      <c r="A274" s="206" t="s">
        <v>688</v>
      </c>
      <c r="B274" s="207" t="s">
        <v>689</v>
      </c>
      <c r="C274" s="208" t="s">
        <v>27</v>
      </c>
      <c r="D274" s="209" t="s">
        <v>690</v>
      </c>
      <c r="E274" s="210" t="s">
        <v>76</v>
      </c>
      <c r="F274" s="211">
        <v>12</v>
      </c>
      <c r="G274" s="211">
        <v>9.7899999999999991</v>
      </c>
      <c r="H274" s="212">
        <f>(TRUNC(G274*J7,2)+G274)</f>
        <v>12.41</v>
      </c>
      <c r="I274" s="231">
        <f t="shared" si="0"/>
        <v>148.91999999999999</v>
      </c>
      <c r="J274" s="245"/>
      <c r="K274" s="228"/>
      <c r="L274" s="228"/>
      <c r="M274" s="228"/>
      <c r="N274" s="228"/>
      <c r="O274" s="228"/>
      <c r="P274" s="228"/>
      <c r="Q274" s="228"/>
      <c r="R274" s="228"/>
      <c r="S274" s="228"/>
      <c r="T274" s="228"/>
      <c r="U274" s="228"/>
      <c r="V274" s="228"/>
      <c r="W274" s="228"/>
      <c r="X274" s="228"/>
      <c r="Y274" s="228"/>
      <c r="Z274" s="228"/>
      <c r="AA274" s="228"/>
      <c r="AB274" s="228"/>
    </row>
    <row r="275" spans="1:28" ht="25.5">
      <c r="A275" s="206" t="s">
        <v>691</v>
      </c>
      <c r="B275" s="207" t="s">
        <v>692</v>
      </c>
      <c r="C275" s="208" t="s">
        <v>27</v>
      </c>
      <c r="D275" s="209" t="s">
        <v>693</v>
      </c>
      <c r="E275" s="210" t="s">
        <v>76</v>
      </c>
      <c r="F275" s="211">
        <v>24</v>
      </c>
      <c r="G275" s="211">
        <v>130.86000000000001</v>
      </c>
      <c r="H275" s="212">
        <f>(TRUNC(G275*J7,2)+G275)</f>
        <v>165.93</v>
      </c>
      <c r="I275" s="231">
        <f t="shared" si="0"/>
        <v>3982.32</v>
      </c>
      <c r="J275" s="241"/>
      <c r="K275" s="228"/>
      <c r="L275" s="228"/>
      <c r="M275" s="228"/>
      <c r="N275" s="228"/>
      <c r="O275" s="228"/>
      <c r="P275" s="228"/>
      <c r="Q275" s="228"/>
      <c r="R275" s="228"/>
      <c r="S275" s="228"/>
      <c r="T275" s="228"/>
      <c r="U275" s="228"/>
      <c r="V275" s="228"/>
      <c r="W275" s="228"/>
      <c r="X275" s="228"/>
      <c r="Y275" s="228"/>
      <c r="Z275" s="228"/>
      <c r="AA275" s="228"/>
      <c r="AB275" s="228"/>
    </row>
    <row r="276" spans="1:28" ht="38.25">
      <c r="A276" s="206" t="s">
        <v>694</v>
      </c>
      <c r="B276" s="207" t="s">
        <v>695</v>
      </c>
      <c r="C276" s="208" t="s">
        <v>27</v>
      </c>
      <c r="D276" s="209" t="s">
        <v>696</v>
      </c>
      <c r="E276" s="210" t="s">
        <v>76</v>
      </c>
      <c r="F276" s="211">
        <v>60</v>
      </c>
      <c r="G276" s="211">
        <v>6.52</v>
      </c>
      <c r="H276" s="212">
        <f>(TRUNC(G276*J7,2)+G276)</f>
        <v>8.26</v>
      </c>
      <c r="I276" s="231">
        <f t="shared" si="0"/>
        <v>495.6</v>
      </c>
      <c r="J276" s="232"/>
      <c r="K276" s="237"/>
      <c r="L276" s="237"/>
      <c r="M276" s="237"/>
      <c r="N276" s="237"/>
      <c r="O276" s="237"/>
      <c r="P276" s="237"/>
      <c r="Q276" s="237"/>
      <c r="R276" s="237"/>
      <c r="S276" s="237"/>
      <c r="T276" s="237"/>
      <c r="U276" s="237"/>
      <c r="V276" s="237"/>
      <c r="W276" s="237"/>
      <c r="X276" s="237"/>
      <c r="Y276" s="237"/>
      <c r="Z276" s="237"/>
      <c r="AA276" s="237"/>
      <c r="AB276" s="237"/>
    </row>
    <row r="277" spans="1:28" ht="25.5">
      <c r="A277" s="206" t="s">
        <v>697</v>
      </c>
      <c r="B277" s="207" t="s">
        <v>698</v>
      </c>
      <c r="C277" s="208" t="s">
        <v>27</v>
      </c>
      <c r="D277" s="209" t="s">
        <v>699</v>
      </c>
      <c r="E277" s="210" t="s">
        <v>76</v>
      </c>
      <c r="F277" s="211">
        <v>6</v>
      </c>
      <c r="G277" s="211">
        <v>10.15</v>
      </c>
      <c r="H277" s="212">
        <f>(TRUNC(G277*J7,2)+G277)</f>
        <v>12.87</v>
      </c>
      <c r="I277" s="231">
        <f t="shared" si="0"/>
        <v>77.22</v>
      </c>
      <c r="J277" s="233"/>
      <c r="K277" s="237"/>
      <c r="L277" s="237"/>
      <c r="M277" s="237"/>
      <c r="N277" s="237"/>
      <c r="O277" s="237"/>
      <c r="P277" s="237"/>
      <c r="Q277" s="237"/>
      <c r="R277" s="237"/>
      <c r="S277" s="237"/>
      <c r="T277" s="237"/>
      <c r="U277" s="237"/>
      <c r="V277" s="237"/>
      <c r="W277" s="237"/>
      <c r="X277" s="237"/>
      <c r="Y277" s="237"/>
      <c r="Z277" s="237"/>
      <c r="AA277" s="237"/>
      <c r="AB277" s="237"/>
    </row>
    <row r="278" spans="1:28" ht="38.25">
      <c r="A278" s="206" t="s">
        <v>700</v>
      </c>
      <c r="B278" s="207" t="s">
        <v>701</v>
      </c>
      <c r="C278" s="208" t="s">
        <v>27</v>
      </c>
      <c r="D278" s="209" t="s">
        <v>702</v>
      </c>
      <c r="E278" s="207" t="s">
        <v>76</v>
      </c>
      <c r="F278" s="211">
        <v>73</v>
      </c>
      <c r="G278" s="211">
        <v>12.58</v>
      </c>
      <c r="H278" s="212">
        <f>(TRUNC(G278*J7,2)+G278)</f>
        <v>15.95</v>
      </c>
      <c r="I278" s="231">
        <f t="shared" si="0"/>
        <v>1164.3499999999999</v>
      </c>
      <c r="J278" s="234"/>
      <c r="K278" s="237"/>
      <c r="L278" s="237"/>
      <c r="M278" s="237"/>
      <c r="N278" s="237"/>
      <c r="O278" s="237"/>
      <c r="P278" s="237"/>
      <c r="Q278" s="237"/>
      <c r="R278" s="237"/>
      <c r="S278" s="237"/>
      <c r="T278" s="237"/>
      <c r="U278" s="237"/>
      <c r="V278" s="237"/>
      <c r="W278" s="237"/>
      <c r="X278" s="237"/>
      <c r="Y278" s="237"/>
      <c r="Z278" s="237"/>
      <c r="AA278" s="237"/>
      <c r="AB278" s="237"/>
    </row>
    <row r="279" spans="1:28" ht="25.5">
      <c r="A279" s="206" t="s">
        <v>703</v>
      </c>
      <c r="B279" s="207" t="s">
        <v>704</v>
      </c>
      <c r="C279" s="208" t="s">
        <v>27</v>
      </c>
      <c r="D279" s="209" t="s">
        <v>705</v>
      </c>
      <c r="E279" s="207" t="s">
        <v>76</v>
      </c>
      <c r="F279" s="211">
        <v>57</v>
      </c>
      <c r="G279" s="211">
        <v>12.96</v>
      </c>
      <c r="H279" s="212">
        <f>(TRUNC(G279*J7,2)+G279)</f>
        <v>16.43</v>
      </c>
      <c r="I279" s="231">
        <f t="shared" si="0"/>
        <v>936.51</v>
      </c>
      <c r="J279" s="234"/>
      <c r="K279" s="237"/>
      <c r="L279" s="237"/>
      <c r="M279" s="237"/>
      <c r="N279" s="237"/>
      <c r="O279" s="237"/>
      <c r="P279" s="237"/>
      <c r="Q279" s="237"/>
      <c r="R279" s="237"/>
      <c r="S279" s="237"/>
      <c r="T279" s="237"/>
      <c r="U279" s="237"/>
      <c r="V279" s="237"/>
      <c r="W279" s="237"/>
      <c r="X279" s="237"/>
      <c r="Y279" s="237"/>
      <c r="Z279" s="237"/>
      <c r="AA279" s="237"/>
      <c r="AB279" s="237"/>
    </row>
    <row r="280" spans="1:28" ht="25.5">
      <c r="A280" s="206" t="s">
        <v>706</v>
      </c>
      <c r="B280" s="207" t="s">
        <v>707</v>
      </c>
      <c r="C280" s="208" t="s">
        <v>27</v>
      </c>
      <c r="D280" s="209" t="s">
        <v>708</v>
      </c>
      <c r="E280" s="207" t="s">
        <v>76</v>
      </c>
      <c r="F280" s="211">
        <v>6</v>
      </c>
      <c r="G280" s="211">
        <v>21.3</v>
      </c>
      <c r="H280" s="212">
        <f>(TRUNC(G280*J7,2)+G280)</f>
        <v>27</v>
      </c>
      <c r="I280" s="231">
        <f t="shared" si="0"/>
        <v>162</v>
      </c>
      <c r="J280" s="234"/>
      <c r="K280" s="237"/>
      <c r="L280" s="237"/>
      <c r="M280" s="237"/>
      <c r="N280" s="237"/>
      <c r="O280" s="237"/>
      <c r="P280" s="237"/>
      <c r="Q280" s="237"/>
      <c r="R280" s="237"/>
      <c r="S280" s="237"/>
      <c r="T280" s="237"/>
      <c r="U280" s="237"/>
      <c r="V280" s="237"/>
      <c r="W280" s="237"/>
      <c r="X280" s="237"/>
      <c r="Y280" s="237"/>
      <c r="Z280" s="237"/>
      <c r="AA280" s="237"/>
      <c r="AB280" s="237"/>
    </row>
    <row r="281" spans="1:28" ht="25.5">
      <c r="A281" s="206" t="s">
        <v>709</v>
      </c>
      <c r="B281" s="210" t="s">
        <v>710</v>
      </c>
      <c r="C281" s="208" t="s">
        <v>27</v>
      </c>
      <c r="D281" s="213" t="s">
        <v>711</v>
      </c>
      <c r="E281" s="210" t="s">
        <v>76</v>
      </c>
      <c r="F281" s="211">
        <v>8</v>
      </c>
      <c r="G281" s="211">
        <v>231.98</v>
      </c>
      <c r="H281" s="212">
        <f>(TRUNC(G281*J7,2)+G281)</f>
        <v>294.14999999999998</v>
      </c>
      <c r="I281" s="231">
        <f t="shared" si="0"/>
        <v>2353.1999999999998</v>
      </c>
      <c r="J281" s="233"/>
      <c r="K281" s="237"/>
      <c r="L281" s="237"/>
      <c r="M281" s="237"/>
      <c r="N281" s="237"/>
      <c r="O281" s="237"/>
      <c r="P281" s="237"/>
      <c r="Q281" s="237"/>
      <c r="R281" s="237"/>
      <c r="S281" s="237"/>
      <c r="T281" s="237"/>
      <c r="U281" s="237"/>
      <c r="V281" s="237"/>
      <c r="W281" s="237"/>
      <c r="X281" s="237"/>
      <c r="Y281" s="237"/>
      <c r="Z281" s="237"/>
      <c r="AA281" s="237"/>
      <c r="AB281" s="237"/>
    </row>
    <row r="282" spans="1:28" ht="25.5">
      <c r="A282" s="206" t="s">
        <v>712</v>
      </c>
      <c r="B282" s="207" t="s">
        <v>713</v>
      </c>
      <c r="C282" s="208" t="s">
        <v>27</v>
      </c>
      <c r="D282" s="209" t="s">
        <v>714</v>
      </c>
      <c r="E282" s="210" t="s">
        <v>76</v>
      </c>
      <c r="F282" s="211">
        <v>9</v>
      </c>
      <c r="G282" s="211">
        <v>159.63</v>
      </c>
      <c r="H282" s="212">
        <f>(TRUNC(G282*J7,2)+G282)</f>
        <v>202.41</v>
      </c>
      <c r="I282" s="231">
        <f t="shared" si="0"/>
        <v>1821.69</v>
      </c>
      <c r="J282" s="234"/>
      <c r="K282" s="228"/>
      <c r="L282" s="228"/>
      <c r="M282" s="228"/>
      <c r="N282" s="228"/>
      <c r="O282" s="228"/>
      <c r="P282" s="228"/>
      <c r="Q282" s="228"/>
      <c r="R282" s="228"/>
      <c r="S282" s="228"/>
      <c r="T282" s="228"/>
      <c r="U282" s="228"/>
      <c r="V282" s="228"/>
      <c r="W282" s="228"/>
      <c r="X282" s="228"/>
      <c r="Y282" s="228"/>
      <c r="Z282" s="228"/>
      <c r="AA282" s="228"/>
      <c r="AB282" s="228"/>
    </row>
    <row r="283" spans="1:28" ht="38.25">
      <c r="A283" s="206" t="s">
        <v>715</v>
      </c>
      <c r="B283" s="207" t="s">
        <v>716</v>
      </c>
      <c r="C283" s="208" t="s">
        <v>27</v>
      </c>
      <c r="D283" s="209" t="s">
        <v>717</v>
      </c>
      <c r="E283" s="210" t="s">
        <v>76</v>
      </c>
      <c r="F283" s="211">
        <v>38</v>
      </c>
      <c r="G283" s="211">
        <v>8.5500000000000007</v>
      </c>
      <c r="H283" s="212">
        <f>(TRUNC(G283*J7,2)+G283)</f>
        <v>10.84</v>
      </c>
      <c r="I283" s="231">
        <f t="shared" si="0"/>
        <v>411.92</v>
      </c>
      <c r="J283" s="234"/>
      <c r="K283" s="228"/>
      <c r="L283" s="228"/>
      <c r="M283" s="228"/>
      <c r="N283" s="228"/>
      <c r="O283" s="228"/>
      <c r="P283" s="228"/>
      <c r="Q283" s="228"/>
      <c r="R283" s="228"/>
      <c r="S283" s="228"/>
      <c r="T283" s="228"/>
      <c r="U283" s="228"/>
      <c r="V283" s="228"/>
      <c r="W283" s="228"/>
      <c r="X283" s="228"/>
      <c r="Y283" s="228"/>
      <c r="Z283" s="228"/>
      <c r="AA283" s="228"/>
      <c r="AB283" s="228"/>
    </row>
    <row r="284" spans="1:28" ht="38.25">
      <c r="A284" s="206" t="s">
        <v>718</v>
      </c>
      <c r="B284" s="207" t="s">
        <v>719</v>
      </c>
      <c r="C284" s="208" t="s">
        <v>27</v>
      </c>
      <c r="D284" s="209" t="s">
        <v>720</v>
      </c>
      <c r="E284" s="210" t="s">
        <v>76</v>
      </c>
      <c r="F284" s="211">
        <v>16</v>
      </c>
      <c r="G284" s="211">
        <v>9.8800000000000008</v>
      </c>
      <c r="H284" s="212">
        <f>(TRUNC(G284*J7,2)+G284)</f>
        <v>12.52</v>
      </c>
      <c r="I284" s="231">
        <f t="shared" si="0"/>
        <v>200.32</v>
      </c>
      <c r="J284" s="234"/>
      <c r="K284" s="228"/>
      <c r="L284" s="228"/>
      <c r="M284" s="228"/>
      <c r="N284" s="228"/>
      <c r="O284" s="228"/>
      <c r="P284" s="228"/>
      <c r="Q284" s="228"/>
      <c r="R284" s="228"/>
      <c r="S284" s="228"/>
      <c r="T284" s="228"/>
      <c r="U284" s="228"/>
      <c r="V284" s="228"/>
      <c r="W284" s="228"/>
      <c r="X284" s="228"/>
      <c r="Y284" s="228"/>
      <c r="Z284" s="228"/>
      <c r="AA284" s="228"/>
      <c r="AB284" s="228"/>
    </row>
    <row r="285" spans="1:28" ht="25.5">
      <c r="A285" s="206" t="s">
        <v>721</v>
      </c>
      <c r="B285" s="207" t="s">
        <v>722</v>
      </c>
      <c r="C285" s="208" t="s">
        <v>20</v>
      </c>
      <c r="D285" s="209" t="s">
        <v>723</v>
      </c>
      <c r="E285" s="210" t="s">
        <v>80</v>
      </c>
      <c r="F285" s="211">
        <v>5</v>
      </c>
      <c r="G285" s="211">
        <v>71.42</v>
      </c>
      <c r="H285" s="212">
        <f>(TRUNC(G285*J7,2)+G285)</f>
        <v>90.56</v>
      </c>
      <c r="I285" s="231">
        <f t="shared" si="0"/>
        <v>452.8</v>
      </c>
      <c r="J285" s="233"/>
      <c r="K285" s="237"/>
      <c r="L285" s="237"/>
      <c r="M285" s="237"/>
      <c r="N285" s="237"/>
      <c r="O285" s="237"/>
      <c r="P285" s="237"/>
      <c r="Q285" s="237"/>
      <c r="R285" s="237"/>
      <c r="S285" s="237"/>
      <c r="T285" s="237"/>
      <c r="U285" s="237"/>
      <c r="V285" s="237"/>
      <c r="W285" s="237"/>
      <c r="X285" s="237"/>
      <c r="Y285" s="237"/>
      <c r="Z285" s="237"/>
      <c r="AA285" s="237"/>
      <c r="AB285" s="237"/>
    </row>
    <row r="286" spans="1:28" ht="25.5">
      <c r="A286" s="206" t="s">
        <v>724</v>
      </c>
      <c r="B286" s="207" t="s">
        <v>725</v>
      </c>
      <c r="C286" s="208" t="s">
        <v>27</v>
      </c>
      <c r="D286" s="209" t="s">
        <v>726</v>
      </c>
      <c r="E286" s="207" t="s">
        <v>80</v>
      </c>
      <c r="F286" s="211">
        <v>4.875</v>
      </c>
      <c r="G286" s="211">
        <v>26.35</v>
      </c>
      <c r="H286" s="212">
        <f>(TRUNC(G286*J7,2)+G286)</f>
        <v>33.409999999999997</v>
      </c>
      <c r="I286" s="231">
        <f t="shared" si="0"/>
        <v>162.87</v>
      </c>
      <c r="J286" s="238"/>
      <c r="K286" s="237"/>
      <c r="L286" s="237"/>
      <c r="M286" s="237"/>
      <c r="N286" s="237"/>
      <c r="O286" s="237"/>
      <c r="P286" s="237"/>
      <c r="Q286" s="237"/>
      <c r="R286" s="237"/>
      <c r="S286" s="237"/>
      <c r="T286" s="237"/>
      <c r="U286" s="237"/>
      <c r="V286" s="237"/>
      <c r="W286" s="237"/>
      <c r="X286" s="237"/>
      <c r="Y286" s="237"/>
      <c r="Z286" s="237"/>
      <c r="AA286" s="237"/>
      <c r="AB286" s="237"/>
    </row>
    <row r="287" spans="1:28">
      <c r="A287" s="206" t="s">
        <v>727</v>
      </c>
      <c r="B287" s="210" t="s">
        <v>728</v>
      </c>
      <c r="C287" s="208" t="s">
        <v>20</v>
      </c>
      <c r="D287" s="213" t="s">
        <v>729</v>
      </c>
      <c r="E287" s="210" t="s">
        <v>48</v>
      </c>
      <c r="F287" s="211">
        <v>5</v>
      </c>
      <c r="G287" s="211">
        <v>1981.41</v>
      </c>
      <c r="H287" s="212">
        <f>(TRUNC(G287*J7,2)+G287)</f>
        <v>2512.42</v>
      </c>
      <c r="I287" s="231">
        <f t="shared" si="0"/>
        <v>12562.1</v>
      </c>
      <c r="J287" s="234"/>
      <c r="K287" s="228"/>
      <c r="L287" s="228"/>
      <c r="M287" s="228"/>
      <c r="N287" s="228"/>
      <c r="O287" s="228"/>
      <c r="P287" s="228"/>
      <c r="Q287" s="228"/>
      <c r="R287" s="228"/>
      <c r="S287" s="228"/>
      <c r="T287" s="228"/>
      <c r="U287" s="228"/>
      <c r="V287" s="228"/>
      <c r="W287" s="228"/>
      <c r="X287" s="228"/>
      <c r="Y287" s="228"/>
      <c r="Z287" s="228"/>
      <c r="AA287" s="228"/>
      <c r="AB287" s="228"/>
    </row>
    <row r="288" spans="1:28" ht="25.5">
      <c r="A288" s="206" t="s">
        <v>730</v>
      </c>
      <c r="B288" s="207" t="s">
        <v>731</v>
      </c>
      <c r="C288" s="208" t="s">
        <v>27</v>
      </c>
      <c r="D288" s="209" t="s">
        <v>732</v>
      </c>
      <c r="E288" s="210" t="s">
        <v>76</v>
      </c>
      <c r="F288" s="211">
        <v>1</v>
      </c>
      <c r="G288" s="211">
        <v>151.5</v>
      </c>
      <c r="H288" s="212">
        <f>(TRUNC(G288*J7,2)+G288)</f>
        <v>192.1</v>
      </c>
      <c r="I288" s="231">
        <f t="shared" si="0"/>
        <v>192.1</v>
      </c>
      <c r="J288" s="234"/>
      <c r="K288" s="228"/>
      <c r="L288" s="228"/>
      <c r="M288" s="228"/>
      <c r="N288" s="228"/>
      <c r="O288" s="228"/>
      <c r="P288" s="228"/>
      <c r="Q288" s="228"/>
      <c r="R288" s="228"/>
      <c r="S288" s="228"/>
      <c r="T288" s="228"/>
      <c r="U288" s="228"/>
      <c r="V288" s="228"/>
      <c r="W288" s="228"/>
      <c r="X288" s="228"/>
      <c r="Y288" s="228"/>
      <c r="Z288" s="228"/>
      <c r="AA288" s="228"/>
      <c r="AB288" s="228"/>
    </row>
    <row r="289" spans="1:28" ht="25.5">
      <c r="A289" s="206" t="s">
        <v>733</v>
      </c>
      <c r="B289" s="207" t="s">
        <v>734</v>
      </c>
      <c r="C289" s="208" t="s">
        <v>27</v>
      </c>
      <c r="D289" s="209" t="s">
        <v>735</v>
      </c>
      <c r="E289" s="210" t="s">
        <v>76</v>
      </c>
      <c r="F289" s="211">
        <v>6</v>
      </c>
      <c r="G289" s="211">
        <v>18.98</v>
      </c>
      <c r="H289" s="212">
        <f>(TRUNC(G289*J7,2)+G289)</f>
        <v>24.06</v>
      </c>
      <c r="I289" s="231">
        <f t="shared" si="0"/>
        <v>144.36000000000001</v>
      </c>
      <c r="J289" s="238"/>
      <c r="K289" s="228"/>
      <c r="L289" s="228"/>
      <c r="M289" s="228"/>
      <c r="N289" s="228"/>
      <c r="O289" s="228"/>
      <c r="P289" s="228"/>
      <c r="Q289" s="228"/>
      <c r="R289" s="228"/>
      <c r="S289" s="228"/>
      <c r="T289" s="228"/>
      <c r="U289" s="228"/>
      <c r="V289" s="228"/>
      <c r="W289" s="228"/>
      <c r="X289" s="228"/>
      <c r="Y289" s="228"/>
      <c r="Z289" s="228"/>
      <c r="AA289" s="228"/>
      <c r="AB289" s="228"/>
    </row>
    <row r="290" spans="1:28" ht="25.5">
      <c r="A290" s="206" t="s">
        <v>736</v>
      </c>
      <c r="B290" s="207" t="s">
        <v>737</v>
      </c>
      <c r="C290" s="208" t="s">
        <v>27</v>
      </c>
      <c r="D290" s="209" t="s">
        <v>738</v>
      </c>
      <c r="E290" s="210" t="s">
        <v>76</v>
      </c>
      <c r="F290" s="211">
        <v>10</v>
      </c>
      <c r="G290" s="211">
        <v>26.91</v>
      </c>
      <c r="H290" s="212">
        <f>(TRUNC(G290*J7,2)+G290)</f>
        <v>34.119999999999997</v>
      </c>
      <c r="I290" s="231">
        <f t="shared" si="0"/>
        <v>341.2</v>
      </c>
      <c r="J290" s="234"/>
      <c r="K290" s="228"/>
      <c r="L290" s="228"/>
      <c r="M290" s="228"/>
      <c r="N290" s="228"/>
      <c r="O290" s="228"/>
      <c r="P290" s="228"/>
      <c r="Q290" s="228"/>
      <c r="R290" s="228"/>
      <c r="S290" s="228"/>
      <c r="T290" s="228"/>
      <c r="U290" s="228"/>
      <c r="V290" s="228"/>
      <c r="W290" s="228"/>
      <c r="X290" s="228"/>
      <c r="Y290" s="228"/>
      <c r="Z290" s="228"/>
      <c r="AA290" s="228"/>
      <c r="AB290" s="228"/>
    </row>
    <row r="291" spans="1:28" ht="25.5">
      <c r="A291" s="206" t="s">
        <v>739</v>
      </c>
      <c r="B291" s="207" t="s">
        <v>740</v>
      </c>
      <c r="C291" s="208" t="s">
        <v>27</v>
      </c>
      <c r="D291" s="209" t="s">
        <v>741</v>
      </c>
      <c r="E291" s="210" t="s">
        <v>76</v>
      </c>
      <c r="F291" s="211">
        <v>4</v>
      </c>
      <c r="G291" s="211">
        <v>130.78</v>
      </c>
      <c r="H291" s="212">
        <f>(TRUNC(G291*J7,2)+G291)</f>
        <v>165.82</v>
      </c>
      <c r="I291" s="231">
        <f t="shared" si="0"/>
        <v>663.28</v>
      </c>
      <c r="J291" s="234"/>
      <c r="K291" s="228"/>
      <c r="L291" s="228"/>
      <c r="M291" s="228"/>
      <c r="N291" s="228"/>
      <c r="O291" s="228"/>
      <c r="P291" s="228"/>
      <c r="Q291" s="228"/>
      <c r="R291" s="228"/>
      <c r="S291" s="228"/>
      <c r="T291" s="228"/>
      <c r="U291" s="228"/>
      <c r="V291" s="228"/>
      <c r="W291" s="228"/>
      <c r="X291" s="228"/>
      <c r="Y291" s="228"/>
      <c r="Z291" s="228"/>
      <c r="AA291" s="228"/>
      <c r="AB291" s="228"/>
    </row>
    <row r="292" spans="1:28" ht="25.5">
      <c r="A292" s="206" t="s">
        <v>742</v>
      </c>
      <c r="B292" s="207" t="s">
        <v>743</v>
      </c>
      <c r="C292" s="208" t="s">
        <v>27</v>
      </c>
      <c r="D292" s="209" t="s">
        <v>744</v>
      </c>
      <c r="E292" s="207" t="s">
        <v>76</v>
      </c>
      <c r="F292" s="211">
        <v>5</v>
      </c>
      <c r="G292" s="211">
        <v>111.52</v>
      </c>
      <c r="H292" s="212">
        <f>(TRUNC(G292*J7,2)+G292)</f>
        <v>141.4</v>
      </c>
      <c r="I292" s="231">
        <f t="shared" si="0"/>
        <v>707</v>
      </c>
      <c r="J292" s="238"/>
      <c r="K292" s="228"/>
      <c r="L292" s="228"/>
      <c r="M292" s="228"/>
      <c r="N292" s="228"/>
      <c r="O292" s="228"/>
      <c r="P292" s="228"/>
      <c r="Q292" s="228"/>
      <c r="R292" s="228"/>
      <c r="S292" s="228"/>
      <c r="T292" s="228"/>
      <c r="U292" s="228"/>
      <c r="V292" s="228"/>
      <c r="W292" s="228"/>
      <c r="X292" s="228"/>
      <c r="Y292" s="228"/>
      <c r="Z292" s="228"/>
      <c r="AA292" s="228"/>
      <c r="AB292" s="228"/>
    </row>
    <row r="293" spans="1:28">
      <c r="A293" s="206" t="s">
        <v>745</v>
      </c>
      <c r="B293" s="207" t="s">
        <v>746</v>
      </c>
      <c r="C293" s="208" t="s">
        <v>147</v>
      </c>
      <c r="D293" s="209" t="s">
        <v>747</v>
      </c>
      <c r="E293" s="207" t="s">
        <v>486</v>
      </c>
      <c r="F293" s="211">
        <v>1</v>
      </c>
      <c r="G293" s="211">
        <v>251.2</v>
      </c>
      <c r="H293" s="212">
        <f>(TRUNC(G293*J7,2)+G293)</f>
        <v>318.52</v>
      </c>
      <c r="I293" s="231">
        <f t="shared" si="0"/>
        <v>318.52</v>
      </c>
      <c r="J293" s="234"/>
      <c r="K293" s="228"/>
      <c r="L293" s="228"/>
      <c r="M293" s="228"/>
      <c r="N293" s="228"/>
      <c r="O293" s="228"/>
      <c r="P293" s="228"/>
      <c r="Q293" s="228"/>
      <c r="R293" s="228"/>
      <c r="S293" s="228"/>
      <c r="T293" s="228"/>
      <c r="U293" s="228"/>
      <c r="V293" s="228"/>
      <c r="W293" s="228"/>
      <c r="X293" s="228"/>
      <c r="Y293" s="228"/>
      <c r="Z293" s="228"/>
      <c r="AA293" s="228"/>
      <c r="AB293" s="228"/>
    </row>
    <row r="294" spans="1:28">
      <c r="A294" s="214" t="s">
        <v>748</v>
      </c>
      <c r="B294" s="215" t="s">
        <v>16</v>
      </c>
      <c r="C294" s="215"/>
      <c r="D294" s="216" t="s">
        <v>749</v>
      </c>
      <c r="E294" s="215"/>
      <c r="F294" s="217">
        <v>1</v>
      </c>
      <c r="G294" s="217" t="s">
        <v>16</v>
      </c>
      <c r="H294" s="218">
        <f>I295+I296+I297+I298+I299+I300+I301+I302+I303+I304+I305+I306+I307+I308+I309+I310+I311+I312+I313+I314+I315+I316+I317+I318+I319+I320+I321+I322+I323+I324+I325+I326+I327</f>
        <v>60454.03</v>
      </c>
      <c r="I294" s="232">
        <f t="shared" si="0"/>
        <v>60454.03</v>
      </c>
      <c r="J294" s="234"/>
      <c r="K294" s="228"/>
      <c r="L294" s="228"/>
      <c r="M294" s="228"/>
      <c r="N294" s="228"/>
      <c r="O294" s="228"/>
      <c r="P294" s="228"/>
      <c r="Q294" s="228"/>
      <c r="R294" s="228"/>
      <c r="S294" s="228"/>
      <c r="T294" s="228"/>
      <c r="U294" s="228"/>
      <c r="V294" s="228"/>
      <c r="W294" s="228"/>
      <c r="X294" s="228"/>
      <c r="Y294" s="228"/>
      <c r="Z294" s="228"/>
      <c r="AA294" s="228"/>
      <c r="AB294" s="228"/>
    </row>
    <row r="295" spans="1:28" ht="25.5">
      <c r="A295" s="206" t="s">
        <v>750</v>
      </c>
      <c r="B295" s="210" t="s">
        <v>751</v>
      </c>
      <c r="C295" s="208" t="s">
        <v>27</v>
      </c>
      <c r="D295" s="213" t="s">
        <v>752</v>
      </c>
      <c r="E295" s="210" t="s">
        <v>76</v>
      </c>
      <c r="F295" s="211">
        <v>1</v>
      </c>
      <c r="G295" s="211">
        <v>157.38999999999999</v>
      </c>
      <c r="H295" s="212">
        <f>(TRUNC(G295*J7,2)+G295)</f>
        <v>199.57</v>
      </c>
      <c r="I295" s="231">
        <f t="shared" si="0"/>
        <v>199.57</v>
      </c>
      <c r="J295" s="234"/>
      <c r="K295" s="228"/>
      <c r="L295" s="228"/>
      <c r="M295" s="228"/>
      <c r="N295" s="228"/>
      <c r="O295" s="228"/>
      <c r="P295" s="228"/>
      <c r="Q295" s="228"/>
      <c r="R295" s="228"/>
      <c r="S295" s="228"/>
      <c r="T295" s="228"/>
      <c r="U295" s="228"/>
      <c r="V295" s="228"/>
      <c r="W295" s="228"/>
      <c r="X295" s="228"/>
      <c r="Y295" s="228"/>
      <c r="Z295" s="228"/>
      <c r="AA295" s="228"/>
      <c r="AB295" s="228"/>
    </row>
    <row r="296" spans="1:28" ht="51">
      <c r="A296" s="206" t="s">
        <v>753</v>
      </c>
      <c r="B296" s="207" t="s">
        <v>754</v>
      </c>
      <c r="C296" s="208" t="s">
        <v>20</v>
      </c>
      <c r="D296" s="209" t="s">
        <v>755</v>
      </c>
      <c r="E296" s="210" t="s">
        <v>48</v>
      </c>
      <c r="F296" s="211">
        <v>7</v>
      </c>
      <c r="G296" s="211">
        <v>833.1</v>
      </c>
      <c r="H296" s="212">
        <f>(TRUNC(G296*J7,2)+G296)</f>
        <v>1056.3699999999999</v>
      </c>
      <c r="I296" s="231">
        <f t="shared" si="0"/>
        <v>7394.59</v>
      </c>
      <c r="J296" s="234"/>
      <c r="K296" s="228"/>
      <c r="L296" s="228"/>
      <c r="M296" s="228"/>
      <c r="N296" s="228"/>
      <c r="O296" s="228"/>
      <c r="P296" s="228"/>
      <c r="Q296" s="228"/>
      <c r="R296" s="228"/>
      <c r="S296" s="228"/>
      <c r="T296" s="228"/>
      <c r="U296" s="228"/>
      <c r="V296" s="228"/>
      <c r="W296" s="228"/>
      <c r="X296" s="228"/>
      <c r="Y296" s="228"/>
      <c r="Z296" s="228"/>
      <c r="AA296" s="228"/>
      <c r="AB296" s="228"/>
    </row>
    <row r="297" spans="1:28" ht="51">
      <c r="A297" s="206" t="s">
        <v>756</v>
      </c>
      <c r="B297" s="207" t="s">
        <v>757</v>
      </c>
      <c r="C297" s="208" t="s">
        <v>20</v>
      </c>
      <c r="D297" s="209" t="s">
        <v>758</v>
      </c>
      <c r="E297" s="210" t="s">
        <v>48</v>
      </c>
      <c r="F297" s="211">
        <v>1</v>
      </c>
      <c r="G297" s="211">
        <v>1180.49</v>
      </c>
      <c r="H297" s="212">
        <f>(TRUNC(G297*J7,2)+G297)</f>
        <v>1496.86</v>
      </c>
      <c r="I297" s="231">
        <f t="shared" si="0"/>
        <v>1496.86</v>
      </c>
      <c r="J297" s="234"/>
      <c r="K297" s="228"/>
      <c r="L297" s="228"/>
      <c r="M297" s="228"/>
      <c r="N297" s="228"/>
      <c r="O297" s="228"/>
      <c r="P297" s="228"/>
      <c r="Q297" s="228"/>
      <c r="R297" s="228"/>
      <c r="S297" s="228"/>
      <c r="T297" s="228"/>
      <c r="U297" s="228"/>
      <c r="V297" s="228"/>
      <c r="W297" s="228"/>
      <c r="X297" s="228"/>
      <c r="Y297" s="228"/>
      <c r="Z297" s="228"/>
      <c r="AA297" s="228"/>
      <c r="AB297" s="228"/>
    </row>
    <row r="298" spans="1:28" ht="38.25">
      <c r="A298" s="206" t="s">
        <v>759</v>
      </c>
      <c r="B298" s="207" t="s">
        <v>760</v>
      </c>
      <c r="C298" s="208" t="s">
        <v>27</v>
      </c>
      <c r="D298" s="209" t="s">
        <v>761</v>
      </c>
      <c r="E298" s="210" t="s">
        <v>76</v>
      </c>
      <c r="F298" s="211">
        <v>2</v>
      </c>
      <c r="G298" s="211">
        <v>46.45</v>
      </c>
      <c r="H298" s="212">
        <f>(TRUNC(G298*J7,2)+G298)</f>
        <v>58.89</v>
      </c>
      <c r="I298" s="231">
        <f t="shared" si="0"/>
        <v>117.78</v>
      </c>
      <c r="J298" s="234"/>
      <c r="K298" s="228"/>
      <c r="L298" s="228"/>
      <c r="M298" s="228"/>
      <c r="N298" s="228"/>
      <c r="O298" s="228"/>
      <c r="P298" s="228"/>
      <c r="Q298" s="228"/>
      <c r="R298" s="228"/>
      <c r="S298" s="228"/>
      <c r="T298" s="228"/>
      <c r="U298" s="228"/>
      <c r="V298" s="228"/>
      <c r="W298" s="228"/>
      <c r="X298" s="228"/>
      <c r="Y298" s="228"/>
      <c r="Z298" s="228"/>
      <c r="AA298" s="228"/>
      <c r="AB298" s="228"/>
    </row>
    <row r="299" spans="1:28" ht="38.25">
      <c r="A299" s="206" t="s">
        <v>762</v>
      </c>
      <c r="B299" s="207" t="s">
        <v>763</v>
      </c>
      <c r="C299" s="208" t="s">
        <v>27</v>
      </c>
      <c r="D299" s="209" t="s">
        <v>764</v>
      </c>
      <c r="E299" s="210" t="s">
        <v>76</v>
      </c>
      <c r="F299" s="211">
        <v>13</v>
      </c>
      <c r="G299" s="211">
        <v>66.400000000000006</v>
      </c>
      <c r="H299" s="212">
        <f>(TRUNC(G299*J7,2)+G299)</f>
        <v>84.19</v>
      </c>
      <c r="I299" s="231">
        <f t="shared" si="0"/>
        <v>1094.47</v>
      </c>
      <c r="J299" s="233"/>
      <c r="K299" s="228"/>
      <c r="L299" s="228"/>
      <c r="M299" s="228"/>
      <c r="N299" s="228"/>
      <c r="O299" s="228"/>
      <c r="P299" s="228"/>
      <c r="Q299" s="228"/>
      <c r="R299" s="228"/>
      <c r="S299" s="228"/>
      <c r="T299" s="228"/>
      <c r="U299" s="228"/>
      <c r="V299" s="228"/>
      <c r="W299" s="228"/>
      <c r="X299" s="228"/>
      <c r="Y299" s="228"/>
      <c r="Z299" s="228"/>
      <c r="AA299" s="228"/>
      <c r="AB299" s="228"/>
    </row>
    <row r="300" spans="1:28" ht="38.25">
      <c r="A300" s="206" t="s">
        <v>765</v>
      </c>
      <c r="B300" s="207" t="s">
        <v>766</v>
      </c>
      <c r="C300" s="208" t="s">
        <v>27</v>
      </c>
      <c r="D300" s="209" t="s">
        <v>767</v>
      </c>
      <c r="E300" s="207" t="s">
        <v>76</v>
      </c>
      <c r="F300" s="211">
        <v>15</v>
      </c>
      <c r="G300" s="211">
        <v>97.03</v>
      </c>
      <c r="H300" s="212">
        <f>(TRUNC(G300*J7,2)+G300)</f>
        <v>123.03</v>
      </c>
      <c r="I300" s="231">
        <f t="shared" si="0"/>
        <v>1845.45</v>
      </c>
      <c r="J300" s="234"/>
      <c r="K300" s="228"/>
      <c r="L300" s="228"/>
      <c r="M300" s="228"/>
      <c r="N300" s="228"/>
      <c r="O300" s="228"/>
      <c r="P300" s="228"/>
      <c r="Q300" s="228"/>
      <c r="R300" s="228"/>
      <c r="S300" s="228"/>
      <c r="T300" s="228"/>
      <c r="U300" s="228"/>
      <c r="V300" s="228"/>
      <c r="W300" s="228"/>
      <c r="X300" s="228"/>
      <c r="Y300" s="228"/>
      <c r="Z300" s="228"/>
      <c r="AA300" s="228"/>
      <c r="AB300" s="228"/>
    </row>
    <row r="301" spans="1:28" ht="25.5">
      <c r="A301" s="206" t="s">
        <v>768</v>
      </c>
      <c r="B301" s="207" t="s">
        <v>769</v>
      </c>
      <c r="C301" s="208" t="s">
        <v>27</v>
      </c>
      <c r="D301" s="209" t="s">
        <v>770</v>
      </c>
      <c r="E301" s="210" t="s">
        <v>76</v>
      </c>
      <c r="F301" s="211">
        <v>6</v>
      </c>
      <c r="G301" s="211">
        <v>17.71</v>
      </c>
      <c r="H301" s="212">
        <f>(TRUNC(G301*J7,2)+G301)</f>
        <v>22.45</v>
      </c>
      <c r="I301" s="231">
        <f t="shared" si="0"/>
        <v>134.69999999999999</v>
      </c>
      <c r="J301" s="232"/>
      <c r="K301" s="237"/>
      <c r="L301" s="237"/>
      <c r="M301" s="237"/>
      <c r="N301" s="237"/>
      <c r="O301" s="237"/>
      <c r="P301" s="237"/>
      <c r="Q301" s="237"/>
      <c r="R301" s="237"/>
      <c r="S301" s="237"/>
      <c r="T301" s="237"/>
      <c r="U301" s="237"/>
      <c r="V301" s="237"/>
      <c r="W301" s="237"/>
      <c r="X301" s="237"/>
      <c r="Y301" s="237"/>
      <c r="Z301" s="237"/>
      <c r="AA301" s="237"/>
      <c r="AB301" s="237"/>
    </row>
    <row r="302" spans="1:28" ht="38.25">
      <c r="A302" s="206" t="s">
        <v>771</v>
      </c>
      <c r="B302" s="207" t="s">
        <v>772</v>
      </c>
      <c r="C302" s="208" t="s">
        <v>27</v>
      </c>
      <c r="D302" s="209" t="s">
        <v>773</v>
      </c>
      <c r="E302" s="210" t="s">
        <v>76</v>
      </c>
      <c r="F302" s="211">
        <v>47</v>
      </c>
      <c r="G302" s="211">
        <v>10.16</v>
      </c>
      <c r="H302" s="212">
        <f>(TRUNC(G302*J7,2)+G302)</f>
        <v>12.88</v>
      </c>
      <c r="I302" s="231">
        <f t="shared" si="0"/>
        <v>605.36</v>
      </c>
      <c r="J302" s="233"/>
      <c r="K302" s="237"/>
      <c r="L302" s="237"/>
      <c r="M302" s="237"/>
      <c r="N302" s="237"/>
      <c r="O302" s="237"/>
      <c r="P302" s="237"/>
      <c r="Q302" s="237"/>
      <c r="R302" s="237"/>
      <c r="S302" s="237"/>
      <c r="T302" s="237"/>
      <c r="U302" s="237"/>
      <c r="V302" s="237"/>
      <c r="W302" s="237"/>
      <c r="X302" s="237"/>
      <c r="Y302" s="237"/>
      <c r="Z302" s="237"/>
      <c r="AA302" s="237"/>
      <c r="AB302" s="237"/>
    </row>
    <row r="303" spans="1:28" ht="38.25">
      <c r="A303" s="206" t="s">
        <v>774</v>
      </c>
      <c r="B303" s="210" t="s">
        <v>775</v>
      </c>
      <c r="C303" s="208" t="s">
        <v>27</v>
      </c>
      <c r="D303" s="213" t="s">
        <v>776</v>
      </c>
      <c r="E303" s="210" t="s">
        <v>76</v>
      </c>
      <c r="F303" s="211">
        <v>44</v>
      </c>
      <c r="G303" s="211">
        <v>10.39</v>
      </c>
      <c r="H303" s="212">
        <f>(TRUNC(G303*J7,2)+G303)</f>
        <v>13.17</v>
      </c>
      <c r="I303" s="231">
        <f t="shared" si="0"/>
        <v>579.48</v>
      </c>
      <c r="J303" s="234"/>
      <c r="K303" s="228"/>
      <c r="L303" s="228"/>
      <c r="M303" s="228"/>
      <c r="N303" s="228"/>
      <c r="O303" s="228"/>
      <c r="P303" s="228"/>
      <c r="Q303" s="228"/>
      <c r="R303" s="228"/>
      <c r="S303" s="228"/>
      <c r="T303" s="228"/>
      <c r="U303" s="228"/>
      <c r="V303" s="228"/>
      <c r="W303" s="228"/>
      <c r="X303" s="228"/>
      <c r="Y303" s="228"/>
      <c r="Z303" s="228"/>
      <c r="AA303" s="228"/>
      <c r="AB303" s="228"/>
    </row>
    <row r="304" spans="1:28" ht="38.25">
      <c r="A304" s="206" t="s">
        <v>777</v>
      </c>
      <c r="B304" s="224" t="s">
        <v>778</v>
      </c>
      <c r="C304" s="208" t="s">
        <v>27</v>
      </c>
      <c r="D304" s="209" t="s">
        <v>779</v>
      </c>
      <c r="E304" s="207" t="s">
        <v>76</v>
      </c>
      <c r="F304" s="211">
        <v>23</v>
      </c>
      <c r="G304" s="211">
        <v>15.28</v>
      </c>
      <c r="H304" s="212">
        <f>(TRUNC(G304*J7,2)+G304)</f>
        <v>19.37</v>
      </c>
      <c r="I304" s="231">
        <f t="shared" si="0"/>
        <v>445.51</v>
      </c>
      <c r="J304" s="234"/>
      <c r="K304" s="228"/>
      <c r="L304" s="228"/>
      <c r="M304" s="228"/>
      <c r="N304" s="228"/>
      <c r="O304" s="228"/>
      <c r="P304" s="228"/>
      <c r="Q304" s="228"/>
      <c r="R304" s="228"/>
      <c r="S304" s="228"/>
      <c r="T304" s="228"/>
      <c r="U304" s="228"/>
      <c r="V304" s="228"/>
      <c r="W304" s="228"/>
      <c r="X304" s="228"/>
      <c r="Y304" s="228"/>
      <c r="Z304" s="228"/>
      <c r="AA304" s="228"/>
      <c r="AB304" s="228"/>
    </row>
    <row r="305" spans="1:28" ht="38.25">
      <c r="A305" s="206" t="s">
        <v>780</v>
      </c>
      <c r="B305" s="207" t="s">
        <v>781</v>
      </c>
      <c r="C305" s="208" t="s">
        <v>27</v>
      </c>
      <c r="D305" s="225" t="s">
        <v>782</v>
      </c>
      <c r="E305" s="224" t="s">
        <v>76</v>
      </c>
      <c r="F305" s="211">
        <v>73</v>
      </c>
      <c r="G305" s="211">
        <v>13.06</v>
      </c>
      <c r="H305" s="212">
        <f>(TRUNC(G305*J7,2)+G305)</f>
        <v>16.559999999999999</v>
      </c>
      <c r="I305" s="231">
        <f t="shared" si="0"/>
        <v>1208.8800000000001</v>
      </c>
      <c r="J305" s="232"/>
      <c r="K305" s="237"/>
      <c r="L305" s="237"/>
      <c r="M305" s="237"/>
      <c r="N305" s="237"/>
      <c r="O305" s="237"/>
      <c r="P305" s="237"/>
      <c r="Q305" s="237"/>
      <c r="R305" s="237"/>
      <c r="S305" s="237"/>
      <c r="T305" s="237"/>
      <c r="U305" s="237"/>
      <c r="V305" s="237"/>
      <c r="W305" s="237"/>
      <c r="X305" s="237"/>
      <c r="Y305" s="237"/>
      <c r="Z305" s="237"/>
      <c r="AA305" s="237"/>
      <c r="AB305" s="237"/>
    </row>
    <row r="306" spans="1:28" ht="38.25">
      <c r="A306" s="206" t="s">
        <v>783</v>
      </c>
      <c r="B306" s="207" t="s">
        <v>784</v>
      </c>
      <c r="C306" s="208" t="s">
        <v>27</v>
      </c>
      <c r="D306" s="209" t="s">
        <v>785</v>
      </c>
      <c r="E306" s="207" t="s">
        <v>76</v>
      </c>
      <c r="F306" s="211">
        <v>44</v>
      </c>
      <c r="G306" s="211">
        <v>14.55</v>
      </c>
      <c r="H306" s="212">
        <f>(TRUNC(G306*J7,2)+G306)</f>
        <v>18.440000000000001</v>
      </c>
      <c r="I306" s="231">
        <f t="shared" si="0"/>
        <v>811.36</v>
      </c>
      <c r="J306" s="233"/>
      <c r="K306" s="237"/>
      <c r="L306" s="237"/>
      <c r="M306" s="237"/>
      <c r="N306" s="237"/>
      <c r="O306" s="237"/>
      <c r="P306" s="237"/>
      <c r="Q306" s="237"/>
      <c r="R306" s="237"/>
      <c r="S306" s="237"/>
      <c r="T306" s="237"/>
      <c r="U306" s="237"/>
      <c r="V306" s="237"/>
      <c r="W306" s="237"/>
      <c r="X306" s="237"/>
      <c r="Y306" s="237"/>
      <c r="Z306" s="237"/>
      <c r="AA306" s="237"/>
      <c r="AB306" s="237"/>
    </row>
    <row r="307" spans="1:28" ht="38.25">
      <c r="A307" s="206" t="s">
        <v>786</v>
      </c>
      <c r="B307" s="207" t="s">
        <v>787</v>
      </c>
      <c r="C307" s="208" t="s">
        <v>27</v>
      </c>
      <c r="D307" s="209" t="s">
        <v>788</v>
      </c>
      <c r="E307" s="210" t="s">
        <v>76</v>
      </c>
      <c r="F307" s="211">
        <v>4</v>
      </c>
      <c r="G307" s="211">
        <v>25.11</v>
      </c>
      <c r="H307" s="212">
        <f>(TRUNC(G307*J7,2)+G307)</f>
        <v>31.83</v>
      </c>
      <c r="I307" s="231">
        <f t="shared" si="0"/>
        <v>127.32</v>
      </c>
      <c r="J307" s="234"/>
      <c r="K307" s="237"/>
      <c r="L307" s="237"/>
      <c r="M307" s="237"/>
      <c r="N307" s="237"/>
      <c r="O307" s="237"/>
      <c r="P307" s="237"/>
      <c r="Q307" s="237"/>
      <c r="R307" s="237"/>
      <c r="S307" s="237"/>
      <c r="T307" s="237"/>
      <c r="U307" s="237"/>
      <c r="V307" s="237"/>
      <c r="W307" s="237"/>
      <c r="X307" s="237"/>
      <c r="Y307" s="237"/>
      <c r="Z307" s="237"/>
      <c r="AA307" s="237"/>
      <c r="AB307" s="237"/>
    </row>
    <row r="308" spans="1:28" ht="38.25">
      <c r="A308" s="206" t="s">
        <v>789</v>
      </c>
      <c r="B308" s="207" t="s">
        <v>790</v>
      </c>
      <c r="C308" s="208" t="s">
        <v>27</v>
      </c>
      <c r="D308" s="209" t="s">
        <v>791</v>
      </c>
      <c r="E308" s="210" t="s">
        <v>76</v>
      </c>
      <c r="F308" s="211">
        <v>32</v>
      </c>
      <c r="G308" s="211">
        <v>21.97</v>
      </c>
      <c r="H308" s="212">
        <f>(TRUNC(G308*J7,2)+G308)</f>
        <v>27.85</v>
      </c>
      <c r="I308" s="231">
        <f t="shared" si="0"/>
        <v>891.2</v>
      </c>
      <c r="J308" s="234"/>
      <c r="K308" s="237"/>
      <c r="L308" s="237"/>
      <c r="M308" s="237"/>
      <c r="N308" s="237"/>
      <c r="O308" s="237"/>
      <c r="P308" s="237"/>
      <c r="Q308" s="237"/>
      <c r="R308" s="237"/>
      <c r="S308" s="237"/>
      <c r="T308" s="237"/>
      <c r="U308" s="237"/>
      <c r="V308" s="237"/>
      <c r="W308" s="237"/>
      <c r="X308" s="237"/>
      <c r="Y308" s="237"/>
      <c r="Z308" s="237"/>
      <c r="AA308" s="237"/>
      <c r="AB308" s="237"/>
    </row>
    <row r="309" spans="1:28" ht="38.25">
      <c r="A309" s="206" t="s">
        <v>792</v>
      </c>
      <c r="B309" s="210" t="s">
        <v>793</v>
      </c>
      <c r="C309" s="208" t="s">
        <v>27</v>
      </c>
      <c r="D309" s="213" t="s">
        <v>794</v>
      </c>
      <c r="E309" s="210" t="s">
        <v>76</v>
      </c>
      <c r="F309" s="211">
        <v>24</v>
      </c>
      <c r="G309" s="211">
        <v>22.94</v>
      </c>
      <c r="H309" s="212">
        <f>(TRUNC(G309*J7,2)+G309)</f>
        <v>29.08</v>
      </c>
      <c r="I309" s="231">
        <f t="shared" si="0"/>
        <v>697.92</v>
      </c>
      <c r="J309" s="232"/>
      <c r="K309" s="237"/>
      <c r="L309" s="237"/>
      <c r="M309" s="237"/>
      <c r="N309" s="237"/>
      <c r="O309" s="237"/>
      <c r="P309" s="237"/>
      <c r="Q309" s="237"/>
      <c r="R309" s="237"/>
      <c r="S309" s="237"/>
      <c r="T309" s="237"/>
      <c r="U309" s="237"/>
      <c r="V309" s="237"/>
      <c r="W309" s="237"/>
      <c r="X309" s="237"/>
      <c r="Y309" s="237"/>
      <c r="Z309" s="237"/>
      <c r="AA309" s="237"/>
      <c r="AB309" s="237"/>
    </row>
    <row r="310" spans="1:28" ht="38.25">
      <c r="A310" s="206" t="s">
        <v>795</v>
      </c>
      <c r="B310" s="224" t="s">
        <v>796</v>
      </c>
      <c r="C310" s="208" t="s">
        <v>27</v>
      </c>
      <c r="D310" s="209" t="s">
        <v>797</v>
      </c>
      <c r="E310" s="207" t="s">
        <v>76</v>
      </c>
      <c r="F310" s="211">
        <v>4</v>
      </c>
      <c r="G310" s="211">
        <v>26.71</v>
      </c>
      <c r="H310" s="212">
        <f>(TRUNC(G310*J7,2)+G310)</f>
        <v>33.86</v>
      </c>
      <c r="I310" s="231">
        <f t="shared" si="0"/>
        <v>135.44</v>
      </c>
      <c r="J310" s="233"/>
      <c r="K310" s="237"/>
      <c r="L310" s="237"/>
      <c r="M310" s="237"/>
      <c r="N310" s="237"/>
      <c r="O310" s="237"/>
      <c r="P310" s="237"/>
      <c r="Q310" s="237"/>
      <c r="R310" s="237"/>
      <c r="S310" s="237"/>
      <c r="T310" s="237"/>
      <c r="U310" s="237"/>
      <c r="V310" s="237"/>
      <c r="W310" s="237"/>
      <c r="X310" s="237"/>
      <c r="Y310" s="237"/>
      <c r="Z310" s="237"/>
      <c r="AA310" s="237"/>
      <c r="AB310" s="237"/>
    </row>
    <row r="311" spans="1:28" ht="38.25">
      <c r="A311" s="206" t="s">
        <v>798</v>
      </c>
      <c r="B311" s="207" t="s">
        <v>799</v>
      </c>
      <c r="C311" s="208" t="s">
        <v>27</v>
      </c>
      <c r="D311" s="225" t="s">
        <v>800</v>
      </c>
      <c r="E311" s="224" t="s">
        <v>76</v>
      </c>
      <c r="F311" s="211">
        <v>11</v>
      </c>
      <c r="G311" s="211">
        <v>27.54</v>
      </c>
      <c r="H311" s="212">
        <f>(TRUNC(G311*J7,2)+G311)</f>
        <v>34.92</v>
      </c>
      <c r="I311" s="231">
        <f t="shared" si="0"/>
        <v>384.12</v>
      </c>
      <c r="J311" s="234"/>
      <c r="K311" s="237"/>
      <c r="L311" s="237"/>
      <c r="M311" s="237"/>
      <c r="N311" s="237"/>
      <c r="O311" s="237"/>
      <c r="P311" s="237"/>
      <c r="Q311" s="237"/>
      <c r="R311" s="237"/>
      <c r="S311" s="237"/>
      <c r="T311" s="237"/>
      <c r="U311" s="237"/>
      <c r="V311" s="237"/>
      <c r="W311" s="237"/>
      <c r="X311" s="237"/>
      <c r="Y311" s="237"/>
      <c r="Z311" s="237"/>
      <c r="AA311" s="237"/>
      <c r="AB311" s="237"/>
    </row>
    <row r="312" spans="1:28" ht="38.25">
      <c r="A312" s="206" t="s">
        <v>801</v>
      </c>
      <c r="B312" s="207" t="s">
        <v>802</v>
      </c>
      <c r="C312" s="208" t="s">
        <v>27</v>
      </c>
      <c r="D312" s="209" t="s">
        <v>803</v>
      </c>
      <c r="E312" s="207" t="s">
        <v>76</v>
      </c>
      <c r="F312" s="211">
        <v>16</v>
      </c>
      <c r="G312" s="211">
        <v>76.41</v>
      </c>
      <c r="H312" s="212">
        <f>(TRUNC(G312*J7,2)+G312)</f>
        <v>96.88</v>
      </c>
      <c r="I312" s="231">
        <f t="shared" si="0"/>
        <v>1550.08</v>
      </c>
      <c r="J312" s="234"/>
      <c r="K312" s="237"/>
      <c r="L312" s="237"/>
      <c r="M312" s="237"/>
      <c r="N312" s="237"/>
      <c r="O312" s="237"/>
      <c r="P312" s="237"/>
      <c r="Q312" s="237"/>
      <c r="R312" s="237"/>
      <c r="S312" s="237"/>
      <c r="T312" s="237"/>
      <c r="U312" s="237"/>
      <c r="V312" s="237"/>
      <c r="W312" s="237"/>
      <c r="X312" s="237"/>
      <c r="Y312" s="237"/>
      <c r="Z312" s="237"/>
      <c r="AA312" s="237"/>
      <c r="AB312" s="237"/>
    </row>
    <row r="313" spans="1:28" ht="38.25">
      <c r="A313" s="206" t="s">
        <v>804</v>
      </c>
      <c r="B313" s="210" t="s">
        <v>805</v>
      </c>
      <c r="C313" s="208" t="s">
        <v>27</v>
      </c>
      <c r="D313" s="213" t="s">
        <v>806</v>
      </c>
      <c r="E313" s="210" t="s">
        <v>76</v>
      </c>
      <c r="F313" s="211">
        <v>13</v>
      </c>
      <c r="G313" s="211">
        <v>25.91</v>
      </c>
      <c r="H313" s="212">
        <f>(TRUNC(G313*J7,2)+G313)</f>
        <v>32.85</v>
      </c>
      <c r="I313" s="231">
        <f t="shared" si="0"/>
        <v>427.05</v>
      </c>
      <c r="J313" s="232"/>
      <c r="K313" s="236"/>
      <c r="L313" s="236"/>
      <c r="M313" s="236"/>
      <c r="N313" s="236"/>
      <c r="O313" s="236"/>
      <c r="P313" s="236"/>
      <c r="Q313" s="236"/>
      <c r="R313" s="237"/>
      <c r="S313" s="237"/>
      <c r="T313" s="237"/>
      <c r="U313" s="237"/>
      <c r="V313" s="237"/>
      <c r="W313" s="237"/>
      <c r="X313" s="237"/>
      <c r="Y313" s="237"/>
      <c r="Z313" s="237"/>
      <c r="AA313" s="237"/>
      <c r="AB313" s="237"/>
    </row>
    <row r="314" spans="1:28" ht="38.25">
      <c r="A314" s="206" t="s">
        <v>807</v>
      </c>
      <c r="B314" s="224" t="s">
        <v>808</v>
      </c>
      <c r="C314" s="208" t="s">
        <v>27</v>
      </c>
      <c r="D314" s="209" t="s">
        <v>809</v>
      </c>
      <c r="E314" s="207" t="s">
        <v>76</v>
      </c>
      <c r="F314" s="211">
        <v>15</v>
      </c>
      <c r="G314" s="211">
        <v>39.78</v>
      </c>
      <c r="H314" s="212">
        <f>(TRUNC(G314*J7,2)+G314)</f>
        <v>50.44</v>
      </c>
      <c r="I314" s="231">
        <f t="shared" si="0"/>
        <v>756.6</v>
      </c>
      <c r="J314" s="233"/>
      <c r="K314" s="9"/>
      <c r="L314" s="9"/>
      <c r="M314" s="9"/>
      <c r="N314" s="9"/>
      <c r="O314" s="9"/>
      <c r="P314" s="9"/>
      <c r="Q314" s="9"/>
      <c r="R314" s="237"/>
      <c r="S314" s="237"/>
      <c r="T314" s="237"/>
      <c r="U314" s="237"/>
      <c r="V314" s="237"/>
      <c r="W314" s="237"/>
      <c r="X314" s="237"/>
      <c r="Y314" s="237"/>
      <c r="Z314" s="237"/>
      <c r="AA314" s="237"/>
      <c r="AB314" s="237"/>
    </row>
    <row r="315" spans="1:28" ht="25.5">
      <c r="A315" s="206" t="s">
        <v>810</v>
      </c>
      <c r="B315" s="210" t="s">
        <v>811</v>
      </c>
      <c r="C315" s="208" t="s">
        <v>27</v>
      </c>
      <c r="D315" s="213" t="s">
        <v>812</v>
      </c>
      <c r="E315" s="210" t="s">
        <v>322</v>
      </c>
      <c r="F315" s="211">
        <v>196.83</v>
      </c>
      <c r="G315" s="211">
        <v>27.35</v>
      </c>
      <c r="H315" s="212">
        <f>(TRUNC(G315*J7,2)+G315)</f>
        <v>34.67</v>
      </c>
      <c r="I315" s="231">
        <f t="shared" si="0"/>
        <v>6824.09</v>
      </c>
      <c r="J315" s="234"/>
      <c r="K315" s="236"/>
      <c r="L315" s="236"/>
      <c r="M315" s="236"/>
      <c r="N315" s="236"/>
      <c r="O315" s="236"/>
      <c r="P315" s="236"/>
      <c r="Q315" s="236"/>
      <c r="R315" s="237"/>
      <c r="S315" s="237"/>
      <c r="T315" s="237"/>
      <c r="U315" s="237"/>
      <c r="V315" s="237"/>
      <c r="W315" s="237"/>
      <c r="X315" s="237"/>
      <c r="Y315" s="237"/>
      <c r="Z315" s="237"/>
      <c r="AA315" s="237"/>
      <c r="AB315" s="237"/>
    </row>
    <row r="316" spans="1:28" ht="38.25">
      <c r="A316" s="206" t="s">
        <v>813</v>
      </c>
      <c r="B316" s="207" t="s">
        <v>814</v>
      </c>
      <c r="C316" s="208" t="s">
        <v>27</v>
      </c>
      <c r="D316" s="209" t="s">
        <v>815</v>
      </c>
      <c r="E316" s="210" t="s">
        <v>76</v>
      </c>
      <c r="F316" s="211">
        <v>12</v>
      </c>
      <c r="G316" s="211">
        <v>46.51</v>
      </c>
      <c r="H316" s="212">
        <f>(TRUNC(G316*J7,2)+G316)</f>
        <v>58.97</v>
      </c>
      <c r="I316" s="231">
        <f t="shared" si="0"/>
        <v>707.64</v>
      </c>
      <c r="J316" s="233"/>
      <c r="K316" s="236"/>
      <c r="L316" s="236"/>
      <c r="M316" s="236"/>
      <c r="N316" s="236"/>
      <c r="O316" s="236"/>
      <c r="P316" s="236"/>
      <c r="Q316" s="236"/>
      <c r="R316" s="237"/>
      <c r="S316" s="237"/>
      <c r="T316" s="237"/>
      <c r="U316" s="237"/>
      <c r="V316" s="237"/>
      <c r="W316" s="237"/>
      <c r="X316" s="237"/>
      <c r="Y316" s="237"/>
      <c r="Z316" s="237"/>
      <c r="AA316" s="237"/>
      <c r="AB316" s="237"/>
    </row>
    <row r="317" spans="1:28" ht="38.25">
      <c r="A317" s="206" t="s">
        <v>816</v>
      </c>
      <c r="B317" s="207" t="s">
        <v>817</v>
      </c>
      <c r="C317" s="208" t="s">
        <v>27</v>
      </c>
      <c r="D317" s="209" t="s">
        <v>818</v>
      </c>
      <c r="E317" s="210" t="s">
        <v>76</v>
      </c>
      <c r="F317" s="211">
        <v>29</v>
      </c>
      <c r="G317" s="211">
        <v>49.96</v>
      </c>
      <c r="H317" s="212">
        <f>(TRUNC(G317*J7,2)+G317)</f>
        <v>63.34</v>
      </c>
      <c r="I317" s="231">
        <f t="shared" si="0"/>
        <v>1836.86</v>
      </c>
      <c r="J317" s="234"/>
      <c r="K317" s="237"/>
      <c r="L317" s="237"/>
      <c r="M317" s="237"/>
      <c r="N317" s="237"/>
      <c r="O317" s="237"/>
      <c r="P317" s="237"/>
      <c r="Q317" s="237"/>
      <c r="R317" s="237"/>
      <c r="S317" s="237"/>
      <c r="T317" s="237"/>
      <c r="U317" s="237"/>
      <c r="V317" s="237"/>
      <c r="W317" s="237"/>
      <c r="X317" s="237"/>
      <c r="Y317" s="237"/>
      <c r="Z317" s="237"/>
      <c r="AA317" s="237"/>
      <c r="AB317" s="237"/>
    </row>
    <row r="318" spans="1:28" ht="25.5">
      <c r="A318" s="206" t="s">
        <v>819</v>
      </c>
      <c r="B318" s="207" t="s">
        <v>820</v>
      </c>
      <c r="C318" s="208" t="s">
        <v>20</v>
      </c>
      <c r="D318" s="209" t="s">
        <v>821</v>
      </c>
      <c r="E318" s="210" t="s">
        <v>61</v>
      </c>
      <c r="F318" s="211">
        <v>81.3</v>
      </c>
      <c r="G318" s="211">
        <v>63.26</v>
      </c>
      <c r="H318" s="212">
        <f>(TRUNC(G318*J7,2)+G318)</f>
        <v>80.209999999999994</v>
      </c>
      <c r="I318" s="231">
        <f t="shared" si="0"/>
        <v>6521.07</v>
      </c>
      <c r="J318" s="234"/>
      <c r="K318" s="237"/>
      <c r="L318" s="237"/>
      <c r="M318" s="237"/>
      <c r="N318" s="237"/>
      <c r="O318" s="237"/>
      <c r="P318" s="237"/>
      <c r="Q318" s="237"/>
      <c r="R318" s="237"/>
      <c r="S318" s="237"/>
      <c r="T318" s="237"/>
      <c r="U318" s="237"/>
      <c r="V318" s="237"/>
      <c r="W318" s="237"/>
      <c r="X318" s="237"/>
      <c r="Y318" s="237"/>
      <c r="Z318" s="237"/>
      <c r="AA318" s="237"/>
      <c r="AB318" s="237"/>
    </row>
    <row r="319" spans="1:28" ht="25.5">
      <c r="A319" s="206" t="s">
        <v>822</v>
      </c>
      <c r="B319" s="207" t="s">
        <v>823</v>
      </c>
      <c r="C319" s="208" t="s">
        <v>27</v>
      </c>
      <c r="D319" s="209" t="s">
        <v>824</v>
      </c>
      <c r="E319" s="210" t="s">
        <v>322</v>
      </c>
      <c r="F319" s="211">
        <v>298.61</v>
      </c>
      <c r="G319" s="211">
        <v>21.62</v>
      </c>
      <c r="H319" s="212">
        <f>(TRUNC(G319*J7,2)+G319)</f>
        <v>27.41</v>
      </c>
      <c r="I319" s="231">
        <f t="shared" si="0"/>
        <v>8184.9</v>
      </c>
      <c r="J319" s="232"/>
      <c r="K319" s="237"/>
      <c r="L319" s="237"/>
      <c r="M319" s="237"/>
      <c r="N319" s="237"/>
      <c r="O319" s="237"/>
      <c r="P319" s="237"/>
      <c r="Q319" s="237"/>
      <c r="R319" s="237"/>
      <c r="S319" s="237"/>
      <c r="T319" s="237"/>
      <c r="U319" s="237"/>
      <c r="V319" s="237"/>
      <c r="W319" s="237"/>
      <c r="X319" s="237"/>
      <c r="Y319" s="237"/>
      <c r="Z319" s="237"/>
      <c r="AA319" s="237"/>
      <c r="AB319" s="237"/>
    </row>
    <row r="320" spans="1:28" ht="25.5">
      <c r="A320" s="206" t="s">
        <v>825</v>
      </c>
      <c r="B320" s="207" t="s">
        <v>826</v>
      </c>
      <c r="C320" s="208" t="s">
        <v>27</v>
      </c>
      <c r="D320" s="209" t="s">
        <v>827</v>
      </c>
      <c r="E320" s="207" t="s">
        <v>322</v>
      </c>
      <c r="F320" s="211">
        <v>126.61</v>
      </c>
      <c r="G320" s="211">
        <v>38.08</v>
      </c>
      <c r="H320" s="212">
        <f>(TRUNC(G320*J7,2)+G320)</f>
        <v>48.28</v>
      </c>
      <c r="I320" s="231">
        <f t="shared" si="0"/>
        <v>6112.73</v>
      </c>
      <c r="J320" s="233"/>
      <c r="K320" s="237"/>
      <c r="L320" s="237"/>
      <c r="M320" s="237"/>
      <c r="N320" s="237"/>
      <c r="O320" s="237"/>
      <c r="P320" s="237"/>
      <c r="Q320" s="237"/>
      <c r="R320" s="237"/>
      <c r="S320" s="237"/>
      <c r="T320" s="237"/>
      <c r="U320" s="237"/>
      <c r="V320" s="237"/>
      <c r="W320" s="237"/>
      <c r="X320" s="237"/>
      <c r="Y320" s="237"/>
      <c r="Z320" s="237"/>
      <c r="AA320" s="237"/>
      <c r="AB320" s="237"/>
    </row>
    <row r="321" spans="1:28" ht="25.5">
      <c r="A321" s="206" t="s">
        <v>828</v>
      </c>
      <c r="B321" s="207" t="s">
        <v>829</v>
      </c>
      <c r="C321" s="208" t="s">
        <v>27</v>
      </c>
      <c r="D321" s="209" t="s">
        <v>830</v>
      </c>
      <c r="E321" s="207" t="s">
        <v>322</v>
      </c>
      <c r="F321" s="211">
        <v>112.36</v>
      </c>
      <c r="G321" s="211">
        <v>34.07</v>
      </c>
      <c r="H321" s="212">
        <f>(TRUNC(G321*J7,2)+G321)</f>
        <v>43.2</v>
      </c>
      <c r="I321" s="231">
        <f t="shared" si="0"/>
        <v>4853.95</v>
      </c>
      <c r="J321" s="234"/>
      <c r="K321" s="237"/>
      <c r="L321" s="237"/>
      <c r="M321" s="237"/>
      <c r="N321" s="237"/>
      <c r="O321" s="237"/>
      <c r="P321" s="237"/>
      <c r="Q321" s="237"/>
      <c r="R321" s="237"/>
      <c r="S321" s="237"/>
      <c r="T321" s="237"/>
      <c r="U321" s="237"/>
      <c r="V321" s="237"/>
      <c r="W321" s="237"/>
      <c r="X321" s="237"/>
      <c r="Y321" s="237"/>
      <c r="Z321" s="237"/>
      <c r="AA321" s="237"/>
      <c r="AB321" s="237"/>
    </row>
    <row r="322" spans="1:28" ht="25.5">
      <c r="A322" s="206" t="s">
        <v>831</v>
      </c>
      <c r="B322" s="207" t="s">
        <v>832</v>
      </c>
      <c r="C322" s="208" t="s">
        <v>27</v>
      </c>
      <c r="D322" s="209" t="s">
        <v>833</v>
      </c>
      <c r="E322" s="207" t="s">
        <v>76</v>
      </c>
      <c r="F322" s="211">
        <v>8</v>
      </c>
      <c r="G322" s="211">
        <v>73.37</v>
      </c>
      <c r="H322" s="212">
        <f>(TRUNC(G322*J7,2)+G322)</f>
        <v>93.03</v>
      </c>
      <c r="I322" s="231">
        <f t="shared" si="0"/>
        <v>744.24</v>
      </c>
      <c r="J322" s="233"/>
      <c r="K322" s="237"/>
      <c r="L322" s="237"/>
      <c r="M322" s="237"/>
      <c r="N322" s="237"/>
      <c r="O322" s="237"/>
      <c r="P322" s="237"/>
      <c r="Q322" s="237"/>
      <c r="R322" s="237"/>
      <c r="S322" s="237"/>
      <c r="T322" s="237"/>
      <c r="U322" s="237"/>
      <c r="V322" s="237"/>
      <c r="W322" s="237"/>
      <c r="X322" s="237"/>
      <c r="Y322" s="237"/>
      <c r="Z322" s="237"/>
      <c r="AA322" s="237"/>
      <c r="AB322" s="237"/>
    </row>
    <row r="323" spans="1:28" ht="38.25">
      <c r="A323" s="206" t="s">
        <v>834</v>
      </c>
      <c r="B323" s="210" t="s">
        <v>835</v>
      </c>
      <c r="C323" s="208" t="s">
        <v>27</v>
      </c>
      <c r="D323" s="213" t="s">
        <v>836</v>
      </c>
      <c r="E323" s="210" t="s">
        <v>76</v>
      </c>
      <c r="F323" s="211">
        <v>23</v>
      </c>
      <c r="G323" s="211">
        <v>23.58</v>
      </c>
      <c r="H323" s="212">
        <f>(TRUNC(G323*J7,2)+G323)</f>
        <v>29.89</v>
      </c>
      <c r="I323" s="231">
        <f t="shared" si="0"/>
        <v>687.47</v>
      </c>
      <c r="J323" s="234"/>
      <c r="K323" s="237"/>
      <c r="L323" s="237"/>
      <c r="M323" s="237"/>
      <c r="N323" s="237"/>
      <c r="O323" s="237"/>
      <c r="P323" s="237"/>
      <c r="Q323" s="237"/>
      <c r="R323" s="237"/>
      <c r="S323" s="237"/>
      <c r="T323" s="237"/>
      <c r="U323" s="237"/>
      <c r="V323" s="237"/>
      <c r="W323" s="237"/>
      <c r="X323" s="237"/>
      <c r="Y323" s="237"/>
      <c r="Z323" s="237"/>
      <c r="AA323" s="237"/>
      <c r="AB323" s="237"/>
    </row>
    <row r="324" spans="1:28" ht="38.25">
      <c r="A324" s="206" t="s">
        <v>837</v>
      </c>
      <c r="B324" s="207" t="s">
        <v>838</v>
      </c>
      <c r="C324" s="208" t="s">
        <v>27</v>
      </c>
      <c r="D324" s="209" t="s">
        <v>839</v>
      </c>
      <c r="E324" s="210" t="s">
        <v>76</v>
      </c>
      <c r="F324" s="211">
        <v>32</v>
      </c>
      <c r="G324" s="211">
        <v>37.72</v>
      </c>
      <c r="H324" s="212">
        <f>(TRUNC(G324*J7,2)+G324)</f>
        <v>47.82</v>
      </c>
      <c r="I324" s="231">
        <f t="shared" si="0"/>
        <v>1530.24</v>
      </c>
      <c r="J324" s="232"/>
      <c r="K324" s="237"/>
      <c r="L324" s="237"/>
      <c r="M324" s="237"/>
      <c r="N324" s="237"/>
      <c r="O324" s="237"/>
      <c r="P324" s="237"/>
      <c r="Q324" s="237"/>
      <c r="R324" s="237"/>
      <c r="S324" s="237"/>
      <c r="T324" s="237"/>
      <c r="U324" s="237"/>
      <c r="V324" s="237"/>
      <c r="W324" s="237"/>
      <c r="X324" s="237"/>
      <c r="Y324" s="237"/>
      <c r="Z324" s="237"/>
      <c r="AA324" s="237"/>
      <c r="AB324" s="237"/>
    </row>
    <row r="325" spans="1:28" ht="38.25">
      <c r="A325" s="206" t="s">
        <v>840</v>
      </c>
      <c r="B325" s="207" t="s">
        <v>841</v>
      </c>
      <c r="C325" s="208" t="s">
        <v>27</v>
      </c>
      <c r="D325" s="209" t="s">
        <v>842</v>
      </c>
      <c r="E325" s="210" t="s">
        <v>76</v>
      </c>
      <c r="F325" s="211">
        <v>7</v>
      </c>
      <c r="G325" s="211">
        <v>10.85</v>
      </c>
      <c r="H325" s="212">
        <f>(TRUNC(G325*J7,2)+G325)</f>
        <v>13.75</v>
      </c>
      <c r="I325" s="231">
        <f t="shared" si="0"/>
        <v>96.25</v>
      </c>
      <c r="J325" s="233"/>
      <c r="K325" s="237"/>
      <c r="L325" s="237"/>
      <c r="M325" s="237"/>
      <c r="N325" s="237"/>
      <c r="O325" s="237"/>
      <c r="P325" s="237"/>
      <c r="Q325" s="237"/>
      <c r="R325" s="237"/>
      <c r="S325" s="237"/>
      <c r="T325" s="237"/>
      <c r="U325" s="237"/>
      <c r="V325" s="237"/>
      <c r="W325" s="237"/>
      <c r="X325" s="237"/>
      <c r="Y325" s="237"/>
      <c r="Z325" s="237"/>
      <c r="AA325" s="237"/>
      <c r="AB325" s="237"/>
    </row>
    <row r="326" spans="1:28" ht="25.5">
      <c r="A326" s="206" t="s">
        <v>843</v>
      </c>
      <c r="B326" s="207" t="s">
        <v>722</v>
      </c>
      <c r="C326" s="208" t="s">
        <v>20</v>
      </c>
      <c r="D326" s="209" t="s">
        <v>723</v>
      </c>
      <c r="E326" s="210" t="s">
        <v>80</v>
      </c>
      <c r="F326" s="211">
        <v>12.195</v>
      </c>
      <c r="G326" s="211">
        <v>71.42</v>
      </c>
      <c r="H326" s="212">
        <f>(TRUNC(G326*J7,2)+G326)</f>
        <v>90.56</v>
      </c>
      <c r="I326" s="231">
        <f t="shared" si="0"/>
        <v>1104.3699999999999</v>
      </c>
      <c r="J326" s="234"/>
      <c r="K326" s="237"/>
      <c r="L326" s="237"/>
      <c r="M326" s="237"/>
      <c r="N326" s="237"/>
      <c r="O326" s="237"/>
      <c r="P326" s="237"/>
      <c r="Q326" s="237"/>
      <c r="R326" s="237"/>
      <c r="S326" s="237"/>
      <c r="T326" s="237"/>
      <c r="U326" s="237"/>
      <c r="V326" s="237"/>
      <c r="W326" s="237"/>
      <c r="X326" s="237"/>
      <c r="Y326" s="237"/>
      <c r="Z326" s="237"/>
      <c r="AA326" s="237"/>
      <c r="AB326" s="237"/>
    </row>
    <row r="327" spans="1:28" ht="25.5">
      <c r="A327" s="206" t="s">
        <v>844</v>
      </c>
      <c r="B327" s="207" t="s">
        <v>725</v>
      </c>
      <c r="C327" s="208" t="s">
        <v>27</v>
      </c>
      <c r="D327" s="209" t="s">
        <v>726</v>
      </c>
      <c r="E327" s="210" t="s">
        <v>80</v>
      </c>
      <c r="F327" s="211">
        <v>10.370749999999999</v>
      </c>
      <c r="G327" s="211">
        <v>26.35</v>
      </c>
      <c r="H327" s="212">
        <f>(TRUNC(G327*J7,2)+G327)</f>
        <v>33.409999999999997</v>
      </c>
      <c r="I327" s="231">
        <f t="shared" si="0"/>
        <v>346.48</v>
      </c>
      <c r="J327" s="234"/>
      <c r="K327" s="237"/>
      <c r="L327" s="237"/>
      <c r="M327" s="237"/>
      <c r="N327" s="237"/>
      <c r="O327" s="237"/>
      <c r="P327" s="237"/>
      <c r="Q327" s="237"/>
      <c r="R327" s="237"/>
      <c r="S327" s="237"/>
      <c r="T327" s="237"/>
      <c r="U327" s="237"/>
      <c r="V327" s="237"/>
      <c r="W327" s="237"/>
      <c r="X327" s="237"/>
      <c r="Y327" s="237"/>
      <c r="Z327" s="237"/>
      <c r="AA327" s="237"/>
      <c r="AB327" s="237"/>
    </row>
    <row r="328" spans="1:28">
      <c r="A328" s="214" t="s">
        <v>845</v>
      </c>
      <c r="B328" s="215" t="s">
        <v>16</v>
      </c>
      <c r="C328" s="215"/>
      <c r="D328" s="216" t="s">
        <v>846</v>
      </c>
      <c r="E328" s="215"/>
      <c r="F328" s="217">
        <v>1</v>
      </c>
      <c r="G328" s="217" t="s">
        <v>16</v>
      </c>
      <c r="H328" s="218">
        <f>I329+I330+I331+I332+I333+I334+I335+I336+I337+I338</f>
        <v>33752.410000000003</v>
      </c>
      <c r="I328" s="232">
        <f t="shared" si="0"/>
        <v>33752.410000000003</v>
      </c>
      <c r="J328" s="234"/>
      <c r="K328" s="237"/>
      <c r="L328" s="237"/>
      <c r="M328" s="237"/>
      <c r="N328" s="237"/>
      <c r="O328" s="237"/>
      <c r="P328" s="237"/>
      <c r="Q328" s="237"/>
      <c r="R328" s="237"/>
      <c r="S328" s="237"/>
      <c r="T328" s="237"/>
      <c r="U328" s="237"/>
      <c r="V328" s="237"/>
      <c r="W328" s="237"/>
      <c r="X328" s="237"/>
      <c r="Y328" s="237"/>
      <c r="Z328" s="237"/>
      <c r="AA328" s="237"/>
      <c r="AB328" s="237"/>
    </row>
    <row r="329" spans="1:28" ht="51">
      <c r="A329" s="206" t="s">
        <v>847</v>
      </c>
      <c r="B329" s="210" t="s">
        <v>848</v>
      </c>
      <c r="C329" s="208" t="s">
        <v>20</v>
      </c>
      <c r="D329" s="213" t="s">
        <v>849</v>
      </c>
      <c r="E329" s="210" t="s">
        <v>48</v>
      </c>
      <c r="F329" s="211">
        <v>6</v>
      </c>
      <c r="G329" s="211">
        <v>1075.57</v>
      </c>
      <c r="H329" s="212">
        <f>(TRUNC(G329*J7,2)+G329)</f>
        <v>1363.82</v>
      </c>
      <c r="I329" s="231">
        <f t="shared" si="0"/>
        <v>8182.92</v>
      </c>
      <c r="J329" s="234"/>
      <c r="K329" s="237"/>
      <c r="L329" s="237"/>
      <c r="M329" s="237"/>
      <c r="N329" s="237"/>
      <c r="O329" s="237"/>
      <c r="P329" s="237"/>
      <c r="Q329" s="237"/>
      <c r="R329" s="237"/>
      <c r="S329" s="237"/>
      <c r="T329" s="237"/>
      <c r="U329" s="237"/>
      <c r="V329" s="237"/>
      <c r="W329" s="237"/>
      <c r="X329" s="237"/>
      <c r="Y329" s="237"/>
      <c r="Z329" s="237"/>
      <c r="AA329" s="237"/>
      <c r="AB329" s="237"/>
    </row>
    <row r="330" spans="1:28" ht="25.5">
      <c r="A330" s="206" t="s">
        <v>850</v>
      </c>
      <c r="B330" s="207" t="s">
        <v>851</v>
      </c>
      <c r="C330" s="208" t="s">
        <v>27</v>
      </c>
      <c r="D330" s="209" t="s">
        <v>852</v>
      </c>
      <c r="E330" s="210" t="s">
        <v>322</v>
      </c>
      <c r="F330" s="211">
        <v>52.2</v>
      </c>
      <c r="G330" s="211">
        <v>67.83</v>
      </c>
      <c r="H330" s="212">
        <f>(TRUNC(G330*J7,2)+G330)</f>
        <v>86</v>
      </c>
      <c r="I330" s="231">
        <f t="shared" si="0"/>
        <v>4489.2</v>
      </c>
      <c r="J330" s="234"/>
      <c r="K330" s="237"/>
      <c r="L330" s="237"/>
      <c r="M330" s="237"/>
      <c r="N330" s="237"/>
      <c r="O330" s="237"/>
      <c r="P330" s="237"/>
      <c r="Q330" s="237"/>
      <c r="R330" s="237"/>
      <c r="S330" s="237"/>
      <c r="T330" s="237"/>
      <c r="U330" s="237"/>
      <c r="V330" s="237"/>
      <c r="W330" s="237"/>
      <c r="X330" s="237"/>
      <c r="Y330" s="237"/>
      <c r="Z330" s="237"/>
      <c r="AA330" s="237"/>
      <c r="AB330" s="237"/>
    </row>
    <row r="331" spans="1:28" ht="38.25">
      <c r="A331" s="206" t="s">
        <v>853</v>
      </c>
      <c r="B331" s="207" t="s">
        <v>854</v>
      </c>
      <c r="C331" s="208" t="s">
        <v>27</v>
      </c>
      <c r="D331" s="209" t="s">
        <v>855</v>
      </c>
      <c r="E331" s="210" t="s">
        <v>76</v>
      </c>
      <c r="F331" s="211">
        <v>6</v>
      </c>
      <c r="G331" s="211">
        <v>128.52000000000001</v>
      </c>
      <c r="H331" s="212">
        <f>(TRUNC(G331*J7,2)+G331)</f>
        <v>162.96</v>
      </c>
      <c r="I331" s="231">
        <f t="shared" si="0"/>
        <v>977.76</v>
      </c>
      <c r="J331" s="241"/>
      <c r="K331" s="237"/>
      <c r="L331" s="237"/>
      <c r="M331" s="237"/>
      <c r="N331" s="237"/>
      <c r="O331" s="237"/>
      <c r="P331" s="237"/>
      <c r="Q331" s="237"/>
      <c r="R331" s="237"/>
      <c r="S331" s="237"/>
      <c r="T331" s="237"/>
      <c r="U331" s="237"/>
      <c r="V331" s="237"/>
      <c r="W331" s="237"/>
      <c r="X331" s="237"/>
      <c r="Y331" s="237"/>
      <c r="Z331" s="237"/>
      <c r="AA331" s="237"/>
      <c r="AB331" s="237"/>
    </row>
    <row r="332" spans="1:28" ht="25.5">
      <c r="A332" s="206" t="s">
        <v>856</v>
      </c>
      <c r="B332" s="207" t="s">
        <v>857</v>
      </c>
      <c r="C332" s="208" t="s">
        <v>20</v>
      </c>
      <c r="D332" s="209" t="s">
        <v>858</v>
      </c>
      <c r="E332" s="210" t="s">
        <v>61</v>
      </c>
      <c r="F332" s="211">
        <v>92.05</v>
      </c>
      <c r="G332" s="211">
        <v>132.18</v>
      </c>
      <c r="H332" s="212">
        <f>(TRUNC(G332*J7,2)+G332)</f>
        <v>167.6</v>
      </c>
      <c r="I332" s="231">
        <f t="shared" si="0"/>
        <v>15427.58</v>
      </c>
      <c r="J332" s="234"/>
      <c r="K332" s="242">
        <f>I332/I274</f>
        <v>103.596427612141</v>
      </c>
      <c r="L332" s="237"/>
      <c r="M332" s="237"/>
      <c r="N332" s="237"/>
      <c r="O332" s="237"/>
      <c r="P332" s="237"/>
      <c r="Q332" s="237"/>
      <c r="R332" s="237"/>
      <c r="S332" s="237"/>
      <c r="T332" s="237"/>
      <c r="U332" s="237"/>
      <c r="V332" s="237"/>
      <c r="W332" s="237"/>
      <c r="X332" s="237"/>
      <c r="Y332" s="237"/>
      <c r="Z332" s="237"/>
      <c r="AA332" s="237"/>
      <c r="AB332" s="237"/>
    </row>
    <row r="333" spans="1:28" ht="25.5">
      <c r="A333" s="206" t="s">
        <v>859</v>
      </c>
      <c r="B333" s="207" t="s">
        <v>860</v>
      </c>
      <c r="C333" s="208" t="s">
        <v>27</v>
      </c>
      <c r="D333" s="209" t="s">
        <v>861</v>
      </c>
      <c r="E333" s="210" t="s">
        <v>76</v>
      </c>
      <c r="F333" s="211">
        <v>44</v>
      </c>
      <c r="G333" s="211">
        <v>9.59</v>
      </c>
      <c r="H333" s="212">
        <f>(TRUNC(G333*J7,2)+G333)</f>
        <v>12.16</v>
      </c>
      <c r="I333" s="231">
        <f t="shared" si="0"/>
        <v>535.04</v>
      </c>
      <c r="J333" s="241"/>
      <c r="K333" s="237"/>
      <c r="L333" s="237"/>
      <c r="M333" s="237"/>
      <c r="N333" s="237"/>
      <c r="O333" s="237"/>
      <c r="P333" s="237"/>
      <c r="Q333" s="237"/>
      <c r="R333" s="237"/>
      <c r="S333" s="237"/>
      <c r="T333" s="237"/>
      <c r="U333" s="237"/>
      <c r="V333" s="237"/>
      <c r="W333" s="237"/>
      <c r="X333" s="237"/>
      <c r="Y333" s="237"/>
      <c r="Z333" s="237"/>
      <c r="AA333" s="237"/>
      <c r="AB333" s="237"/>
    </row>
    <row r="334" spans="1:28" ht="25.5">
      <c r="A334" s="206" t="s">
        <v>862</v>
      </c>
      <c r="B334" s="207" t="s">
        <v>863</v>
      </c>
      <c r="C334" s="208" t="s">
        <v>27</v>
      </c>
      <c r="D334" s="209" t="s">
        <v>864</v>
      </c>
      <c r="E334" s="207" t="s">
        <v>76</v>
      </c>
      <c r="F334" s="211">
        <v>44</v>
      </c>
      <c r="G334" s="211">
        <v>11.21</v>
      </c>
      <c r="H334" s="212">
        <f>(TRUNC(G334*J7,2)+G334)</f>
        <v>14.21</v>
      </c>
      <c r="I334" s="231">
        <f t="shared" si="0"/>
        <v>625.24</v>
      </c>
      <c r="J334" s="234"/>
      <c r="K334" s="237"/>
      <c r="L334" s="237"/>
      <c r="M334" s="237"/>
      <c r="N334" s="237"/>
      <c r="O334" s="237"/>
      <c r="P334" s="237"/>
      <c r="Q334" s="237"/>
      <c r="R334" s="237"/>
      <c r="S334" s="237"/>
      <c r="T334" s="237"/>
      <c r="U334" s="237"/>
      <c r="V334" s="237"/>
      <c r="W334" s="237"/>
      <c r="X334" s="237"/>
      <c r="Y334" s="237"/>
      <c r="Z334" s="237"/>
      <c r="AA334" s="237"/>
      <c r="AB334" s="237"/>
    </row>
    <row r="335" spans="1:28" ht="25.5">
      <c r="A335" s="206" t="s">
        <v>865</v>
      </c>
      <c r="B335" s="207" t="s">
        <v>866</v>
      </c>
      <c r="C335" s="208" t="s">
        <v>27</v>
      </c>
      <c r="D335" s="209" t="s">
        <v>867</v>
      </c>
      <c r="E335" s="207" t="s">
        <v>322</v>
      </c>
      <c r="F335" s="211">
        <v>55</v>
      </c>
      <c r="G335" s="211">
        <v>22.7</v>
      </c>
      <c r="H335" s="212">
        <f>(TRUNC(G335*J7,2)+G335)</f>
        <v>28.78</v>
      </c>
      <c r="I335" s="231">
        <f t="shared" si="0"/>
        <v>1582.9</v>
      </c>
      <c r="J335" s="234"/>
      <c r="K335" s="237"/>
      <c r="L335" s="237"/>
      <c r="M335" s="237"/>
      <c r="N335" s="237"/>
      <c r="O335" s="237"/>
      <c r="P335" s="237"/>
      <c r="Q335" s="237"/>
      <c r="R335" s="237"/>
      <c r="S335" s="237"/>
      <c r="T335" s="237"/>
      <c r="U335" s="237"/>
      <c r="V335" s="237"/>
      <c r="W335" s="237"/>
      <c r="X335" s="237"/>
      <c r="Y335" s="237"/>
      <c r="Z335" s="237"/>
      <c r="AA335" s="237"/>
      <c r="AB335" s="237"/>
    </row>
    <row r="336" spans="1:28" ht="25.5">
      <c r="A336" s="206" t="s">
        <v>868</v>
      </c>
      <c r="B336" s="207" t="s">
        <v>869</v>
      </c>
      <c r="C336" s="208" t="s">
        <v>27</v>
      </c>
      <c r="D336" s="209" t="s">
        <v>870</v>
      </c>
      <c r="E336" s="207" t="s">
        <v>76</v>
      </c>
      <c r="F336" s="211">
        <v>20</v>
      </c>
      <c r="G336" s="211">
        <v>13.53</v>
      </c>
      <c r="H336" s="212">
        <f>(TRUNC(G336*J7,2)+G336)</f>
        <v>17.149999999999999</v>
      </c>
      <c r="I336" s="231">
        <f t="shared" si="0"/>
        <v>343</v>
      </c>
      <c r="J336" s="234"/>
      <c r="K336" s="237"/>
      <c r="L336" s="237"/>
      <c r="M336" s="237"/>
      <c r="N336" s="237"/>
      <c r="O336" s="237"/>
      <c r="P336" s="237"/>
      <c r="Q336" s="237"/>
      <c r="R336" s="237"/>
      <c r="S336" s="237"/>
      <c r="T336" s="237"/>
      <c r="U336" s="237"/>
      <c r="V336" s="237"/>
      <c r="W336" s="237"/>
      <c r="X336" s="237"/>
      <c r="Y336" s="237"/>
      <c r="Z336" s="237"/>
      <c r="AA336" s="237"/>
      <c r="AB336" s="237"/>
    </row>
    <row r="337" spans="1:28" ht="25.5">
      <c r="A337" s="206" t="s">
        <v>871</v>
      </c>
      <c r="B337" s="210" t="s">
        <v>722</v>
      </c>
      <c r="C337" s="208" t="s">
        <v>20</v>
      </c>
      <c r="D337" s="213" t="s">
        <v>723</v>
      </c>
      <c r="E337" s="210" t="s">
        <v>80</v>
      </c>
      <c r="F337" s="211">
        <v>13.807499999999999</v>
      </c>
      <c r="G337" s="211">
        <v>71.42</v>
      </c>
      <c r="H337" s="212">
        <f>(TRUNC(G337*J7,2)+G337)</f>
        <v>90.56</v>
      </c>
      <c r="I337" s="231">
        <f t="shared" si="0"/>
        <v>1250.4000000000001</v>
      </c>
      <c r="J337" s="234"/>
      <c r="K337" s="237"/>
      <c r="L337" s="237"/>
      <c r="M337" s="237"/>
      <c r="N337" s="237"/>
      <c r="O337" s="237"/>
      <c r="P337" s="237"/>
      <c r="Q337" s="237"/>
      <c r="R337" s="237"/>
      <c r="S337" s="237"/>
      <c r="T337" s="237"/>
      <c r="U337" s="237"/>
      <c r="V337" s="237"/>
      <c r="W337" s="237"/>
      <c r="X337" s="237"/>
      <c r="Y337" s="237"/>
      <c r="Z337" s="237"/>
      <c r="AA337" s="237"/>
      <c r="AB337" s="237"/>
    </row>
    <row r="338" spans="1:28" ht="25.5">
      <c r="A338" s="206" t="s">
        <v>872</v>
      </c>
      <c r="B338" s="207" t="s">
        <v>725</v>
      </c>
      <c r="C338" s="208" t="s">
        <v>27</v>
      </c>
      <c r="D338" s="209" t="s">
        <v>726</v>
      </c>
      <c r="E338" s="210" t="s">
        <v>80</v>
      </c>
      <c r="F338" s="211">
        <v>10.128</v>
      </c>
      <c r="G338" s="211">
        <v>26.35</v>
      </c>
      <c r="H338" s="212">
        <f>(TRUNC(G338*J7,2)+G338)</f>
        <v>33.409999999999997</v>
      </c>
      <c r="I338" s="231">
        <f t="shared" si="0"/>
        <v>338.37</v>
      </c>
      <c r="J338" s="241"/>
      <c r="K338" s="237"/>
      <c r="L338" s="237"/>
      <c r="M338" s="237"/>
      <c r="N338" s="237"/>
      <c r="O338" s="237"/>
      <c r="P338" s="237"/>
      <c r="Q338" s="237"/>
      <c r="R338" s="237"/>
      <c r="S338" s="237"/>
      <c r="T338" s="237"/>
      <c r="U338" s="237"/>
      <c r="V338" s="237"/>
      <c r="W338" s="237"/>
      <c r="X338" s="237"/>
      <c r="Y338" s="237"/>
      <c r="Z338" s="237"/>
      <c r="AA338" s="237"/>
      <c r="AB338" s="237"/>
    </row>
    <row r="339" spans="1:28">
      <c r="A339" s="201" t="s">
        <v>873</v>
      </c>
      <c r="B339" s="202" t="s">
        <v>16</v>
      </c>
      <c r="C339" s="202"/>
      <c r="D339" s="203" t="s">
        <v>874</v>
      </c>
      <c r="E339" s="202"/>
      <c r="F339" s="204">
        <v>1</v>
      </c>
      <c r="G339" s="204" t="s">
        <v>16</v>
      </c>
      <c r="H339" s="205">
        <f>I340+I346+I364+I380+I387+I398+I413</f>
        <v>600173.48</v>
      </c>
      <c r="I339" s="229">
        <f t="shared" si="0"/>
        <v>600173.48</v>
      </c>
      <c r="J339" s="234"/>
      <c r="K339" s="237"/>
      <c r="L339" s="237"/>
      <c r="M339" s="237"/>
      <c r="N339" s="237"/>
      <c r="O339" s="237"/>
      <c r="P339" s="237"/>
      <c r="Q339" s="237"/>
      <c r="R339" s="237"/>
      <c r="S339" s="237"/>
      <c r="T339" s="237"/>
      <c r="U339" s="237"/>
      <c r="V339" s="237"/>
      <c r="W339" s="237"/>
      <c r="X339" s="237"/>
      <c r="Y339" s="237"/>
      <c r="Z339" s="237"/>
      <c r="AA339" s="237"/>
      <c r="AB339" s="237"/>
    </row>
    <row r="340" spans="1:28">
      <c r="A340" s="214" t="s">
        <v>875</v>
      </c>
      <c r="B340" s="215" t="s">
        <v>16</v>
      </c>
      <c r="C340" s="215"/>
      <c r="D340" s="216" t="s">
        <v>876</v>
      </c>
      <c r="E340" s="215"/>
      <c r="F340" s="217">
        <v>1</v>
      </c>
      <c r="G340" s="217" t="s">
        <v>16</v>
      </c>
      <c r="H340" s="218">
        <f>I341+I342+I343+I344+I345</f>
        <v>24118.28</v>
      </c>
      <c r="I340" s="232">
        <f t="shared" si="0"/>
        <v>24118.28</v>
      </c>
      <c r="J340" s="234"/>
      <c r="K340" s="228"/>
      <c r="L340" s="228"/>
      <c r="M340" s="228"/>
      <c r="N340" s="228"/>
      <c r="O340" s="228"/>
      <c r="P340" s="228"/>
      <c r="Q340" s="228"/>
      <c r="R340" s="228"/>
      <c r="S340" s="228"/>
      <c r="T340" s="228"/>
      <c r="U340" s="228"/>
      <c r="V340" s="228"/>
      <c r="W340" s="228"/>
      <c r="X340" s="228"/>
      <c r="Y340" s="228"/>
      <c r="Z340" s="228"/>
      <c r="AA340" s="228"/>
      <c r="AB340" s="228"/>
    </row>
    <row r="341" spans="1:28" ht="25.5">
      <c r="A341" s="206" t="s">
        <v>877</v>
      </c>
      <c r="B341" s="207" t="s">
        <v>878</v>
      </c>
      <c r="C341" s="208" t="s">
        <v>20</v>
      </c>
      <c r="D341" s="209" t="s">
        <v>879</v>
      </c>
      <c r="E341" s="210" t="s">
        <v>48</v>
      </c>
      <c r="F341" s="211">
        <v>3</v>
      </c>
      <c r="G341" s="211">
        <v>590</v>
      </c>
      <c r="H341" s="212">
        <f>(TRUNC(G341*J7,2)+G341)</f>
        <v>748.12</v>
      </c>
      <c r="I341" s="231">
        <f t="shared" si="0"/>
        <v>2244.36</v>
      </c>
      <c r="J341" s="234"/>
      <c r="K341" s="228"/>
      <c r="L341" s="228"/>
      <c r="M341" s="228"/>
      <c r="N341" s="228"/>
      <c r="O341" s="228"/>
      <c r="P341" s="228"/>
      <c r="Q341" s="228"/>
      <c r="R341" s="228"/>
      <c r="S341" s="228"/>
      <c r="T341" s="228"/>
      <c r="U341" s="228"/>
      <c r="V341" s="228"/>
      <c r="W341" s="228"/>
      <c r="X341" s="228"/>
      <c r="Y341" s="228"/>
      <c r="Z341" s="228"/>
      <c r="AA341" s="228"/>
      <c r="AB341" s="228"/>
    </row>
    <row r="342" spans="1:28" ht="102">
      <c r="A342" s="206" t="s">
        <v>880</v>
      </c>
      <c r="B342" s="207" t="s">
        <v>881</v>
      </c>
      <c r="C342" s="208" t="s">
        <v>147</v>
      </c>
      <c r="D342" s="209" t="s">
        <v>882</v>
      </c>
      <c r="E342" s="207" t="s">
        <v>486</v>
      </c>
      <c r="F342" s="211">
        <v>2</v>
      </c>
      <c r="G342" s="211">
        <v>2512.92</v>
      </c>
      <c r="H342" s="212">
        <f>(TRUNC(G342*J7,2)+G342)</f>
        <v>3186.38</v>
      </c>
      <c r="I342" s="231">
        <f t="shared" si="0"/>
        <v>6372.76</v>
      </c>
      <c r="J342" s="234"/>
      <c r="K342" s="228"/>
      <c r="L342" s="228"/>
      <c r="M342" s="228"/>
      <c r="N342" s="228"/>
      <c r="O342" s="228"/>
      <c r="P342" s="228"/>
      <c r="Q342" s="228"/>
      <c r="R342" s="228"/>
      <c r="S342" s="228"/>
      <c r="T342" s="228"/>
      <c r="U342" s="228"/>
      <c r="V342" s="228"/>
      <c r="W342" s="228"/>
      <c r="X342" s="228"/>
      <c r="Y342" s="228"/>
      <c r="Z342" s="228"/>
      <c r="AA342" s="228"/>
      <c r="AB342" s="228"/>
    </row>
    <row r="343" spans="1:28" ht="25.5">
      <c r="A343" s="206" t="s">
        <v>883</v>
      </c>
      <c r="B343" s="207" t="s">
        <v>884</v>
      </c>
      <c r="C343" s="208" t="s">
        <v>20</v>
      </c>
      <c r="D343" s="209" t="s">
        <v>885</v>
      </c>
      <c r="E343" s="210" t="s">
        <v>48</v>
      </c>
      <c r="F343" s="211">
        <v>1</v>
      </c>
      <c r="G343" s="211">
        <v>1435.3</v>
      </c>
      <c r="H343" s="212">
        <f>(TRUNC(G343*J7,2)+G343)</f>
        <v>1819.96</v>
      </c>
      <c r="I343" s="231">
        <f t="shared" si="0"/>
        <v>1819.96</v>
      </c>
      <c r="J343" s="241"/>
      <c r="K343" s="237"/>
      <c r="L343" s="237"/>
      <c r="M343" s="237"/>
      <c r="N343" s="237"/>
      <c r="O343" s="237"/>
      <c r="P343" s="237"/>
      <c r="Q343" s="237"/>
      <c r="R343" s="237"/>
      <c r="S343" s="237"/>
      <c r="T343" s="237"/>
      <c r="U343" s="237"/>
      <c r="V343" s="237"/>
      <c r="W343" s="237"/>
      <c r="X343" s="237"/>
      <c r="Y343" s="237"/>
      <c r="Z343" s="237"/>
      <c r="AA343" s="237"/>
      <c r="AB343" s="237"/>
    </row>
    <row r="344" spans="1:28" ht="25.5">
      <c r="A344" s="206" t="s">
        <v>886</v>
      </c>
      <c r="B344" s="207" t="s">
        <v>887</v>
      </c>
      <c r="C344" s="208" t="s">
        <v>20</v>
      </c>
      <c r="D344" s="209" t="s">
        <v>888</v>
      </c>
      <c r="E344" s="210" t="s">
        <v>48</v>
      </c>
      <c r="F344" s="211">
        <v>2</v>
      </c>
      <c r="G344" s="211">
        <v>845.62</v>
      </c>
      <c r="H344" s="212">
        <f>(TRUNC(G344*J7,2)+G344)</f>
        <v>1072.24</v>
      </c>
      <c r="I344" s="231">
        <f t="shared" si="0"/>
        <v>2144.48</v>
      </c>
      <c r="J344" s="234"/>
      <c r="K344" s="228"/>
      <c r="L344" s="228"/>
      <c r="M344" s="228"/>
      <c r="N344" s="228"/>
      <c r="O344" s="228"/>
      <c r="P344" s="228"/>
      <c r="Q344" s="228"/>
      <c r="R344" s="228"/>
      <c r="S344" s="228"/>
      <c r="T344" s="228"/>
      <c r="U344" s="228"/>
      <c r="V344" s="228"/>
      <c r="W344" s="228"/>
      <c r="X344" s="228"/>
      <c r="Y344" s="228"/>
      <c r="Z344" s="228"/>
      <c r="AA344" s="228"/>
      <c r="AB344" s="228"/>
    </row>
    <row r="345" spans="1:28" ht="25.5">
      <c r="A345" s="206" t="s">
        <v>889</v>
      </c>
      <c r="B345" s="210" t="s">
        <v>890</v>
      </c>
      <c r="C345" s="208" t="s">
        <v>20</v>
      </c>
      <c r="D345" s="213" t="s">
        <v>891</v>
      </c>
      <c r="E345" s="210" t="s">
        <v>48</v>
      </c>
      <c r="F345" s="211">
        <v>13</v>
      </c>
      <c r="G345" s="211">
        <v>699.88</v>
      </c>
      <c r="H345" s="212">
        <f>(TRUNC(G345*J7,2)+G345)</f>
        <v>887.44</v>
      </c>
      <c r="I345" s="231">
        <f t="shared" si="0"/>
        <v>11536.72</v>
      </c>
      <c r="J345" s="241"/>
      <c r="K345" s="228"/>
      <c r="L345" s="228"/>
      <c r="M345" s="228"/>
      <c r="N345" s="228"/>
      <c r="O345" s="228"/>
      <c r="P345" s="228"/>
      <c r="Q345" s="228"/>
      <c r="R345" s="228"/>
      <c r="S345" s="228"/>
      <c r="T345" s="228"/>
      <c r="U345" s="228"/>
      <c r="V345" s="228"/>
      <c r="W345" s="228"/>
      <c r="X345" s="228"/>
      <c r="Y345" s="228"/>
      <c r="Z345" s="228"/>
      <c r="AA345" s="228"/>
      <c r="AB345" s="228"/>
    </row>
    <row r="346" spans="1:28">
      <c r="A346" s="214" t="s">
        <v>892</v>
      </c>
      <c r="B346" s="215" t="s">
        <v>16</v>
      </c>
      <c r="C346" s="215"/>
      <c r="D346" s="216" t="s">
        <v>893</v>
      </c>
      <c r="E346" s="215"/>
      <c r="F346" s="217">
        <v>1</v>
      </c>
      <c r="G346" s="217" t="s">
        <v>16</v>
      </c>
      <c r="H346" s="218">
        <f>I347+I348+I349+I350+I351+I352+I353+I354+I355+I356+I357+I358+I359+I360+I361+I362+I363</f>
        <v>29061.56</v>
      </c>
      <c r="I346" s="232">
        <f t="shared" si="0"/>
        <v>29061.56</v>
      </c>
      <c r="J346" s="234"/>
      <c r="K346" s="228"/>
      <c r="L346" s="228"/>
      <c r="M346" s="228"/>
      <c r="N346" s="228"/>
      <c r="O346" s="228"/>
      <c r="P346" s="228"/>
      <c r="Q346" s="228"/>
      <c r="R346" s="228"/>
      <c r="S346" s="228"/>
      <c r="T346" s="228"/>
      <c r="U346" s="228"/>
      <c r="V346" s="228"/>
      <c r="W346" s="228"/>
      <c r="X346" s="228"/>
      <c r="Y346" s="228"/>
      <c r="Z346" s="228"/>
      <c r="AA346" s="228"/>
      <c r="AB346" s="228"/>
    </row>
    <row r="347" spans="1:28" ht="25.5">
      <c r="A347" s="206" t="s">
        <v>894</v>
      </c>
      <c r="B347" s="207" t="s">
        <v>895</v>
      </c>
      <c r="C347" s="208" t="s">
        <v>20</v>
      </c>
      <c r="D347" s="225" t="s">
        <v>896</v>
      </c>
      <c r="E347" s="224" t="s">
        <v>48</v>
      </c>
      <c r="F347" s="211">
        <v>29</v>
      </c>
      <c r="G347" s="211">
        <v>24.07</v>
      </c>
      <c r="H347" s="212">
        <f>(TRUNC(G347*J7,2)+G347)</f>
        <v>30.52</v>
      </c>
      <c r="I347" s="231">
        <f t="shared" si="0"/>
        <v>885.08</v>
      </c>
      <c r="J347" s="234"/>
      <c r="K347" s="237"/>
      <c r="L347" s="237"/>
      <c r="M347" s="237"/>
      <c r="N347" s="237"/>
      <c r="O347" s="237"/>
      <c r="P347" s="237"/>
      <c r="Q347" s="237"/>
      <c r="R347" s="237"/>
      <c r="S347" s="237"/>
      <c r="T347" s="237"/>
      <c r="U347" s="237"/>
      <c r="V347" s="237"/>
      <c r="W347" s="237"/>
      <c r="X347" s="237"/>
      <c r="Y347" s="237"/>
      <c r="Z347" s="237"/>
      <c r="AA347" s="237"/>
      <c r="AB347" s="237"/>
    </row>
    <row r="348" spans="1:28" ht="25.5">
      <c r="A348" s="206" t="s">
        <v>897</v>
      </c>
      <c r="B348" s="207" t="s">
        <v>898</v>
      </c>
      <c r="C348" s="208" t="s">
        <v>27</v>
      </c>
      <c r="D348" s="209" t="s">
        <v>899</v>
      </c>
      <c r="E348" s="207" t="s">
        <v>76</v>
      </c>
      <c r="F348" s="211">
        <v>21</v>
      </c>
      <c r="G348" s="211">
        <v>14.96</v>
      </c>
      <c r="H348" s="212">
        <f>(TRUNC(G348*J7,2)+G348)</f>
        <v>18.96</v>
      </c>
      <c r="I348" s="231">
        <f t="shared" si="0"/>
        <v>398.16</v>
      </c>
      <c r="J348" s="245"/>
      <c r="K348" s="237"/>
      <c r="L348" s="237"/>
      <c r="M348" s="237"/>
      <c r="N348" s="237"/>
      <c r="O348" s="237"/>
      <c r="P348" s="237"/>
      <c r="Q348" s="237"/>
      <c r="R348" s="237"/>
      <c r="S348" s="237"/>
      <c r="T348" s="237"/>
      <c r="U348" s="237"/>
      <c r="V348" s="237"/>
      <c r="W348" s="237"/>
      <c r="X348" s="237"/>
      <c r="Y348" s="237"/>
      <c r="Z348" s="237"/>
      <c r="AA348" s="237"/>
      <c r="AB348" s="237"/>
    </row>
    <row r="349" spans="1:28" ht="25.5">
      <c r="A349" s="206" t="s">
        <v>900</v>
      </c>
      <c r="B349" s="207" t="s">
        <v>901</v>
      </c>
      <c r="C349" s="208" t="s">
        <v>27</v>
      </c>
      <c r="D349" s="209" t="s">
        <v>902</v>
      </c>
      <c r="E349" s="210" t="s">
        <v>76</v>
      </c>
      <c r="F349" s="211">
        <v>22</v>
      </c>
      <c r="G349" s="211">
        <v>15.6</v>
      </c>
      <c r="H349" s="212">
        <f>(TRUNC(G349*J7,2)+G349)</f>
        <v>19.78</v>
      </c>
      <c r="I349" s="231">
        <f t="shared" si="0"/>
        <v>435.16</v>
      </c>
      <c r="J349" s="241"/>
      <c r="K349" s="237"/>
      <c r="L349" s="237"/>
      <c r="M349" s="237"/>
      <c r="N349" s="237"/>
      <c r="O349" s="237"/>
      <c r="P349" s="237"/>
      <c r="Q349" s="237"/>
      <c r="R349" s="237"/>
      <c r="S349" s="237"/>
      <c r="T349" s="237"/>
      <c r="U349" s="237"/>
      <c r="V349" s="237"/>
      <c r="W349" s="237"/>
      <c r="X349" s="237"/>
      <c r="Y349" s="237"/>
      <c r="Z349" s="237"/>
      <c r="AA349" s="237"/>
      <c r="AB349" s="237"/>
    </row>
    <row r="350" spans="1:28" ht="25.5">
      <c r="A350" s="206" t="s">
        <v>903</v>
      </c>
      <c r="B350" s="207" t="s">
        <v>904</v>
      </c>
      <c r="C350" s="208" t="s">
        <v>27</v>
      </c>
      <c r="D350" s="209" t="s">
        <v>905</v>
      </c>
      <c r="E350" s="210" t="s">
        <v>76</v>
      </c>
      <c r="F350" s="211">
        <v>5</v>
      </c>
      <c r="G350" s="211">
        <v>17.010000000000002</v>
      </c>
      <c r="H350" s="212">
        <f>(TRUNC(G350*J7,2)+G350)</f>
        <v>21.56</v>
      </c>
      <c r="I350" s="231">
        <f t="shared" si="0"/>
        <v>107.8</v>
      </c>
      <c r="J350" s="232"/>
      <c r="K350" s="237"/>
      <c r="L350" s="237"/>
      <c r="M350" s="237"/>
      <c r="N350" s="237"/>
      <c r="O350" s="237"/>
      <c r="P350" s="237"/>
      <c r="Q350" s="237"/>
      <c r="R350" s="237"/>
      <c r="S350" s="237"/>
      <c r="T350" s="237"/>
      <c r="U350" s="237"/>
      <c r="V350" s="237"/>
      <c r="W350" s="237"/>
      <c r="X350" s="237"/>
      <c r="Y350" s="237"/>
      <c r="Z350" s="237"/>
      <c r="AA350" s="237"/>
      <c r="AB350" s="237"/>
    </row>
    <row r="351" spans="1:28" ht="25.5">
      <c r="A351" s="206" t="s">
        <v>906</v>
      </c>
      <c r="B351" s="210" t="s">
        <v>907</v>
      </c>
      <c r="C351" s="208" t="s">
        <v>27</v>
      </c>
      <c r="D351" s="213" t="s">
        <v>908</v>
      </c>
      <c r="E351" s="210" t="s">
        <v>76</v>
      </c>
      <c r="F351" s="211">
        <v>26</v>
      </c>
      <c r="G351" s="211">
        <v>75.03</v>
      </c>
      <c r="H351" s="212">
        <f>(TRUNC(G351*J7,2)+G351)</f>
        <v>95.13</v>
      </c>
      <c r="I351" s="231">
        <f t="shared" si="0"/>
        <v>2473.38</v>
      </c>
      <c r="J351" s="233"/>
      <c r="K351" s="237"/>
      <c r="L351" s="237"/>
      <c r="M351" s="237"/>
      <c r="N351" s="237"/>
      <c r="O351" s="237"/>
      <c r="P351" s="237"/>
      <c r="Q351" s="237"/>
      <c r="R351" s="237"/>
      <c r="S351" s="237"/>
      <c r="T351" s="237"/>
      <c r="U351" s="237"/>
      <c r="V351" s="237"/>
      <c r="W351" s="237"/>
      <c r="X351" s="237"/>
      <c r="Y351" s="237"/>
      <c r="Z351" s="237"/>
      <c r="AA351" s="237"/>
      <c r="AB351" s="237"/>
    </row>
    <row r="352" spans="1:28" ht="25.5">
      <c r="A352" s="206" t="s">
        <v>909</v>
      </c>
      <c r="B352" s="224" t="s">
        <v>910</v>
      </c>
      <c r="C352" s="208" t="s">
        <v>27</v>
      </c>
      <c r="D352" s="209" t="s">
        <v>911</v>
      </c>
      <c r="E352" s="207" t="s">
        <v>76</v>
      </c>
      <c r="F352" s="211">
        <v>6</v>
      </c>
      <c r="G352" s="211">
        <v>77.83</v>
      </c>
      <c r="H352" s="212">
        <f>(TRUNC(G352*J7,2)+G352)</f>
        <v>98.68</v>
      </c>
      <c r="I352" s="231">
        <f t="shared" si="0"/>
        <v>592.08000000000004</v>
      </c>
      <c r="J352" s="234"/>
      <c r="K352" s="237"/>
      <c r="L352" s="237"/>
      <c r="M352" s="237"/>
      <c r="N352" s="237"/>
      <c r="O352" s="237"/>
      <c r="P352" s="237"/>
      <c r="Q352" s="237"/>
      <c r="R352" s="237"/>
      <c r="S352" s="237"/>
      <c r="T352" s="237"/>
      <c r="U352" s="237"/>
      <c r="V352" s="237"/>
      <c r="W352" s="237"/>
      <c r="X352" s="237"/>
      <c r="Y352" s="237"/>
      <c r="Z352" s="237"/>
      <c r="AA352" s="237"/>
      <c r="AB352" s="237"/>
    </row>
    <row r="353" spans="1:28" ht="25.5">
      <c r="A353" s="206" t="s">
        <v>912</v>
      </c>
      <c r="B353" s="207" t="s">
        <v>913</v>
      </c>
      <c r="C353" s="208" t="s">
        <v>27</v>
      </c>
      <c r="D353" s="225" t="s">
        <v>914</v>
      </c>
      <c r="E353" s="224" t="s">
        <v>76</v>
      </c>
      <c r="F353" s="211">
        <v>1</v>
      </c>
      <c r="G353" s="211">
        <v>77.83</v>
      </c>
      <c r="H353" s="212">
        <f>(TRUNC(G353*J7,2)+G353)</f>
        <v>98.68</v>
      </c>
      <c r="I353" s="231">
        <f t="shared" si="0"/>
        <v>98.68</v>
      </c>
      <c r="J353" s="234"/>
      <c r="K353" s="237"/>
      <c r="L353" s="237"/>
      <c r="M353" s="237"/>
      <c r="N353" s="237"/>
      <c r="O353" s="237"/>
      <c r="P353" s="237"/>
      <c r="Q353" s="237"/>
      <c r="R353" s="237"/>
      <c r="S353" s="237"/>
      <c r="T353" s="237"/>
      <c r="U353" s="237"/>
      <c r="V353" s="237"/>
      <c r="W353" s="237"/>
      <c r="X353" s="237"/>
      <c r="Y353" s="237"/>
      <c r="Z353" s="237"/>
      <c r="AA353" s="237"/>
      <c r="AB353" s="237"/>
    </row>
    <row r="354" spans="1:28" ht="25.5">
      <c r="A354" s="206" t="s">
        <v>915</v>
      </c>
      <c r="B354" s="207" t="s">
        <v>916</v>
      </c>
      <c r="C354" s="208" t="s">
        <v>27</v>
      </c>
      <c r="D354" s="209" t="s">
        <v>917</v>
      </c>
      <c r="E354" s="207" t="s">
        <v>76</v>
      </c>
      <c r="F354" s="211">
        <v>1</v>
      </c>
      <c r="G354" s="211">
        <v>92.12</v>
      </c>
      <c r="H354" s="212">
        <f>(TRUNC(G354*J7,2)+G354)</f>
        <v>116.8</v>
      </c>
      <c r="I354" s="231">
        <f t="shared" si="0"/>
        <v>116.8</v>
      </c>
      <c r="J354" s="233"/>
      <c r="K354" s="228"/>
      <c r="L354" s="228"/>
      <c r="M354" s="228"/>
      <c r="N354" s="228"/>
      <c r="O354" s="228"/>
      <c r="P354" s="228"/>
      <c r="Q354" s="228"/>
      <c r="R354" s="228"/>
      <c r="S354" s="228"/>
      <c r="T354" s="228"/>
      <c r="U354" s="228"/>
      <c r="V354" s="228"/>
      <c r="W354" s="228"/>
      <c r="X354" s="228"/>
      <c r="Y354" s="228"/>
      <c r="Z354" s="228"/>
      <c r="AA354" s="228"/>
      <c r="AB354" s="228"/>
    </row>
    <row r="355" spans="1:28" ht="25.5">
      <c r="A355" s="206" t="s">
        <v>918</v>
      </c>
      <c r="B355" s="210" t="s">
        <v>919</v>
      </c>
      <c r="C355" s="208" t="s">
        <v>27</v>
      </c>
      <c r="D355" s="213" t="s">
        <v>920</v>
      </c>
      <c r="E355" s="210" t="s">
        <v>76</v>
      </c>
      <c r="F355" s="211">
        <v>2</v>
      </c>
      <c r="G355" s="211">
        <v>98.28</v>
      </c>
      <c r="H355" s="212">
        <f>(TRUNC(G355*J7,2)+G355)</f>
        <v>124.61</v>
      </c>
      <c r="I355" s="231">
        <f t="shared" si="0"/>
        <v>249.22</v>
      </c>
      <c r="J355" s="234"/>
      <c r="K355" s="237"/>
      <c r="L355" s="237"/>
      <c r="M355" s="237"/>
      <c r="N355" s="237"/>
      <c r="O355" s="237"/>
      <c r="P355" s="237"/>
      <c r="Q355" s="237"/>
      <c r="R355" s="237"/>
      <c r="S355" s="237"/>
      <c r="T355" s="237"/>
      <c r="U355" s="237"/>
      <c r="V355" s="237"/>
      <c r="W355" s="237"/>
      <c r="X355" s="237"/>
      <c r="Y355" s="237"/>
      <c r="Z355" s="237"/>
      <c r="AA355" s="237"/>
      <c r="AB355" s="237"/>
    </row>
    <row r="356" spans="1:28" ht="25.5">
      <c r="A356" s="206" t="s">
        <v>921</v>
      </c>
      <c r="B356" s="224" t="s">
        <v>922</v>
      </c>
      <c r="C356" s="208" t="s">
        <v>27</v>
      </c>
      <c r="D356" s="209" t="s">
        <v>923</v>
      </c>
      <c r="E356" s="207" t="s">
        <v>76</v>
      </c>
      <c r="F356" s="211">
        <v>12</v>
      </c>
      <c r="G356" s="211">
        <v>98.28</v>
      </c>
      <c r="H356" s="212">
        <f>(TRUNC(G356*J7,2)+G356)</f>
        <v>124.61</v>
      </c>
      <c r="I356" s="231">
        <f t="shared" si="0"/>
        <v>1495.32</v>
      </c>
      <c r="J356" s="233"/>
      <c r="K356" s="237"/>
      <c r="L356" s="237"/>
      <c r="M356" s="237"/>
      <c r="N356" s="237"/>
      <c r="O356" s="237"/>
      <c r="P356" s="237"/>
      <c r="Q356" s="237"/>
      <c r="R356" s="237"/>
      <c r="S356" s="237"/>
      <c r="T356" s="237"/>
      <c r="U356" s="237"/>
      <c r="V356" s="237"/>
      <c r="W356" s="237"/>
      <c r="X356" s="237"/>
      <c r="Y356" s="237"/>
      <c r="Z356" s="237"/>
      <c r="AA356" s="237"/>
      <c r="AB356" s="237"/>
    </row>
    <row r="357" spans="1:28" ht="25.5">
      <c r="A357" s="240" t="s">
        <v>924</v>
      </c>
      <c r="B357" s="210" t="s">
        <v>925</v>
      </c>
      <c r="C357" s="208" t="s">
        <v>27</v>
      </c>
      <c r="D357" s="213" t="s">
        <v>926</v>
      </c>
      <c r="E357" s="210" t="s">
        <v>76</v>
      </c>
      <c r="F357" s="211">
        <v>14</v>
      </c>
      <c r="G357" s="211">
        <v>103.24</v>
      </c>
      <c r="H357" s="212">
        <f>(TRUNC(G357*J7,2)+G357)</f>
        <v>130.9</v>
      </c>
      <c r="I357" s="231">
        <f t="shared" si="0"/>
        <v>1832.6</v>
      </c>
      <c r="J357" s="234"/>
      <c r="K357" s="237"/>
      <c r="L357" s="237"/>
      <c r="M357" s="237"/>
      <c r="N357" s="237"/>
      <c r="O357" s="237"/>
      <c r="P357" s="237"/>
      <c r="Q357" s="237"/>
      <c r="R357" s="237"/>
      <c r="S357" s="237"/>
      <c r="T357" s="237"/>
      <c r="U357" s="237"/>
      <c r="V357" s="237"/>
      <c r="W357" s="237"/>
      <c r="X357" s="237"/>
      <c r="Y357" s="237"/>
      <c r="Z357" s="237"/>
      <c r="AA357" s="237"/>
      <c r="AB357" s="237"/>
    </row>
    <row r="358" spans="1:28" ht="25.5">
      <c r="A358" s="240" t="s">
        <v>927</v>
      </c>
      <c r="B358" s="210" t="s">
        <v>928</v>
      </c>
      <c r="C358" s="208" t="s">
        <v>27</v>
      </c>
      <c r="D358" s="213" t="s">
        <v>929</v>
      </c>
      <c r="E358" s="210" t="s">
        <v>76</v>
      </c>
      <c r="F358" s="211">
        <v>1</v>
      </c>
      <c r="G358" s="211">
        <v>110.69</v>
      </c>
      <c r="H358" s="212">
        <f>(TRUNC(G358*J7,2)+G358)</f>
        <v>140.35</v>
      </c>
      <c r="I358" s="231">
        <f t="shared" si="0"/>
        <v>140.35</v>
      </c>
      <c r="J358" s="241"/>
      <c r="K358" s="236"/>
      <c r="L358" s="236"/>
      <c r="M358" s="236"/>
      <c r="N358" s="236"/>
      <c r="O358" s="236"/>
      <c r="P358" s="236"/>
      <c r="Q358" s="236"/>
      <c r="R358" s="236"/>
      <c r="S358" s="236"/>
      <c r="T358" s="236"/>
      <c r="U358" s="236"/>
      <c r="V358" s="236"/>
      <c r="W358" s="236"/>
      <c r="X358" s="236"/>
      <c r="Y358" s="236"/>
      <c r="Z358" s="236"/>
      <c r="AA358" s="236"/>
      <c r="AB358" s="236"/>
    </row>
    <row r="359" spans="1:28" ht="25.5">
      <c r="A359" s="240" t="s">
        <v>930</v>
      </c>
      <c r="B359" s="210" t="s">
        <v>931</v>
      </c>
      <c r="C359" s="208" t="s">
        <v>27</v>
      </c>
      <c r="D359" s="213" t="s">
        <v>932</v>
      </c>
      <c r="E359" s="210" t="s">
        <v>76</v>
      </c>
      <c r="F359" s="211">
        <v>6</v>
      </c>
      <c r="G359" s="211">
        <v>120.52</v>
      </c>
      <c r="H359" s="212">
        <f>(TRUNC(G359*J7,2)+G359)</f>
        <v>152.81</v>
      </c>
      <c r="I359" s="231">
        <f t="shared" si="0"/>
        <v>916.86</v>
      </c>
      <c r="J359" s="234"/>
      <c r="K359" s="249">
        <f>I359/I348</f>
        <v>2.3027426160337501</v>
      </c>
      <c r="L359" s="236"/>
      <c r="M359" s="236"/>
      <c r="N359" s="236"/>
      <c r="O359" s="236"/>
      <c r="P359" s="236"/>
      <c r="Q359" s="236"/>
      <c r="R359" s="236"/>
      <c r="S359" s="236"/>
      <c r="T359" s="236"/>
      <c r="U359" s="236"/>
      <c r="V359" s="236"/>
      <c r="W359" s="236"/>
      <c r="X359" s="236"/>
      <c r="Y359" s="236"/>
      <c r="Z359" s="236"/>
      <c r="AA359" s="236"/>
      <c r="AB359" s="236"/>
    </row>
    <row r="360" spans="1:28" ht="25.5">
      <c r="A360" s="240" t="s">
        <v>933</v>
      </c>
      <c r="B360" s="210" t="s">
        <v>934</v>
      </c>
      <c r="C360" s="208" t="s">
        <v>147</v>
      </c>
      <c r="D360" s="213" t="s">
        <v>935</v>
      </c>
      <c r="E360" s="210" t="s">
        <v>76</v>
      </c>
      <c r="F360" s="211">
        <v>37</v>
      </c>
      <c r="G360" s="211">
        <v>209.86</v>
      </c>
      <c r="H360" s="212">
        <f>(TRUNC(G360*J7,2)+G360)</f>
        <v>266.10000000000002</v>
      </c>
      <c r="I360" s="231">
        <f t="shared" si="0"/>
        <v>9845.7000000000007</v>
      </c>
      <c r="J360" s="241"/>
      <c r="K360" s="236"/>
      <c r="L360" s="236"/>
      <c r="M360" s="236"/>
      <c r="N360" s="236"/>
      <c r="O360" s="236"/>
      <c r="P360" s="236"/>
      <c r="Q360" s="236"/>
      <c r="R360" s="236"/>
      <c r="S360" s="236"/>
      <c r="T360" s="236"/>
      <c r="U360" s="236"/>
      <c r="V360" s="236"/>
      <c r="W360" s="236"/>
      <c r="X360" s="236"/>
      <c r="Y360" s="236"/>
      <c r="Z360" s="236"/>
      <c r="AA360" s="236"/>
      <c r="AB360" s="236"/>
    </row>
    <row r="361" spans="1:28" ht="25.5">
      <c r="A361" s="206" t="s">
        <v>936</v>
      </c>
      <c r="B361" s="210" t="s">
        <v>937</v>
      </c>
      <c r="C361" s="208" t="s">
        <v>147</v>
      </c>
      <c r="D361" s="213" t="s">
        <v>938</v>
      </c>
      <c r="E361" s="248" t="s">
        <v>76</v>
      </c>
      <c r="F361" s="211">
        <v>1</v>
      </c>
      <c r="G361" s="211">
        <v>236.64</v>
      </c>
      <c r="H361" s="212">
        <f>(TRUNC(G361*J7,2)+G361)</f>
        <v>300.05</v>
      </c>
      <c r="I361" s="231">
        <f t="shared" si="0"/>
        <v>300.05</v>
      </c>
      <c r="J361" s="234"/>
      <c r="K361" s="236"/>
      <c r="L361" s="236"/>
      <c r="M361" s="236"/>
      <c r="N361" s="236"/>
      <c r="O361" s="236"/>
      <c r="P361" s="236"/>
      <c r="Q361" s="236"/>
      <c r="R361" s="236"/>
      <c r="S361" s="236"/>
      <c r="T361" s="236"/>
      <c r="U361" s="236"/>
      <c r="V361" s="236"/>
      <c r="W361" s="236"/>
      <c r="X361" s="236"/>
      <c r="Y361" s="236"/>
      <c r="Z361" s="236"/>
      <c r="AA361" s="236"/>
      <c r="AB361" s="236"/>
    </row>
    <row r="362" spans="1:28" ht="25.5">
      <c r="A362" s="206" t="s">
        <v>939</v>
      </c>
      <c r="B362" s="210" t="s">
        <v>940</v>
      </c>
      <c r="C362" s="208" t="s">
        <v>147</v>
      </c>
      <c r="D362" s="213" t="s">
        <v>941</v>
      </c>
      <c r="E362" s="248" t="s">
        <v>76</v>
      </c>
      <c r="F362" s="211">
        <v>64</v>
      </c>
      <c r="G362" s="211">
        <v>96.21</v>
      </c>
      <c r="H362" s="212">
        <f>(TRUNC(G362*J7,2)+G362)</f>
        <v>121.99</v>
      </c>
      <c r="I362" s="231">
        <f t="shared" si="0"/>
        <v>7807.36</v>
      </c>
      <c r="J362" s="234"/>
      <c r="K362" s="236"/>
      <c r="L362" s="236"/>
      <c r="M362" s="236"/>
      <c r="N362" s="236"/>
      <c r="O362" s="236"/>
      <c r="P362" s="236"/>
      <c r="Q362" s="236"/>
      <c r="R362" s="236"/>
      <c r="S362" s="236"/>
      <c r="T362" s="236"/>
      <c r="U362" s="236"/>
      <c r="V362" s="236"/>
      <c r="W362" s="236"/>
      <c r="X362" s="236"/>
      <c r="Y362" s="236"/>
      <c r="Z362" s="236"/>
      <c r="AA362" s="236"/>
      <c r="AB362" s="236"/>
    </row>
    <row r="363" spans="1:28" ht="25.5">
      <c r="A363" s="206" t="s">
        <v>942</v>
      </c>
      <c r="B363" s="210" t="s">
        <v>943</v>
      </c>
      <c r="C363" s="208" t="s">
        <v>147</v>
      </c>
      <c r="D363" s="213" t="s">
        <v>944</v>
      </c>
      <c r="E363" s="248" t="s">
        <v>76</v>
      </c>
      <c r="F363" s="211">
        <v>8</v>
      </c>
      <c r="G363" s="211">
        <v>134.76</v>
      </c>
      <c r="H363" s="212">
        <f>(TRUNC(G363*J7,2)+G363)</f>
        <v>170.87</v>
      </c>
      <c r="I363" s="231">
        <f t="shared" si="0"/>
        <v>1366.96</v>
      </c>
      <c r="J363" s="234"/>
      <c r="K363" s="236"/>
      <c r="L363" s="236"/>
      <c r="M363" s="236"/>
      <c r="N363" s="236"/>
      <c r="O363" s="236"/>
      <c r="P363" s="236"/>
      <c r="Q363" s="236"/>
      <c r="R363" s="236"/>
      <c r="S363" s="236"/>
      <c r="T363" s="236"/>
      <c r="U363" s="236"/>
      <c r="V363" s="236"/>
      <c r="W363" s="236"/>
      <c r="X363" s="236"/>
      <c r="Y363" s="236"/>
      <c r="Z363" s="236"/>
      <c r="AA363" s="236"/>
      <c r="AB363" s="236"/>
    </row>
    <row r="364" spans="1:28">
      <c r="A364" s="214" t="s">
        <v>945</v>
      </c>
      <c r="B364" s="215" t="s">
        <v>16</v>
      </c>
      <c r="C364" s="215"/>
      <c r="D364" s="216" t="s">
        <v>946</v>
      </c>
      <c r="E364" s="215"/>
      <c r="F364" s="217">
        <v>1</v>
      </c>
      <c r="G364" s="217" t="s">
        <v>16</v>
      </c>
      <c r="H364" s="218">
        <f>I365+I366+I367+I368+I369+I370+I371+I372+I373+I374+I375+I376+I377+I378+I379</f>
        <v>130430.78</v>
      </c>
      <c r="I364" s="232">
        <f t="shared" si="0"/>
        <v>130430.78</v>
      </c>
      <c r="J364" s="234"/>
      <c r="K364" s="236"/>
      <c r="L364" s="236"/>
      <c r="M364" s="236"/>
      <c r="N364" s="236"/>
      <c r="O364" s="236"/>
      <c r="P364" s="236"/>
      <c r="Q364" s="236"/>
      <c r="R364" s="236"/>
      <c r="S364" s="236"/>
      <c r="T364" s="236"/>
      <c r="U364" s="236"/>
      <c r="V364" s="236"/>
      <c r="W364" s="236"/>
      <c r="X364" s="236"/>
      <c r="Y364" s="236"/>
      <c r="Z364" s="236"/>
      <c r="AA364" s="236"/>
      <c r="AB364" s="236"/>
    </row>
    <row r="365" spans="1:28" ht="38.25">
      <c r="A365" s="206" t="s">
        <v>947</v>
      </c>
      <c r="B365" s="207" t="s">
        <v>948</v>
      </c>
      <c r="C365" s="208" t="s">
        <v>20</v>
      </c>
      <c r="D365" s="209" t="s">
        <v>949</v>
      </c>
      <c r="E365" s="210" t="s">
        <v>61</v>
      </c>
      <c r="F365" s="211">
        <v>132</v>
      </c>
      <c r="G365" s="211">
        <v>135.81</v>
      </c>
      <c r="H365" s="212">
        <f>(TRUNC(G365*J7,2)+G365)</f>
        <v>172.2</v>
      </c>
      <c r="I365" s="231">
        <f t="shared" si="0"/>
        <v>22730.400000000001</v>
      </c>
      <c r="J365" s="241"/>
      <c r="K365" s="9"/>
      <c r="L365" s="9"/>
      <c r="M365" s="9"/>
      <c r="N365" s="9"/>
      <c r="O365" s="9"/>
      <c r="P365" s="9"/>
      <c r="Q365" s="9"/>
      <c r="R365" s="9"/>
      <c r="S365" s="9"/>
      <c r="T365" s="9"/>
      <c r="U365" s="9"/>
      <c r="V365" s="9"/>
      <c r="W365" s="9"/>
      <c r="X365" s="9"/>
      <c r="Y365" s="9"/>
      <c r="Z365" s="9"/>
      <c r="AA365" s="9"/>
      <c r="AB365" s="9"/>
    </row>
    <row r="366" spans="1:28" ht="38.25">
      <c r="A366" s="206" t="s">
        <v>950</v>
      </c>
      <c r="B366" s="207" t="s">
        <v>951</v>
      </c>
      <c r="C366" s="208" t="s">
        <v>20</v>
      </c>
      <c r="D366" s="209" t="s">
        <v>952</v>
      </c>
      <c r="E366" s="210" t="s">
        <v>61</v>
      </c>
      <c r="F366" s="211">
        <v>60</v>
      </c>
      <c r="G366" s="211">
        <v>109.25</v>
      </c>
      <c r="H366" s="212">
        <f>(TRUNC(G366*J7,2)+G366)</f>
        <v>138.52000000000001</v>
      </c>
      <c r="I366" s="231">
        <f t="shared" si="0"/>
        <v>8311.2000000000007</v>
      </c>
      <c r="J366" s="234"/>
      <c r="K366" s="9"/>
      <c r="L366" s="250"/>
      <c r="M366" s="9"/>
      <c r="N366" s="250"/>
      <c r="O366" s="9"/>
      <c r="P366" s="9"/>
      <c r="Q366" s="9"/>
      <c r="R366" s="9"/>
      <c r="S366" s="9"/>
      <c r="T366" s="9"/>
      <c r="U366" s="9"/>
      <c r="V366" s="9"/>
      <c r="W366" s="9"/>
      <c r="X366" s="9"/>
      <c r="Y366" s="9"/>
      <c r="Z366" s="9"/>
      <c r="AA366" s="9"/>
      <c r="AB366" s="9"/>
    </row>
    <row r="367" spans="1:28" ht="38.25">
      <c r="A367" s="206" t="s">
        <v>953</v>
      </c>
      <c r="B367" s="210" t="s">
        <v>954</v>
      </c>
      <c r="C367" s="208" t="s">
        <v>147</v>
      </c>
      <c r="D367" s="213" t="s">
        <v>955</v>
      </c>
      <c r="E367" s="210" t="s">
        <v>322</v>
      </c>
      <c r="F367" s="211">
        <v>139</v>
      </c>
      <c r="G367" s="211">
        <v>67.72</v>
      </c>
      <c r="H367" s="212">
        <f>(TRUNC(G367*J7,2)+G367)</f>
        <v>85.86</v>
      </c>
      <c r="I367" s="231">
        <f t="shared" si="0"/>
        <v>11934.54</v>
      </c>
      <c r="J367" s="234"/>
      <c r="K367" s="9"/>
      <c r="L367" s="250"/>
      <c r="M367" s="9"/>
      <c r="N367" s="250"/>
      <c r="O367" s="9"/>
      <c r="P367" s="9"/>
      <c r="Q367" s="9"/>
      <c r="R367" s="9"/>
      <c r="S367" s="9"/>
      <c r="T367" s="9"/>
      <c r="U367" s="9"/>
      <c r="V367" s="9"/>
      <c r="W367" s="9"/>
      <c r="X367" s="9"/>
      <c r="Y367" s="9"/>
      <c r="Z367" s="9"/>
      <c r="AA367" s="9"/>
      <c r="AB367" s="9"/>
    </row>
    <row r="368" spans="1:28" ht="38.25">
      <c r="A368" s="206" t="s">
        <v>956</v>
      </c>
      <c r="B368" s="224" t="s">
        <v>957</v>
      </c>
      <c r="C368" s="208" t="s">
        <v>20</v>
      </c>
      <c r="D368" s="209" t="s">
        <v>958</v>
      </c>
      <c r="E368" s="207" t="s">
        <v>61</v>
      </c>
      <c r="F368" s="211">
        <v>699</v>
      </c>
      <c r="G368" s="211">
        <v>50.32</v>
      </c>
      <c r="H368" s="212">
        <f>(TRUNC(G368*J7,2)+G368)</f>
        <v>63.8</v>
      </c>
      <c r="I368" s="231">
        <f t="shared" si="0"/>
        <v>44596.2</v>
      </c>
      <c r="J368" s="234"/>
      <c r="K368" s="236"/>
      <c r="L368" s="236"/>
      <c r="M368" s="236"/>
      <c r="N368" s="236"/>
      <c r="O368" s="236"/>
      <c r="P368" s="236"/>
      <c r="Q368" s="236"/>
      <c r="R368" s="236"/>
      <c r="S368" s="236"/>
      <c r="T368" s="236"/>
      <c r="U368" s="236"/>
      <c r="V368" s="236"/>
      <c r="W368" s="236"/>
      <c r="X368" s="236"/>
      <c r="Y368" s="236"/>
      <c r="Z368" s="236"/>
      <c r="AA368" s="236"/>
      <c r="AB368" s="236"/>
    </row>
    <row r="369" spans="1:28" ht="25.5">
      <c r="A369" s="206" t="s">
        <v>959</v>
      </c>
      <c r="B369" s="207" t="s">
        <v>960</v>
      </c>
      <c r="C369" s="208" t="s">
        <v>20</v>
      </c>
      <c r="D369" s="225" t="s">
        <v>961</v>
      </c>
      <c r="E369" s="224" t="s">
        <v>61</v>
      </c>
      <c r="F369" s="211">
        <v>996</v>
      </c>
      <c r="G369" s="211">
        <v>20.78</v>
      </c>
      <c r="H369" s="212">
        <f>(TRUNC(G369*J7,2)+G369)</f>
        <v>26.34</v>
      </c>
      <c r="I369" s="231">
        <f t="shared" si="0"/>
        <v>26234.639999999999</v>
      </c>
      <c r="J369" s="234"/>
      <c r="K369" s="9"/>
      <c r="L369" s="9"/>
      <c r="M369" s="9"/>
      <c r="N369" s="9"/>
      <c r="O369" s="9"/>
      <c r="P369" s="9"/>
      <c r="Q369" s="9"/>
      <c r="R369" s="9"/>
      <c r="S369" s="9"/>
      <c r="T369" s="9"/>
      <c r="U369" s="9"/>
      <c r="V369" s="9"/>
      <c r="W369" s="9"/>
      <c r="X369" s="9"/>
      <c r="Y369" s="9"/>
      <c r="Z369" s="9"/>
      <c r="AA369" s="9"/>
      <c r="AB369" s="9"/>
    </row>
    <row r="370" spans="1:28" ht="25.5">
      <c r="A370" s="206" t="s">
        <v>962</v>
      </c>
      <c r="B370" s="207" t="s">
        <v>963</v>
      </c>
      <c r="C370" s="208" t="s">
        <v>20</v>
      </c>
      <c r="D370" s="209" t="s">
        <v>964</v>
      </c>
      <c r="E370" s="207" t="s">
        <v>48</v>
      </c>
      <c r="F370" s="211">
        <v>151</v>
      </c>
      <c r="G370" s="211">
        <v>7.82</v>
      </c>
      <c r="H370" s="212">
        <f>(TRUNC(G370*J7,2)+G370)</f>
        <v>9.91</v>
      </c>
      <c r="I370" s="231">
        <f t="shared" si="0"/>
        <v>1496.41</v>
      </c>
      <c r="J370" s="241"/>
      <c r="K370" s="9"/>
      <c r="L370" s="251"/>
      <c r="M370" s="9"/>
      <c r="N370" s="9"/>
      <c r="O370" s="9"/>
      <c r="P370" s="9"/>
      <c r="Q370" s="9"/>
      <c r="R370" s="9"/>
      <c r="S370" s="9"/>
      <c r="T370" s="9"/>
      <c r="U370" s="9"/>
      <c r="V370" s="9"/>
      <c r="W370" s="9"/>
      <c r="X370" s="9"/>
      <c r="Y370" s="9"/>
      <c r="Z370" s="9"/>
      <c r="AA370" s="9"/>
      <c r="AB370" s="9"/>
    </row>
    <row r="371" spans="1:28" ht="38.25">
      <c r="A371" s="206" t="s">
        <v>965</v>
      </c>
      <c r="B371" s="207" t="s">
        <v>966</v>
      </c>
      <c r="C371" s="208" t="s">
        <v>147</v>
      </c>
      <c r="D371" s="209" t="s">
        <v>967</v>
      </c>
      <c r="E371" s="210" t="s">
        <v>48</v>
      </c>
      <c r="F371" s="211">
        <v>191</v>
      </c>
      <c r="G371" s="211">
        <v>21.05</v>
      </c>
      <c r="H371" s="212">
        <f>(TRUNC(G371*J7,2)+G371)</f>
        <v>26.69</v>
      </c>
      <c r="I371" s="231">
        <f t="shared" si="0"/>
        <v>5097.79</v>
      </c>
      <c r="J371" s="234"/>
      <c r="K371" s="9"/>
      <c r="L371" s="9"/>
      <c r="M371" s="9"/>
      <c r="N371" s="9"/>
      <c r="O371" s="9"/>
      <c r="P371" s="9"/>
      <c r="Q371" s="9"/>
      <c r="R371" s="9"/>
      <c r="S371" s="9"/>
      <c r="T371" s="9"/>
      <c r="U371" s="9"/>
      <c r="V371" s="9"/>
      <c r="W371" s="9"/>
      <c r="X371" s="9"/>
      <c r="Y371" s="9"/>
      <c r="Z371" s="9"/>
      <c r="AA371" s="9"/>
      <c r="AB371" s="9"/>
    </row>
    <row r="372" spans="1:28" ht="38.25">
      <c r="A372" s="206" t="s">
        <v>968</v>
      </c>
      <c r="B372" s="207" t="s">
        <v>969</v>
      </c>
      <c r="C372" s="208" t="s">
        <v>147</v>
      </c>
      <c r="D372" s="209" t="s">
        <v>970</v>
      </c>
      <c r="E372" s="210" t="s">
        <v>76</v>
      </c>
      <c r="F372" s="211">
        <v>650</v>
      </c>
      <c r="G372" s="211">
        <v>5.41</v>
      </c>
      <c r="H372" s="212">
        <f>(TRUNC(G372*J7,2)+G372)</f>
        <v>6.85</v>
      </c>
      <c r="I372" s="231">
        <f t="shared" si="0"/>
        <v>4452.5</v>
      </c>
      <c r="J372" s="241"/>
      <c r="K372" s="9"/>
      <c r="L372" s="9"/>
      <c r="M372" s="9"/>
      <c r="N372" s="9"/>
      <c r="O372" s="9"/>
      <c r="P372" s="9"/>
      <c r="Q372" s="9"/>
      <c r="R372" s="9"/>
      <c r="S372" s="9"/>
      <c r="T372" s="9"/>
      <c r="U372" s="9"/>
      <c r="V372" s="9"/>
      <c r="W372" s="9"/>
      <c r="X372" s="9"/>
      <c r="Y372" s="9"/>
      <c r="Z372" s="9"/>
      <c r="AA372" s="9"/>
      <c r="AB372" s="9"/>
    </row>
    <row r="373" spans="1:28" ht="25.5">
      <c r="A373" s="206" t="s">
        <v>971</v>
      </c>
      <c r="B373" s="210" t="s">
        <v>972</v>
      </c>
      <c r="C373" s="208" t="s">
        <v>27</v>
      </c>
      <c r="D373" s="213" t="s">
        <v>973</v>
      </c>
      <c r="E373" s="210" t="s">
        <v>322</v>
      </c>
      <c r="F373" s="211">
        <v>100</v>
      </c>
      <c r="G373" s="211">
        <v>8.07</v>
      </c>
      <c r="H373" s="212">
        <f>(TRUNC(G373*J7,2)+G373)</f>
        <v>10.23</v>
      </c>
      <c r="I373" s="231">
        <f t="shared" si="0"/>
        <v>1023</v>
      </c>
      <c r="J373" s="234"/>
      <c r="K373" s="9"/>
      <c r="L373" s="9"/>
      <c r="M373" s="9"/>
      <c r="N373" s="9"/>
      <c r="O373" s="9"/>
      <c r="P373" s="9"/>
      <c r="Q373" s="9"/>
      <c r="R373" s="9"/>
      <c r="S373" s="9"/>
      <c r="T373" s="9"/>
      <c r="U373" s="9"/>
      <c r="V373" s="9"/>
      <c r="W373" s="9"/>
      <c r="X373" s="9"/>
      <c r="Y373" s="9"/>
      <c r="Z373" s="9"/>
      <c r="AA373" s="9"/>
      <c r="AB373" s="9"/>
    </row>
    <row r="374" spans="1:28" ht="25.5">
      <c r="A374" s="206" t="s">
        <v>974</v>
      </c>
      <c r="B374" s="224" t="s">
        <v>975</v>
      </c>
      <c r="C374" s="208" t="s">
        <v>27</v>
      </c>
      <c r="D374" s="209" t="s">
        <v>976</v>
      </c>
      <c r="E374" s="207" t="s">
        <v>322</v>
      </c>
      <c r="F374" s="211">
        <v>50</v>
      </c>
      <c r="G374" s="211">
        <v>10.08</v>
      </c>
      <c r="H374" s="212">
        <f>(TRUNC(G374*J7,2)+G374)</f>
        <v>12.78</v>
      </c>
      <c r="I374" s="231">
        <f t="shared" si="0"/>
        <v>639</v>
      </c>
      <c r="J374" s="234"/>
      <c r="K374" s="9"/>
      <c r="L374" s="9"/>
      <c r="M374" s="9"/>
      <c r="N374" s="9"/>
      <c r="O374" s="9"/>
      <c r="P374" s="9"/>
      <c r="Q374" s="9"/>
      <c r="R374" s="9"/>
      <c r="S374" s="9"/>
      <c r="T374" s="9"/>
      <c r="U374" s="9"/>
      <c r="V374" s="9"/>
      <c r="W374" s="9"/>
      <c r="X374" s="9"/>
      <c r="Y374" s="9"/>
      <c r="Z374" s="9"/>
      <c r="AA374" s="9"/>
      <c r="AB374" s="9"/>
    </row>
    <row r="375" spans="1:28" ht="25.5">
      <c r="A375" s="206" t="s">
        <v>977</v>
      </c>
      <c r="B375" s="207" t="s">
        <v>978</v>
      </c>
      <c r="C375" s="208" t="s">
        <v>20</v>
      </c>
      <c r="D375" s="225" t="s">
        <v>979</v>
      </c>
      <c r="E375" s="224" t="s">
        <v>61</v>
      </c>
      <c r="F375" s="211">
        <v>4</v>
      </c>
      <c r="G375" s="211">
        <v>143.55000000000001</v>
      </c>
      <c r="H375" s="212">
        <f>(TRUNC(G375*J7,2)+G375)</f>
        <v>182.02</v>
      </c>
      <c r="I375" s="231">
        <f t="shared" si="0"/>
        <v>728.08</v>
      </c>
      <c r="J375" s="245"/>
      <c r="K375" s="236"/>
      <c r="L375" s="236"/>
      <c r="M375" s="236"/>
      <c r="N375" s="236"/>
      <c r="O375" s="236"/>
      <c r="P375" s="236"/>
      <c r="Q375" s="236"/>
      <c r="R375" s="236"/>
      <c r="S375" s="236"/>
      <c r="T375" s="236"/>
      <c r="U375" s="236"/>
      <c r="V375" s="236"/>
      <c r="W375" s="236"/>
      <c r="X375" s="236"/>
      <c r="Y375" s="236"/>
      <c r="Z375" s="236"/>
      <c r="AA375" s="236"/>
      <c r="AB375" s="236"/>
    </row>
    <row r="376" spans="1:28" ht="25.5">
      <c r="A376" s="206" t="s">
        <v>980</v>
      </c>
      <c r="B376" s="207" t="s">
        <v>981</v>
      </c>
      <c r="C376" s="208" t="s">
        <v>27</v>
      </c>
      <c r="D376" s="209" t="s">
        <v>982</v>
      </c>
      <c r="E376" s="207" t="s">
        <v>76</v>
      </c>
      <c r="F376" s="211">
        <v>2</v>
      </c>
      <c r="G376" s="211">
        <v>118.6</v>
      </c>
      <c r="H376" s="212">
        <f>(TRUNC(G376*J7,2)+G376)</f>
        <v>150.38</v>
      </c>
      <c r="I376" s="231">
        <f t="shared" si="0"/>
        <v>300.76</v>
      </c>
      <c r="J376" s="241"/>
      <c r="K376" s="236"/>
      <c r="L376" s="236"/>
      <c r="M376" s="236"/>
      <c r="N376" s="236"/>
      <c r="O376" s="236"/>
      <c r="P376" s="236"/>
      <c r="Q376" s="236"/>
      <c r="R376" s="236"/>
      <c r="S376" s="236"/>
      <c r="T376" s="236"/>
      <c r="U376" s="236"/>
      <c r="V376" s="236"/>
      <c r="W376" s="236"/>
      <c r="X376" s="236"/>
      <c r="Y376" s="236"/>
      <c r="Z376" s="236"/>
      <c r="AA376" s="236"/>
      <c r="AB376" s="236"/>
    </row>
    <row r="377" spans="1:28" ht="25.5">
      <c r="A377" s="206" t="s">
        <v>983</v>
      </c>
      <c r="B377" s="210" t="s">
        <v>984</v>
      </c>
      <c r="C377" s="208" t="s">
        <v>27</v>
      </c>
      <c r="D377" s="213" t="s">
        <v>985</v>
      </c>
      <c r="E377" s="210" t="s">
        <v>76</v>
      </c>
      <c r="F377" s="211">
        <v>2</v>
      </c>
      <c r="G377" s="211">
        <v>115.41</v>
      </c>
      <c r="H377" s="212">
        <f>(TRUNC(G377*J7,2)+G377)</f>
        <v>146.33000000000001</v>
      </c>
      <c r="I377" s="231">
        <f t="shared" si="0"/>
        <v>292.66000000000003</v>
      </c>
      <c r="J377" s="232"/>
      <c r="K377" s="9"/>
      <c r="L377" s="9"/>
      <c r="M377" s="9"/>
      <c r="N377" s="9"/>
      <c r="O377" s="9"/>
      <c r="P377" s="9"/>
      <c r="Q377" s="9"/>
      <c r="R377" s="9"/>
      <c r="S377" s="9"/>
      <c r="T377" s="9"/>
      <c r="U377" s="9"/>
      <c r="V377" s="9"/>
      <c r="W377" s="9"/>
      <c r="X377" s="9"/>
      <c r="Y377" s="9"/>
      <c r="Z377" s="9"/>
      <c r="AA377" s="9"/>
      <c r="AB377" s="9"/>
    </row>
    <row r="378" spans="1:28" ht="25.5">
      <c r="A378" s="206" t="s">
        <v>986</v>
      </c>
      <c r="B378" s="224" t="s">
        <v>987</v>
      </c>
      <c r="C378" s="208" t="s">
        <v>147</v>
      </c>
      <c r="D378" s="209" t="s">
        <v>988</v>
      </c>
      <c r="E378" s="207" t="s">
        <v>76</v>
      </c>
      <c r="F378" s="211">
        <v>1</v>
      </c>
      <c r="G378" s="211">
        <v>322.56</v>
      </c>
      <c r="H378" s="212">
        <f>(TRUNC(G378*J7,2)+G378)</f>
        <v>409</v>
      </c>
      <c r="I378" s="231">
        <f t="shared" si="0"/>
        <v>409</v>
      </c>
      <c r="J378" s="233"/>
      <c r="K378" s="236"/>
      <c r="L378" s="236"/>
      <c r="M378" s="236"/>
      <c r="N378" s="236"/>
      <c r="O378" s="236"/>
      <c r="P378" s="236"/>
      <c r="Q378" s="236"/>
      <c r="R378" s="236"/>
      <c r="S378" s="236"/>
      <c r="T378" s="236"/>
      <c r="U378" s="236"/>
      <c r="V378" s="236"/>
      <c r="W378" s="236"/>
      <c r="X378" s="236"/>
      <c r="Y378" s="236"/>
      <c r="Z378" s="236"/>
      <c r="AA378" s="236"/>
      <c r="AB378" s="236"/>
    </row>
    <row r="379" spans="1:28" ht="25.5">
      <c r="A379" s="240" t="s">
        <v>989</v>
      </c>
      <c r="B379" s="210" t="s">
        <v>990</v>
      </c>
      <c r="C379" s="208" t="s">
        <v>20</v>
      </c>
      <c r="D379" s="213" t="s">
        <v>991</v>
      </c>
      <c r="E379" s="210" t="s">
        <v>61</v>
      </c>
      <c r="F379" s="211">
        <v>60</v>
      </c>
      <c r="G379" s="211">
        <v>28.72</v>
      </c>
      <c r="H379" s="212">
        <f>(TRUNC(G379*J7,2)+G379)</f>
        <v>36.409999999999997</v>
      </c>
      <c r="I379" s="231">
        <f t="shared" si="0"/>
        <v>2184.6</v>
      </c>
      <c r="J379" s="234"/>
      <c r="K379" s="9"/>
      <c r="L379" s="9"/>
      <c r="M379" s="9"/>
      <c r="N379" s="9"/>
      <c r="O379" s="9"/>
      <c r="P379" s="9"/>
      <c r="Q379" s="9"/>
      <c r="R379" s="9"/>
      <c r="S379" s="9"/>
      <c r="T379" s="9"/>
      <c r="U379" s="9"/>
      <c r="V379" s="9"/>
      <c r="W379" s="9"/>
      <c r="X379" s="9"/>
      <c r="Y379" s="9"/>
      <c r="Z379" s="9"/>
      <c r="AA379" s="9"/>
      <c r="AB379" s="9"/>
    </row>
    <row r="380" spans="1:28">
      <c r="A380" s="214" t="s">
        <v>992</v>
      </c>
      <c r="B380" s="215" t="s">
        <v>16</v>
      </c>
      <c r="C380" s="215"/>
      <c r="D380" s="216" t="s">
        <v>993</v>
      </c>
      <c r="E380" s="215"/>
      <c r="F380" s="217">
        <v>1</v>
      </c>
      <c r="G380" s="217" t="s">
        <v>16</v>
      </c>
      <c r="H380" s="218">
        <f>I381+I382+I383+I384+I385+I386</f>
        <v>47971.41</v>
      </c>
      <c r="I380" s="232">
        <f t="shared" si="0"/>
        <v>47971.41</v>
      </c>
      <c r="J380" s="234"/>
      <c r="K380" s="236"/>
      <c r="L380" s="236"/>
      <c r="M380" s="236"/>
      <c r="N380" s="236"/>
      <c r="O380" s="236"/>
      <c r="P380" s="236"/>
      <c r="Q380" s="236"/>
      <c r="R380" s="236"/>
      <c r="S380" s="236"/>
      <c r="T380" s="236"/>
      <c r="U380" s="236"/>
      <c r="V380" s="236"/>
      <c r="W380" s="236"/>
      <c r="X380" s="236"/>
      <c r="Y380" s="236"/>
      <c r="Z380" s="236"/>
      <c r="AA380" s="236"/>
      <c r="AB380" s="236"/>
    </row>
    <row r="381" spans="1:28" ht="25.5">
      <c r="A381" s="240" t="s">
        <v>994</v>
      </c>
      <c r="B381" s="210" t="s">
        <v>995</v>
      </c>
      <c r="C381" s="208" t="s">
        <v>27</v>
      </c>
      <c r="D381" s="213" t="s">
        <v>996</v>
      </c>
      <c r="E381" s="210" t="s">
        <v>76</v>
      </c>
      <c r="F381" s="211">
        <v>327</v>
      </c>
      <c r="G381" s="211">
        <v>30.71</v>
      </c>
      <c r="H381" s="212">
        <f>(TRUNC(G381*J7,2)+G381)</f>
        <v>38.94</v>
      </c>
      <c r="I381" s="231">
        <f t="shared" si="0"/>
        <v>12733.38</v>
      </c>
      <c r="J381" s="234"/>
      <c r="K381" s="236"/>
      <c r="L381" s="236"/>
      <c r="M381" s="236"/>
      <c r="N381" s="236"/>
      <c r="O381" s="236"/>
      <c r="P381" s="236"/>
      <c r="Q381" s="236"/>
      <c r="R381" s="236"/>
      <c r="S381" s="236"/>
      <c r="T381" s="236"/>
      <c r="U381" s="236"/>
      <c r="V381" s="236"/>
      <c r="W381" s="236"/>
      <c r="X381" s="236"/>
      <c r="Y381" s="236"/>
      <c r="Z381" s="236"/>
      <c r="AA381" s="236"/>
      <c r="AB381" s="236"/>
    </row>
    <row r="382" spans="1:28" ht="25.5">
      <c r="A382" s="240" t="s">
        <v>997</v>
      </c>
      <c r="B382" s="210" t="s">
        <v>998</v>
      </c>
      <c r="C382" s="208" t="s">
        <v>27</v>
      </c>
      <c r="D382" s="213" t="s">
        <v>999</v>
      </c>
      <c r="E382" s="210" t="s">
        <v>76</v>
      </c>
      <c r="F382" s="211">
        <v>75</v>
      </c>
      <c r="G382" s="211">
        <v>32.729999999999997</v>
      </c>
      <c r="H382" s="212">
        <f>(TRUNC(G382*J7,2)+G382)</f>
        <v>41.5</v>
      </c>
      <c r="I382" s="231">
        <f t="shared" si="0"/>
        <v>3112.5</v>
      </c>
      <c r="J382" s="233"/>
      <c r="K382" s="237"/>
      <c r="L382" s="237"/>
      <c r="M382" s="237"/>
      <c r="N382" s="237"/>
      <c r="O382" s="237"/>
      <c r="P382" s="237"/>
      <c r="Q382" s="237"/>
      <c r="R382" s="237"/>
      <c r="S382" s="237"/>
      <c r="T382" s="237"/>
      <c r="U382" s="237"/>
      <c r="V382" s="237"/>
      <c r="W382" s="237"/>
      <c r="X382" s="237"/>
      <c r="Y382" s="237"/>
      <c r="Z382" s="237"/>
      <c r="AA382" s="237"/>
      <c r="AB382" s="237"/>
    </row>
    <row r="383" spans="1:28" ht="25.5">
      <c r="A383" s="206" t="s">
        <v>1000</v>
      </c>
      <c r="B383" s="210" t="s">
        <v>1001</v>
      </c>
      <c r="C383" s="208" t="s">
        <v>27</v>
      </c>
      <c r="D383" s="213" t="s">
        <v>1002</v>
      </c>
      <c r="E383" s="210" t="s">
        <v>76</v>
      </c>
      <c r="F383" s="211">
        <v>500</v>
      </c>
      <c r="G383" s="211">
        <v>43.58</v>
      </c>
      <c r="H383" s="212">
        <f>(TRUNC(G383*J7,2)+G383)</f>
        <v>55.25</v>
      </c>
      <c r="I383" s="231">
        <f t="shared" si="0"/>
        <v>27625</v>
      </c>
      <c r="J383" s="234"/>
      <c r="K383" s="236"/>
      <c r="L383" s="236"/>
      <c r="M383" s="236"/>
      <c r="N383" s="236"/>
      <c r="O383" s="236"/>
      <c r="P383" s="236"/>
      <c r="Q383" s="236"/>
      <c r="R383" s="236"/>
      <c r="S383" s="236"/>
      <c r="T383" s="236"/>
      <c r="U383" s="236"/>
      <c r="V383" s="236"/>
      <c r="W383" s="236"/>
      <c r="X383" s="236"/>
      <c r="Y383" s="236"/>
      <c r="Z383" s="236"/>
      <c r="AA383" s="236"/>
      <c r="AB383" s="236"/>
    </row>
    <row r="384" spans="1:28" ht="38.25">
      <c r="A384" s="206" t="s">
        <v>1003</v>
      </c>
      <c r="B384" s="207" t="s">
        <v>1004</v>
      </c>
      <c r="C384" s="208" t="s">
        <v>147</v>
      </c>
      <c r="D384" s="209" t="s">
        <v>1005</v>
      </c>
      <c r="E384" s="210" t="s">
        <v>76</v>
      </c>
      <c r="F384" s="211">
        <v>7</v>
      </c>
      <c r="G384" s="211">
        <v>273.22000000000003</v>
      </c>
      <c r="H384" s="212">
        <f>(TRUNC(G384*J7,2)+G384)</f>
        <v>346.44</v>
      </c>
      <c r="I384" s="231">
        <f t="shared" si="0"/>
        <v>2425.08</v>
      </c>
      <c r="J384" s="234"/>
      <c r="K384" s="236"/>
      <c r="L384" s="236"/>
      <c r="M384" s="236"/>
      <c r="N384" s="236"/>
      <c r="O384" s="236"/>
      <c r="P384" s="236"/>
      <c r="Q384" s="236"/>
      <c r="R384" s="236"/>
      <c r="S384" s="236"/>
      <c r="T384" s="236"/>
      <c r="U384" s="236"/>
      <c r="V384" s="236"/>
      <c r="W384" s="236"/>
      <c r="X384" s="236"/>
      <c r="Y384" s="236"/>
      <c r="Z384" s="236"/>
      <c r="AA384" s="236"/>
      <c r="AB384" s="236"/>
    </row>
    <row r="385" spans="1:28">
      <c r="A385" s="206" t="s">
        <v>1006</v>
      </c>
      <c r="B385" s="207" t="s">
        <v>1007</v>
      </c>
      <c r="C385" s="208" t="s">
        <v>27</v>
      </c>
      <c r="D385" s="209" t="s">
        <v>1008</v>
      </c>
      <c r="E385" s="210" t="s">
        <v>76</v>
      </c>
      <c r="F385" s="211">
        <v>15</v>
      </c>
      <c r="G385" s="211">
        <v>37.409999999999997</v>
      </c>
      <c r="H385" s="212">
        <f>(TRUNC(G385*J7,2)+G385)</f>
        <v>47.43</v>
      </c>
      <c r="I385" s="231">
        <f t="shared" si="0"/>
        <v>711.45</v>
      </c>
      <c r="J385" s="234"/>
      <c r="K385" s="236"/>
      <c r="L385" s="236"/>
      <c r="M385" s="236"/>
      <c r="N385" s="236"/>
      <c r="O385" s="236"/>
      <c r="P385" s="236"/>
      <c r="Q385" s="236"/>
      <c r="R385" s="236"/>
      <c r="S385" s="236"/>
      <c r="T385" s="236"/>
      <c r="U385" s="236"/>
      <c r="V385" s="236"/>
      <c r="W385" s="236"/>
      <c r="X385" s="236"/>
      <c r="Y385" s="236"/>
      <c r="Z385" s="236"/>
      <c r="AA385" s="236"/>
      <c r="AB385" s="236"/>
    </row>
    <row r="386" spans="1:28" ht="25.5">
      <c r="A386" s="206" t="s">
        <v>1009</v>
      </c>
      <c r="B386" s="207" t="s">
        <v>1010</v>
      </c>
      <c r="C386" s="208" t="s">
        <v>27</v>
      </c>
      <c r="D386" s="209" t="s">
        <v>1011</v>
      </c>
      <c r="E386" s="210" t="s">
        <v>76</v>
      </c>
      <c r="F386" s="211">
        <v>20</v>
      </c>
      <c r="G386" s="211">
        <v>53.79</v>
      </c>
      <c r="H386" s="212">
        <f>(TRUNC(G386*J7,2)+G386)</f>
        <v>68.2</v>
      </c>
      <c r="I386" s="231">
        <f t="shared" si="0"/>
        <v>1364</v>
      </c>
      <c r="J386" s="234"/>
      <c r="K386" s="236"/>
      <c r="L386" s="236"/>
      <c r="M386" s="236"/>
      <c r="N386" s="236"/>
      <c r="O386" s="236"/>
      <c r="P386" s="236"/>
      <c r="Q386" s="236"/>
      <c r="R386" s="236"/>
      <c r="S386" s="236"/>
      <c r="T386" s="236"/>
      <c r="U386" s="236"/>
      <c r="V386" s="236"/>
      <c r="W386" s="236"/>
      <c r="X386" s="236"/>
      <c r="Y386" s="236"/>
      <c r="Z386" s="236"/>
      <c r="AA386" s="236"/>
      <c r="AB386" s="236"/>
    </row>
    <row r="387" spans="1:28">
      <c r="A387" s="214" t="s">
        <v>1012</v>
      </c>
      <c r="B387" s="215" t="s">
        <v>16</v>
      </c>
      <c r="C387" s="215"/>
      <c r="D387" s="216" t="s">
        <v>1013</v>
      </c>
      <c r="E387" s="215"/>
      <c r="F387" s="217">
        <v>1</v>
      </c>
      <c r="G387" s="217" t="s">
        <v>16</v>
      </c>
      <c r="H387" s="218">
        <f>I388+I389+I390+I391+I392+I393+I394+I395+I396+I397</f>
        <v>204718.83</v>
      </c>
      <c r="I387" s="232">
        <f t="shared" si="0"/>
        <v>204718.83</v>
      </c>
      <c r="J387" s="234"/>
      <c r="K387" s="236"/>
      <c r="L387" s="236"/>
      <c r="M387" s="236"/>
      <c r="N387" s="236"/>
      <c r="O387" s="236"/>
      <c r="P387" s="236"/>
      <c r="Q387" s="236"/>
      <c r="R387" s="236"/>
      <c r="S387" s="236"/>
      <c r="T387" s="236"/>
      <c r="U387" s="236"/>
      <c r="V387" s="236"/>
      <c r="W387" s="236"/>
      <c r="X387" s="236"/>
      <c r="Y387" s="236"/>
      <c r="Z387" s="236"/>
      <c r="AA387" s="236"/>
      <c r="AB387" s="236"/>
    </row>
    <row r="388" spans="1:28" ht="25.5">
      <c r="A388" s="206" t="s">
        <v>1014</v>
      </c>
      <c r="B388" s="207" t="s">
        <v>1015</v>
      </c>
      <c r="C388" s="208" t="s">
        <v>27</v>
      </c>
      <c r="D388" s="209" t="s">
        <v>1016</v>
      </c>
      <c r="E388" s="207" t="s">
        <v>322</v>
      </c>
      <c r="F388" s="211">
        <v>4840</v>
      </c>
      <c r="G388" s="211">
        <v>2.99</v>
      </c>
      <c r="H388" s="212">
        <f>(TRUNC(G388*J7,2)+G388)</f>
        <v>3.79</v>
      </c>
      <c r="I388" s="231">
        <f t="shared" si="0"/>
        <v>18343.599999999999</v>
      </c>
      <c r="J388" s="234"/>
      <c r="K388" s="236"/>
      <c r="L388" s="236"/>
      <c r="M388" s="236"/>
      <c r="N388" s="236"/>
      <c r="O388" s="236"/>
      <c r="P388" s="236"/>
      <c r="Q388" s="236"/>
      <c r="R388" s="236"/>
      <c r="S388" s="236"/>
      <c r="T388" s="236"/>
      <c r="U388" s="236"/>
      <c r="V388" s="236"/>
      <c r="W388" s="236"/>
      <c r="X388" s="236"/>
      <c r="Y388" s="236"/>
      <c r="Z388" s="236"/>
      <c r="AA388" s="236"/>
      <c r="AB388" s="236"/>
    </row>
    <row r="389" spans="1:28" ht="25.5">
      <c r="A389" s="206" t="s">
        <v>1017</v>
      </c>
      <c r="B389" s="207" t="s">
        <v>1018</v>
      </c>
      <c r="C389" s="208" t="s">
        <v>27</v>
      </c>
      <c r="D389" s="209" t="s">
        <v>1019</v>
      </c>
      <c r="E389" s="207" t="s">
        <v>322</v>
      </c>
      <c r="F389" s="211">
        <v>9420</v>
      </c>
      <c r="G389" s="211">
        <v>4.34</v>
      </c>
      <c r="H389" s="212">
        <f>(TRUNC(G389*J7,2)+G389)</f>
        <v>5.5</v>
      </c>
      <c r="I389" s="231">
        <f t="shared" si="0"/>
        <v>51810</v>
      </c>
      <c r="J389" s="234"/>
      <c r="K389" s="236"/>
      <c r="L389" s="236"/>
      <c r="M389" s="236"/>
      <c r="N389" s="236"/>
      <c r="O389" s="236"/>
      <c r="P389" s="236"/>
      <c r="Q389" s="236"/>
      <c r="R389" s="236"/>
      <c r="S389" s="236"/>
      <c r="T389" s="236"/>
      <c r="U389" s="236"/>
      <c r="V389" s="236"/>
      <c r="W389" s="236"/>
      <c r="X389" s="236"/>
      <c r="Y389" s="236"/>
      <c r="Z389" s="236"/>
      <c r="AA389" s="236"/>
      <c r="AB389" s="236"/>
    </row>
    <row r="390" spans="1:28" ht="25.5">
      <c r="A390" s="206" t="s">
        <v>1020</v>
      </c>
      <c r="B390" s="207" t="s">
        <v>1021</v>
      </c>
      <c r="C390" s="208" t="s">
        <v>27</v>
      </c>
      <c r="D390" s="209" t="s">
        <v>1022</v>
      </c>
      <c r="E390" s="207" t="s">
        <v>322</v>
      </c>
      <c r="F390" s="211">
        <v>2110</v>
      </c>
      <c r="G390" s="211">
        <v>6.72</v>
      </c>
      <c r="H390" s="212">
        <f>(TRUNC(G390*J7,2)+G390)</f>
        <v>8.52</v>
      </c>
      <c r="I390" s="231">
        <f t="shared" si="0"/>
        <v>17977.2</v>
      </c>
      <c r="J390" s="233"/>
      <c r="K390" s="252"/>
      <c r="L390" s="230"/>
      <c r="M390" s="230"/>
      <c r="N390" s="230"/>
      <c r="O390" s="230"/>
      <c r="P390" s="230"/>
      <c r="Q390" s="230"/>
      <c r="R390" s="230"/>
      <c r="S390" s="228"/>
      <c r="T390" s="228"/>
      <c r="U390" s="228"/>
      <c r="V390" s="228"/>
      <c r="W390" s="228"/>
      <c r="X390" s="228"/>
      <c r="Y390" s="228"/>
      <c r="Z390" s="228"/>
      <c r="AA390" s="228"/>
      <c r="AB390" s="228"/>
    </row>
    <row r="391" spans="1:28" ht="25.5">
      <c r="A391" s="206" t="s">
        <v>1023</v>
      </c>
      <c r="B391" s="210" t="s">
        <v>1024</v>
      </c>
      <c r="C391" s="208" t="s">
        <v>27</v>
      </c>
      <c r="D391" s="213" t="s">
        <v>1025</v>
      </c>
      <c r="E391" s="210" t="s">
        <v>322</v>
      </c>
      <c r="F391" s="211">
        <v>3040</v>
      </c>
      <c r="G391" s="211">
        <v>9.36</v>
      </c>
      <c r="H391" s="212">
        <f>(TRUNC(G391*J7,2)+G391)</f>
        <v>11.86</v>
      </c>
      <c r="I391" s="231">
        <f t="shared" si="0"/>
        <v>36054.400000000001</v>
      </c>
      <c r="J391" s="234"/>
      <c r="K391" s="236"/>
      <c r="L391" s="236"/>
      <c r="M391" s="236"/>
      <c r="N391" s="236"/>
      <c r="O391" s="236"/>
      <c r="P391" s="236"/>
      <c r="Q391" s="236"/>
      <c r="R391" s="236"/>
      <c r="S391" s="236"/>
      <c r="T391" s="236"/>
      <c r="U391" s="236"/>
      <c r="V391" s="236"/>
      <c r="W391" s="236"/>
      <c r="X391" s="236"/>
      <c r="Y391" s="236"/>
      <c r="Z391" s="236"/>
      <c r="AA391" s="236"/>
      <c r="AB391" s="236"/>
    </row>
    <row r="392" spans="1:28" ht="25.5">
      <c r="A392" s="206" t="s">
        <v>1026</v>
      </c>
      <c r="B392" s="207" t="s">
        <v>1027</v>
      </c>
      <c r="C392" s="208" t="s">
        <v>27</v>
      </c>
      <c r="D392" s="209" t="s">
        <v>1028</v>
      </c>
      <c r="E392" s="210" t="s">
        <v>322</v>
      </c>
      <c r="F392" s="211">
        <v>1700</v>
      </c>
      <c r="G392" s="211">
        <v>10.28</v>
      </c>
      <c r="H392" s="212">
        <f>(TRUNC(G392*J7,2)+G392)</f>
        <v>13.03</v>
      </c>
      <c r="I392" s="231">
        <f t="shared" si="0"/>
        <v>22151</v>
      </c>
      <c r="J392" s="234"/>
      <c r="K392" s="236"/>
      <c r="L392" s="236"/>
      <c r="M392" s="236"/>
      <c r="N392" s="236"/>
      <c r="O392" s="236"/>
      <c r="P392" s="236"/>
      <c r="Q392" s="236"/>
      <c r="R392" s="236"/>
      <c r="S392" s="236"/>
      <c r="T392" s="236"/>
      <c r="U392" s="236"/>
      <c r="V392" s="236"/>
      <c r="W392" s="236"/>
      <c r="X392" s="236"/>
      <c r="Y392" s="236"/>
      <c r="Z392" s="236"/>
      <c r="AA392" s="236"/>
      <c r="AB392" s="236"/>
    </row>
    <row r="393" spans="1:28" ht="25.5">
      <c r="A393" s="206" t="s">
        <v>1029</v>
      </c>
      <c r="B393" s="207" t="s">
        <v>1030</v>
      </c>
      <c r="C393" s="208" t="s">
        <v>27</v>
      </c>
      <c r="D393" s="209" t="s">
        <v>1031</v>
      </c>
      <c r="E393" s="210" t="s">
        <v>322</v>
      </c>
      <c r="F393" s="211">
        <v>1300</v>
      </c>
      <c r="G393" s="211">
        <v>16.41</v>
      </c>
      <c r="H393" s="212">
        <f>(TRUNC(G393*J7,2)+G393)</f>
        <v>20.8</v>
      </c>
      <c r="I393" s="231">
        <f t="shared" si="0"/>
        <v>27040</v>
      </c>
      <c r="J393" s="234"/>
      <c r="K393" s="236"/>
      <c r="L393" s="236"/>
      <c r="M393" s="236"/>
      <c r="N393" s="236"/>
      <c r="O393" s="236"/>
      <c r="P393" s="236"/>
      <c r="Q393" s="236"/>
      <c r="R393" s="236"/>
      <c r="S393" s="236"/>
      <c r="T393" s="236"/>
      <c r="U393" s="236"/>
      <c r="V393" s="236"/>
      <c r="W393" s="236"/>
      <c r="X393" s="236"/>
      <c r="Y393" s="236"/>
      <c r="Z393" s="236"/>
      <c r="AA393" s="236"/>
      <c r="AB393" s="236"/>
    </row>
    <row r="394" spans="1:28" ht="25.5">
      <c r="A394" s="206" t="s">
        <v>1032</v>
      </c>
      <c r="B394" s="207" t="s">
        <v>1033</v>
      </c>
      <c r="C394" s="208" t="s">
        <v>27</v>
      </c>
      <c r="D394" s="209" t="s">
        <v>1034</v>
      </c>
      <c r="E394" s="210" t="s">
        <v>322</v>
      </c>
      <c r="F394" s="211">
        <v>760</v>
      </c>
      <c r="G394" s="211">
        <v>25.48</v>
      </c>
      <c r="H394" s="212">
        <f>(TRUNC(G394*J7,2)+G394)</f>
        <v>32.299999999999997</v>
      </c>
      <c r="I394" s="231">
        <f t="shared" si="0"/>
        <v>24548</v>
      </c>
      <c r="J394" s="234"/>
      <c r="K394" s="236"/>
      <c r="L394" s="236"/>
      <c r="M394" s="236"/>
      <c r="N394" s="236"/>
      <c r="O394" s="236"/>
      <c r="P394" s="236"/>
      <c r="Q394" s="236"/>
      <c r="R394" s="236"/>
      <c r="S394" s="236"/>
      <c r="T394" s="236"/>
      <c r="U394" s="236"/>
      <c r="V394" s="236"/>
      <c r="W394" s="236"/>
      <c r="X394" s="236"/>
      <c r="Y394" s="236"/>
      <c r="Z394" s="236"/>
      <c r="AA394" s="236"/>
      <c r="AB394" s="236"/>
    </row>
    <row r="395" spans="1:28" ht="38.25">
      <c r="A395" s="206" t="s">
        <v>1035</v>
      </c>
      <c r="B395" s="207" t="s">
        <v>1036</v>
      </c>
      <c r="C395" s="208" t="s">
        <v>27</v>
      </c>
      <c r="D395" s="209" t="s">
        <v>1037</v>
      </c>
      <c r="E395" s="210" t="s">
        <v>322</v>
      </c>
      <c r="F395" s="211">
        <v>40</v>
      </c>
      <c r="G395" s="211">
        <v>55.67</v>
      </c>
      <c r="H395" s="212">
        <f>(TRUNC(G395*J7,2)+G395)</f>
        <v>70.58</v>
      </c>
      <c r="I395" s="231">
        <f t="shared" si="0"/>
        <v>2823.2</v>
      </c>
      <c r="J395" s="234"/>
      <c r="K395" s="236"/>
      <c r="L395" s="236"/>
      <c r="M395" s="236"/>
      <c r="N395" s="236"/>
      <c r="O395" s="236"/>
      <c r="P395" s="236"/>
      <c r="Q395" s="236"/>
      <c r="R395" s="236"/>
      <c r="S395" s="236"/>
      <c r="T395" s="236"/>
      <c r="U395" s="236"/>
      <c r="V395" s="236"/>
      <c r="W395" s="236"/>
      <c r="X395" s="236"/>
      <c r="Y395" s="236"/>
      <c r="Z395" s="236"/>
      <c r="AA395" s="236"/>
      <c r="AB395" s="236"/>
    </row>
    <row r="396" spans="1:28" ht="38.25">
      <c r="A396" s="206" t="s">
        <v>1038</v>
      </c>
      <c r="B396" s="207" t="s">
        <v>1039</v>
      </c>
      <c r="C396" s="208" t="s">
        <v>27</v>
      </c>
      <c r="D396" s="209" t="s">
        <v>1040</v>
      </c>
      <c r="E396" s="207" t="s">
        <v>322</v>
      </c>
      <c r="F396" s="211">
        <v>26</v>
      </c>
      <c r="G396" s="211">
        <v>99.63</v>
      </c>
      <c r="H396" s="212">
        <f>(TRUNC(G396*J7,2)+G396)</f>
        <v>126.33</v>
      </c>
      <c r="I396" s="231">
        <f t="shared" si="0"/>
        <v>3284.58</v>
      </c>
      <c r="J396" s="241"/>
      <c r="K396" s="253"/>
      <c r="L396" s="9"/>
      <c r="M396" s="9"/>
      <c r="N396" s="9"/>
      <c r="O396" s="9"/>
      <c r="P396" s="9"/>
      <c r="Q396" s="9"/>
      <c r="R396" s="9"/>
      <c r="S396" s="9"/>
      <c r="T396" s="9"/>
      <c r="U396" s="9"/>
      <c r="V396" s="9"/>
      <c r="W396" s="9"/>
      <c r="X396" s="9"/>
      <c r="Y396" s="9"/>
      <c r="Z396" s="9"/>
      <c r="AA396" s="9"/>
      <c r="AB396" s="9"/>
    </row>
    <row r="397" spans="1:28" ht="25.5">
      <c r="A397" s="206" t="s">
        <v>1041</v>
      </c>
      <c r="B397" s="210" t="s">
        <v>1042</v>
      </c>
      <c r="C397" s="208" t="s">
        <v>147</v>
      </c>
      <c r="D397" s="213" t="s">
        <v>1043</v>
      </c>
      <c r="E397" s="210" t="s">
        <v>486</v>
      </c>
      <c r="F397" s="211">
        <v>5</v>
      </c>
      <c r="G397" s="211">
        <v>108.34</v>
      </c>
      <c r="H397" s="212">
        <f>(TRUNC(G397*J7,2)+G397)</f>
        <v>137.37</v>
      </c>
      <c r="I397" s="231">
        <f t="shared" si="0"/>
        <v>686.85</v>
      </c>
      <c r="J397" s="234"/>
      <c r="K397" s="254">
        <f>I397/I375</f>
        <v>0.94337160751565796</v>
      </c>
      <c r="L397" s="9"/>
      <c r="M397" s="9"/>
      <c r="N397" s="9"/>
      <c r="O397" s="9"/>
      <c r="P397" s="9"/>
      <c r="Q397" s="9"/>
      <c r="R397" s="9"/>
      <c r="S397" s="9"/>
      <c r="T397" s="9"/>
      <c r="U397" s="9"/>
      <c r="V397" s="9"/>
      <c r="W397" s="9"/>
      <c r="X397" s="9"/>
      <c r="Y397" s="9"/>
      <c r="Z397" s="9"/>
      <c r="AA397" s="9"/>
      <c r="AB397" s="9"/>
    </row>
    <row r="398" spans="1:28">
      <c r="A398" s="214" t="s">
        <v>1044</v>
      </c>
      <c r="B398" s="215" t="s">
        <v>16</v>
      </c>
      <c r="C398" s="215"/>
      <c r="D398" s="216" t="s">
        <v>1045</v>
      </c>
      <c r="E398" s="215"/>
      <c r="F398" s="217">
        <v>1</v>
      </c>
      <c r="G398" s="217" t="s">
        <v>16</v>
      </c>
      <c r="H398" s="218">
        <f>I399+I400+I401+I402+I403+I404+I405+I406+I407+I408+I409+I410+I411+I412</f>
        <v>148280.57</v>
      </c>
      <c r="I398" s="232">
        <f t="shared" si="0"/>
        <v>148280.57</v>
      </c>
      <c r="J398" s="241"/>
      <c r="K398" s="9"/>
      <c r="L398" s="9"/>
      <c r="M398" s="9"/>
      <c r="N398" s="9"/>
      <c r="O398" s="9"/>
      <c r="P398" s="9"/>
      <c r="Q398" s="9"/>
      <c r="R398" s="9"/>
      <c r="S398" s="9"/>
      <c r="T398" s="9"/>
      <c r="U398" s="9"/>
      <c r="V398" s="9"/>
      <c r="W398" s="9"/>
      <c r="X398" s="9"/>
      <c r="Y398" s="9"/>
      <c r="Z398" s="9"/>
      <c r="AA398" s="9"/>
      <c r="AB398" s="9"/>
    </row>
    <row r="399" spans="1:28" ht="76.5">
      <c r="A399" s="206" t="s">
        <v>1046</v>
      </c>
      <c r="B399" s="207" t="s">
        <v>1047</v>
      </c>
      <c r="C399" s="208" t="s">
        <v>147</v>
      </c>
      <c r="D399" s="209" t="s">
        <v>1048</v>
      </c>
      <c r="E399" s="210" t="s">
        <v>486</v>
      </c>
      <c r="F399" s="211">
        <v>183</v>
      </c>
      <c r="G399" s="211">
        <v>228.6</v>
      </c>
      <c r="H399" s="212">
        <f>(TRUNC(G399*J7,2)+G399)</f>
        <v>289.86</v>
      </c>
      <c r="I399" s="231">
        <f t="shared" si="0"/>
        <v>53044.38</v>
      </c>
      <c r="J399" s="234"/>
      <c r="K399" s="9"/>
      <c r="L399" s="9"/>
      <c r="M399" s="9"/>
      <c r="N399" s="9"/>
      <c r="O399" s="9"/>
      <c r="P399" s="9"/>
      <c r="Q399" s="9"/>
      <c r="R399" s="9"/>
      <c r="S399" s="9"/>
      <c r="T399" s="9"/>
      <c r="U399" s="9"/>
      <c r="V399" s="9"/>
      <c r="W399" s="9"/>
      <c r="X399" s="9"/>
      <c r="Y399" s="9"/>
      <c r="Z399" s="9"/>
      <c r="AA399" s="9"/>
      <c r="AB399" s="9"/>
    </row>
    <row r="400" spans="1:28" ht="76.5">
      <c r="A400" s="206" t="s">
        <v>1049</v>
      </c>
      <c r="B400" s="207" t="s">
        <v>1050</v>
      </c>
      <c r="C400" s="208" t="s">
        <v>147</v>
      </c>
      <c r="D400" s="209" t="s">
        <v>1051</v>
      </c>
      <c r="E400" s="210" t="s">
        <v>486</v>
      </c>
      <c r="F400" s="211">
        <v>125</v>
      </c>
      <c r="G400" s="211">
        <v>173.16</v>
      </c>
      <c r="H400" s="212">
        <f>(TRUNC(G400*J7,2)+G400)</f>
        <v>219.56</v>
      </c>
      <c r="I400" s="231">
        <f t="shared" si="0"/>
        <v>27445</v>
      </c>
      <c r="J400" s="234"/>
      <c r="K400" s="9"/>
      <c r="L400" s="9"/>
      <c r="M400" s="9"/>
      <c r="N400" s="9"/>
      <c r="O400" s="9"/>
      <c r="P400" s="9"/>
      <c r="Q400" s="9"/>
      <c r="R400" s="9"/>
      <c r="S400" s="9"/>
      <c r="T400" s="9"/>
      <c r="U400" s="9"/>
      <c r="V400" s="9"/>
      <c r="W400" s="9"/>
      <c r="X400" s="9"/>
      <c r="Y400" s="9"/>
      <c r="Z400" s="9"/>
      <c r="AA400" s="9"/>
      <c r="AB400" s="9"/>
    </row>
    <row r="401" spans="1:28" ht="51">
      <c r="A401" s="206" t="s">
        <v>1052</v>
      </c>
      <c r="B401" s="207" t="s">
        <v>1053</v>
      </c>
      <c r="C401" s="208" t="s">
        <v>20</v>
      </c>
      <c r="D401" s="209" t="s">
        <v>1054</v>
      </c>
      <c r="E401" s="210" t="s">
        <v>48</v>
      </c>
      <c r="F401" s="211">
        <v>308</v>
      </c>
      <c r="G401" s="211">
        <v>49.43</v>
      </c>
      <c r="H401" s="212">
        <f>(TRUNC(G401*J7,2)+G401)</f>
        <v>62.67</v>
      </c>
      <c r="I401" s="231">
        <f t="shared" si="0"/>
        <v>19302.36</v>
      </c>
      <c r="J401" s="234"/>
      <c r="K401" s="9"/>
      <c r="L401" s="9"/>
      <c r="M401" s="9"/>
      <c r="N401" s="9"/>
      <c r="O401" s="9"/>
      <c r="P401" s="9"/>
      <c r="Q401" s="9"/>
      <c r="R401" s="9"/>
      <c r="S401" s="9"/>
      <c r="T401" s="9"/>
      <c r="U401" s="9"/>
      <c r="V401" s="9"/>
      <c r="W401" s="9"/>
      <c r="X401" s="9"/>
      <c r="Y401" s="9"/>
      <c r="Z401" s="9"/>
      <c r="AA401" s="9"/>
      <c r="AB401" s="9"/>
    </row>
    <row r="402" spans="1:28" ht="25.5">
      <c r="A402" s="206" t="s">
        <v>1055</v>
      </c>
      <c r="B402" s="207" t="s">
        <v>1056</v>
      </c>
      <c r="C402" s="208" t="s">
        <v>27</v>
      </c>
      <c r="D402" s="209" t="s">
        <v>1057</v>
      </c>
      <c r="E402" s="207" t="s">
        <v>76</v>
      </c>
      <c r="F402" s="211">
        <v>15</v>
      </c>
      <c r="G402" s="211">
        <v>30.05</v>
      </c>
      <c r="H402" s="212">
        <f>(TRUNC(G402*J7,2)+G402)</f>
        <v>38.1</v>
      </c>
      <c r="I402" s="231">
        <f t="shared" si="0"/>
        <v>571.5</v>
      </c>
      <c r="J402" s="234"/>
      <c r="K402" s="9"/>
      <c r="L402" s="9"/>
      <c r="M402" s="9"/>
      <c r="N402" s="9"/>
      <c r="O402" s="9"/>
      <c r="P402" s="9"/>
      <c r="Q402" s="9"/>
      <c r="R402" s="9"/>
      <c r="S402" s="9"/>
      <c r="T402" s="9"/>
      <c r="U402" s="9"/>
      <c r="V402" s="9"/>
      <c r="W402" s="9"/>
      <c r="X402" s="9"/>
      <c r="Y402" s="9"/>
      <c r="Z402" s="9"/>
      <c r="AA402" s="9"/>
      <c r="AB402" s="9"/>
    </row>
    <row r="403" spans="1:28" ht="25.5">
      <c r="A403" s="206" t="s">
        <v>1058</v>
      </c>
      <c r="B403" s="207" t="s">
        <v>1059</v>
      </c>
      <c r="C403" s="208" t="s">
        <v>27</v>
      </c>
      <c r="D403" s="209" t="s">
        <v>1060</v>
      </c>
      <c r="E403" s="207" t="s">
        <v>76</v>
      </c>
      <c r="F403" s="211">
        <v>10</v>
      </c>
      <c r="G403" s="211">
        <v>38.380000000000003</v>
      </c>
      <c r="H403" s="212">
        <f>(TRUNC(G403*J7,2)+G403)</f>
        <v>48.66</v>
      </c>
      <c r="I403" s="231">
        <f t="shared" si="0"/>
        <v>486.6</v>
      </c>
      <c r="J403" s="241"/>
      <c r="K403" s="9"/>
      <c r="L403" s="9"/>
      <c r="M403" s="9"/>
      <c r="N403" s="9"/>
      <c r="O403" s="9"/>
      <c r="P403" s="9"/>
      <c r="Q403" s="9"/>
      <c r="R403" s="9"/>
      <c r="S403" s="9"/>
      <c r="T403" s="9"/>
      <c r="U403" s="9"/>
      <c r="V403" s="9"/>
      <c r="W403" s="9"/>
      <c r="X403" s="9"/>
      <c r="Y403" s="9"/>
      <c r="Z403" s="9"/>
      <c r="AA403" s="9"/>
      <c r="AB403" s="9"/>
    </row>
    <row r="404" spans="1:28">
      <c r="A404" s="206" t="s">
        <v>1061</v>
      </c>
      <c r="B404" s="207" t="s">
        <v>1062</v>
      </c>
      <c r="C404" s="208" t="s">
        <v>147</v>
      </c>
      <c r="D404" s="209" t="s">
        <v>1063</v>
      </c>
      <c r="E404" s="207" t="s">
        <v>1064</v>
      </c>
      <c r="F404" s="211">
        <v>80</v>
      </c>
      <c r="G404" s="211">
        <v>383.01</v>
      </c>
      <c r="H404" s="212">
        <f>(TRUNC(G404*J7,2)+G404)</f>
        <v>485.65</v>
      </c>
      <c r="I404" s="231">
        <f t="shared" si="0"/>
        <v>38852</v>
      </c>
      <c r="J404" s="234"/>
      <c r="K404" s="9"/>
      <c r="L404" s="9"/>
      <c r="M404" s="9"/>
      <c r="N404" s="9"/>
      <c r="O404" s="9"/>
      <c r="P404" s="9"/>
      <c r="Q404" s="9"/>
      <c r="R404" s="9"/>
      <c r="S404" s="9"/>
      <c r="T404" s="9"/>
      <c r="U404" s="9"/>
      <c r="V404" s="9"/>
      <c r="W404" s="9"/>
      <c r="X404" s="9"/>
      <c r="Y404" s="9"/>
      <c r="Z404" s="9"/>
      <c r="AA404" s="9"/>
      <c r="AB404" s="9"/>
    </row>
    <row r="405" spans="1:28" ht="25.5">
      <c r="A405" s="206" t="s">
        <v>1065</v>
      </c>
      <c r="B405" s="210" t="s">
        <v>1066</v>
      </c>
      <c r="C405" s="208" t="s">
        <v>147</v>
      </c>
      <c r="D405" s="213" t="s">
        <v>1067</v>
      </c>
      <c r="E405" s="210" t="s">
        <v>1064</v>
      </c>
      <c r="F405" s="211">
        <v>4</v>
      </c>
      <c r="G405" s="211">
        <v>567.25</v>
      </c>
      <c r="H405" s="212">
        <f>(TRUNC(G405*J7,2)+G405)</f>
        <v>719.27</v>
      </c>
      <c r="I405" s="231">
        <f t="shared" si="0"/>
        <v>2877.08</v>
      </c>
      <c r="J405" s="234"/>
      <c r="K405" s="9"/>
      <c r="L405" s="9"/>
      <c r="M405" s="9"/>
      <c r="N405" s="9"/>
      <c r="O405" s="9"/>
      <c r="P405" s="9"/>
      <c r="Q405" s="9"/>
      <c r="R405" s="9"/>
      <c r="S405" s="9"/>
      <c r="T405" s="9"/>
      <c r="U405" s="9"/>
      <c r="V405" s="9"/>
      <c r="W405" s="9"/>
      <c r="X405" s="9"/>
      <c r="Y405" s="9"/>
      <c r="Z405" s="9"/>
      <c r="AA405" s="9"/>
      <c r="AB405" s="9"/>
    </row>
    <row r="406" spans="1:28" ht="25.5">
      <c r="A406" s="206" t="s">
        <v>1068</v>
      </c>
      <c r="B406" s="207" t="s">
        <v>1069</v>
      </c>
      <c r="C406" s="208" t="s">
        <v>27</v>
      </c>
      <c r="D406" s="209" t="s">
        <v>1070</v>
      </c>
      <c r="E406" s="210" t="s">
        <v>76</v>
      </c>
      <c r="F406" s="211">
        <v>7</v>
      </c>
      <c r="G406" s="211">
        <v>101.14</v>
      </c>
      <c r="H406" s="212">
        <f>(TRUNC(G406*J7,2)+G406)</f>
        <v>128.24</v>
      </c>
      <c r="I406" s="231">
        <f t="shared" si="0"/>
        <v>897.68</v>
      </c>
      <c r="J406" s="234"/>
      <c r="K406" s="9"/>
      <c r="L406" s="9"/>
      <c r="M406" s="9"/>
      <c r="N406" s="9"/>
      <c r="O406" s="9"/>
      <c r="P406" s="9"/>
      <c r="Q406" s="9"/>
      <c r="R406" s="9"/>
      <c r="S406" s="9"/>
      <c r="T406" s="9"/>
      <c r="U406" s="9"/>
      <c r="V406" s="9"/>
      <c r="W406" s="9"/>
      <c r="X406" s="9"/>
      <c r="Y406" s="9"/>
      <c r="Z406" s="9"/>
      <c r="AA406" s="9"/>
      <c r="AB406" s="9"/>
    </row>
    <row r="407" spans="1:28">
      <c r="A407" s="206" t="s">
        <v>1071</v>
      </c>
      <c r="B407" s="207" t="s">
        <v>1072</v>
      </c>
      <c r="C407" s="208" t="s">
        <v>147</v>
      </c>
      <c r="D407" s="209" t="s">
        <v>1073</v>
      </c>
      <c r="E407" s="210" t="s">
        <v>1064</v>
      </c>
      <c r="F407" s="211">
        <v>27</v>
      </c>
      <c r="G407" s="211">
        <v>35.07</v>
      </c>
      <c r="H407" s="212">
        <f>(TRUNC(G407*J7,2)+G407)</f>
        <v>44.46</v>
      </c>
      <c r="I407" s="231">
        <f t="shared" si="0"/>
        <v>1200.42</v>
      </c>
      <c r="J407" s="234"/>
      <c r="K407" s="9"/>
      <c r="L407" s="9"/>
      <c r="M407" s="9"/>
      <c r="N407" s="9"/>
      <c r="O407" s="9"/>
      <c r="P407" s="9"/>
      <c r="Q407" s="9"/>
      <c r="R407" s="9"/>
      <c r="S407" s="9"/>
      <c r="T407" s="9"/>
      <c r="U407" s="9"/>
      <c r="V407" s="9"/>
      <c r="W407" s="9"/>
      <c r="X407" s="9"/>
      <c r="Y407" s="9"/>
      <c r="Z407" s="9"/>
      <c r="AA407" s="9"/>
      <c r="AB407" s="9"/>
    </row>
    <row r="408" spans="1:28" ht="25.5">
      <c r="A408" s="206" t="s">
        <v>1074</v>
      </c>
      <c r="B408" s="207" t="s">
        <v>1075</v>
      </c>
      <c r="C408" s="208" t="s">
        <v>27</v>
      </c>
      <c r="D408" s="209" t="s">
        <v>1076</v>
      </c>
      <c r="E408" s="210" t="s">
        <v>76</v>
      </c>
      <c r="F408" s="211">
        <v>38</v>
      </c>
      <c r="G408" s="211">
        <v>29.31</v>
      </c>
      <c r="H408" s="212">
        <f>(TRUNC(G408*J7,2)+G408)</f>
        <v>37.159999999999997</v>
      </c>
      <c r="I408" s="231">
        <f t="shared" si="0"/>
        <v>1412.08</v>
      </c>
      <c r="J408" s="241"/>
      <c r="K408" s="9"/>
      <c r="L408" s="9"/>
      <c r="M408" s="9"/>
      <c r="N408" s="9"/>
      <c r="O408" s="9"/>
      <c r="P408" s="9"/>
      <c r="Q408" s="9"/>
      <c r="R408" s="9"/>
      <c r="S408" s="9"/>
      <c r="T408" s="9"/>
      <c r="U408" s="9"/>
      <c r="V408" s="9"/>
      <c r="W408" s="9"/>
      <c r="X408" s="9"/>
      <c r="Y408" s="9"/>
      <c r="Z408" s="9"/>
      <c r="AA408" s="9"/>
      <c r="AB408" s="9"/>
    </row>
    <row r="409" spans="1:28" ht="25.5">
      <c r="A409" s="206" t="s">
        <v>1077</v>
      </c>
      <c r="B409" s="207" t="s">
        <v>1078</v>
      </c>
      <c r="C409" s="208" t="s">
        <v>27</v>
      </c>
      <c r="D409" s="209" t="s">
        <v>1079</v>
      </c>
      <c r="E409" s="210" t="s">
        <v>76</v>
      </c>
      <c r="F409" s="211">
        <v>28</v>
      </c>
      <c r="G409" s="211">
        <v>35.700000000000003</v>
      </c>
      <c r="H409" s="212">
        <f>(TRUNC(G409*J7,2)+G409)</f>
        <v>45.26</v>
      </c>
      <c r="I409" s="231">
        <f t="shared" si="0"/>
        <v>1267.28</v>
      </c>
      <c r="J409" s="234"/>
      <c r="K409" s="9"/>
      <c r="L409" s="9"/>
      <c r="M409" s="9"/>
      <c r="N409" s="9"/>
      <c r="O409" s="9"/>
      <c r="P409" s="9"/>
      <c r="Q409" s="9"/>
      <c r="R409" s="9"/>
      <c r="S409" s="9"/>
      <c r="T409" s="9"/>
      <c r="U409" s="9"/>
      <c r="V409" s="9"/>
      <c r="W409" s="9"/>
      <c r="X409" s="9"/>
      <c r="Y409" s="9"/>
      <c r="Z409" s="9"/>
      <c r="AA409" s="9"/>
      <c r="AB409" s="9"/>
    </row>
    <row r="410" spans="1:28" ht="25.5">
      <c r="A410" s="206" t="s">
        <v>1080</v>
      </c>
      <c r="B410" s="207" t="s">
        <v>1081</v>
      </c>
      <c r="C410" s="208" t="s">
        <v>27</v>
      </c>
      <c r="D410" s="209" t="s">
        <v>1082</v>
      </c>
      <c r="E410" s="207" t="s">
        <v>76</v>
      </c>
      <c r="F410" s="211">
        <v>2</v>
      </c>
      <c r="G410" s="211">
        <v>57.36</v>
      </c>
      <c r="H410" s="212">
        <f>(TRUNC(G410*J7,2)+G410)</f>
        <v>72.73</v>
      </c>
      <c r="I410" s="231">
        <f t="shared" si="0"/>
        <v>145.46</v>
      </c>
      <c r="J410" s="241"/>
      <c r="K410" s="9"/>
      <c r="L410" s="9"/>
      <c r="M410" s="9"/>
      <c r="N410" s="9"/>
      <c r="O410" s="9"/>
      <c r="P410" s="9"/>
      <c r="Q410" s="9"/>
      <c r="R410" s="9"/>
      <c r="S410" s="9"/>
      <c r="T410" s="9"/>
      <c r="U410" s="9"/>
      <c r="V410" s="9"/>
      <c r="W410" s="9"/>
      <c r="X410" s="9"/>
      <c r="Y410" s="9"/>
      <c r="Z410" s="9"/>
      <c r="AA410" s="9"/>
      <c r="AB410" s="9"/>
    </row>
    <row r="411" spans="1:28" ht="25.5">
      <c r="A411" s="206" t="s">
        <v>1083</v>
      </c>
      <c r="B411" s="207" t="s">
        <v>1084</v>
      </c>
      <c r="C411" s="208" t="s">
        <v>27</v>
      </c>
      <c r="D411" s="209" t="s">
        <v>1085</v>
      </c>
      <c r="E411" s="210" t="s">
        <v>76</v>
      </c>
      <c r="F411" s="211">
        <v>3</v>
      </c>
      <c r="G411" s="211">
        <v>49.46</v>
      </c>
      <c r="H411" s="212">
        <f>(TRUNC(G411*J7,2)+G411)</f>
        <v>62.71</v>
      </c>
      <c r="I411" s="231">
        <f t="shared" si="0"/>
        <v>188.13</v>
      </c>
      <c r="J411" s="234"/>
      <c r="K411" s="9"/>
      <c r="L411" s="9"/>
      <c r="M411" s="9"/>
      <c r="N411" s="9"/>
      <c r="O411" s="9"/>
      <c r="P411" s="9"/>
      <c r="Q411" s="9"/>
      <c r="R411" s="9"/>
      <c r="S411" s="9"/>
      <c r="T411" s="9"/>
      <c r="U411" s="9"/>
      <c r="V411" s="9"/>
      <c r="W411" s="9"/>
      <c r="X411" s="9"/>
      <c r="Y411" s="9"/>
      <c r="Z411" s="9"/>
      <c r="AA411" s="9"/>
      <c r="AB411" s="9"/>
    </row>
    <row r="412" spans="1:28" ht="25.5">
      <c r="A412" s="206" t="s">
        <v>1086</v>
      </c>
      <c r="B412" s="207" t="s">
        <v>1087</v>
      </c>
      <c r="C412" s="208" t="s">
        <v>147</v>
      </c>
      <c r="D412" s="209" t="s">
        <v>1088</v>
      </c>
      <c r="E412" s="210" t="s">
        <v>486</v>
      </c>
      <c r="F412" s="211">
        <v>4</v>
      </c>
      <c r="G412" s="211">
        <v>116.45</v>
      </c>
      <c r="H412" s="212">
        <f>(TRUNC(G412*J7,2)+G412)</f>
        <v>147.65</v>
      </c>
      <c r="I412" s="231">
        <f t="shared" si="0"/>
        <v>590.6</v>
      </c>
      <c r="J412" s="9"/>
      <c r="K412" s="9"/>
      <c r="L412" s="9"/>
      <c r="M412" s="9"/>
      <c r="N412" s="9"/>
      <c r="O412" s="9"/>
      <c r="P412" s="9"/>
      <c r="Q412" s="9"/>
      <c r="R412" s="9"/>
      <c r="S412" s="9"/>
      <c r="T412" s="9"/>
      <c r="U412" s="9"/>
      <c r="V412" s="9"/>
      <c r="W412" s="9"/>
      <c r="X412" s="9"/>
      <c r="Y412" s="9"/>
      <c r="Z412" s="9"/>
      <c r="AA412" s="9"/>
      <c r="AB412" s="9"/>
    </row>
    <row r="413" spans="1:28">
      <c r="A413" s="214" t="s">
        <v>1089</v>
      </c>
      <c r="B413" s="215" t="s">
        <v>16</v>
      </c>
      <c r="C413" s="215"/>
      <c r="D413" s="216" t="s">
        <v>1090</v>
      </c>
      <c r="E413" s="215"/>
      <c r="F413" s="217">
        <v>1</v>
      </c>
      <c r="G413" s="217" t="s">
        <v>16</v>
      </c>
      <c r="H413" s="218">
        <f>I414+I415+I416+I417+I418+I419+I420</f>
        <v>15592.05</v>
      </c>
      <c r="I413" s="232">
        <f t="shared" si="0"/>
        <v>15592.05</v>
      </c>
      <c r="J413" s="9"/>
      <c r="K413" s="9"/>
      <c r="L413" s="9"/>
      <c r="M413" s="9"/>
      <c r="N413" s="9"/>
      <c r="O413" s="9"/>
      <c r="P413" s="9"/>
      <c r="Q413" s="9"/>
      <c r="R413" s="9"/>
      <c r="S413" s="9"/>
      <c r="T413" s="9"/>
      <c r="U413" s="9"/>
      <c r="V413" s="9"/>
      <c r="W413" s="9"/>
      <c r="X413" s="9"/>
      <c r="Y413" s="9"/>
      <c r="Z413" s="9"/>
      <c r="AA413" s="9"/>
      <c r="AB413" s="9"/>
    </row>
    <row r="414" spans="1:28" ht="25.5">
      <c r="A414" s="206" t="s">
        <v>1091</v>
      </c>
      <c r="B414" s="224" t="s">
        <v>1092</v>
      </c>
      <c r="C414" s="208" t="s">
        <v>27</v>
      </c>
      <c r="D414" s="209" t="s">
        <v>1093</v>
      </c>
      <c r="E414" s="207" t="s">
        <v>76</v>
      </c>
      <c r="F414" s="211">
        <v>6</v>
      </c>
      <c r="G414" s="211">
        <v>89.42</v>
      </c>
      <c r="H414" s="212">
        <f>(TRUNC(G414*J7,2)+G414)</f>
        <v>113.38</v>
      </c>
      <c r="I414" s="231">
        <f t="shared" si="0"/>
        <v>680.28</v>
      </c>
      <c r="J414" s="9"/>
      <c r="K414" s="9"/>
      <c r="L414" s="9"/>
      <c r="M414" s="9"/>
      <c r="N414" s="9"/>
      <c r="O414" s="9"/>
      <c r="P414" s="9"/>
      <c r="Q414" s="9"/>
      <c r="R414" s="9"/>
      <c r="S414" s="9"/>
      <c r="T414" s="9"/>
      <c r="U414" s="9"/>
      <c r="V414" s="9"/>
      <c r="W414" s="9"/>
      <c r="X414" s="9"/>
      <c r="Y414" s="9"/>
      <c r="Z414" s="9"/>
      <c r="AA414" s="9"/>
      <c r="AB414" s="9"/>
    </row>
    <row r="415" spans="1:28" ht="204">
      <c r="A415" s="206" t="s">
        <v>1094</v>
      </c>
      <c r="B415" s="207" t="s">
        <v>1095</v>
      </c>
      <c r="C415" s="208" t="s">
        <v>147</v>
      </c>
      <c r="D415" s="225" t="s">
        <v>1096</v>
      </c>
      <c r="E415" s="224" t="s">
        <v>48</v>
      </c>
      <c r="F415" s="211">
        <v>1</v>
      </c>
      <c r="G415" s="211">
        <v>7430.25</v>
      </c>
      <c r="H415" s="212">
        <f>(TRUNC(G415*J7,2)+G415)</f>
        <v>9421.5499999999993</v>
      </c>
      <c r="I415" s="231">
        <f t="shared" si="0"/>
        <v>9421.5499999999993</v>
      </c>
      <c r="J415" s="9"/>
      <c r="K415" s="9"/>
      <c r="L415" s="9"/>
      <c r="M415" s="9"/>
      <c r="N415" s="9"/>
      <c r="O415" s="9"/>
      <c r="P415" s="9"/>
      <c r="Q415" s="9"/>
      <c r="R415" s="9"/>
      <c r="S415" s="9"/>
      <c r="T415" s="9"/>
      <c r="U415" s="9"/>
      <c r="V415" s="9"/>
      <c r="W415" s="9"/>
      <c r="X415" s="9"/>
      <c r="Y415" s="9"/>
      <c r="Z415" s="9"/>
      <c r="AA415" s="9"/>
      <c r="AB415" s="9"/>
    </row>
    <row r="416" spans="1:28" ht="38.25">
      <c r="A416" s="206" t="s">
        <v>1097</v>
      </c>
      <c r="B416" s="207" t="s">
        <v>1098</v>
      </c>
      <c r="C416" s="208" t="s">
        <v>147</v>
      </c>
      <c r="D416" s="209" t="s">
        <v>1099</v>
      </c>
      <c r="E416" s="207" t="s">
        <v>322</v>
      </c>
      <c r="F416" s="211">
        <v>200</v>
      </c>
      <c r="G416" s="211">
        <v>6.91</v>
      </c>
      <c r="H416" s="212">
        <f>(TRUNC(G416*J7,2)+G416)</f>
        <v>8.76</v>
      </c>
      <c r="I416" s="231">
        <f t="shared" si="0"/>
        <v>1752</v>
      </c>
      <c r="J416" s="9"/>
      <c r="K416" s="9"/>
      <c r="L416" s="9"/>
      <c r="M416" s="9"/>
      <c r="N416" s="9"/>
      <c r="O416" s="9"/>
      <c r="P416" s="9"/>
      <c r="Q416" s="9"/>
      <c r="R416" s="9"/>
      <c r="S416" s="9"/>
      <c r="T416" s="9"/>
      <c r="U416" s="9"/>
      <c r="V416" s="9"/>
      <c r="W416" s="9"/>
      <c r="X416" s="9"/>
      <c r="Y416" s="9"/>
      <c r="Z416" s="9"/>
      <c r="AA416" s="9"/>
      <c r="AB416" s="9"/>
    </row>
    <row r="417" spans="1:28" ht="38.25">
      <c r="A417" s="206" t="s">
        <v>1100</v>
      </c>
      <c r="B417" s="207" t="s">
        <v>1101</v>
      </c>
      <c r="C417" s="208" t="s">
        <v>147</v>
      </c>
      <c r="D417" s="209" t="s">
        <v>1102</v>
      </c>
      <c r="E417" s="210" t="s">
        <v>322</v>
      </c>
      <c r="F417" s="211">
        <v>50</v>
      </c>
      <c r="G417" s="211">
        <v>12.96</v>
      </c>
      <c r="H417" s="212">
        <f>(TRUNC(G417*J7,2)+G417)</f>
        <v>16.43</v>
      </c>
      <c r="I417" s="231">
        <f t="shared" si="0"/>
        <v>821.5</v>
      </c>
      <c r="J417" s="9"/>
      <c r="K417" s="9"/>
      <c r="L417" s="9"/>
      <c r="M417" s="9"/>
      <c r="N417" s="9"/>
      <c r="O417" s="9"/>
      <c r="P417" s="9"/>
      <c r="Q417" s="9"/>
      <c r="R417" s="9"/>
      <c r="S417" s="9"/>
      <c r="T417" s="9"/>
      <c r="U417" s="9"/>
      <c r="V417" s="9"/>
      <c r="W417" s="9"/>
      <c r="X417" s="9"/>
      <c r="Y417" s="9"/>
      <c r="Z417" s="9"/>
      <c r="AA417" s="9"/>
      <c r="AB417" s="9"/>
    </row>
    <row r="418" spans="1:28" ht="25.5">
      <c r="A418" s="206" t="s">
        <v>1103</v>
      </c>
      <c r="B418" s="207" t="s">
        <v>1104</v>
      </c>
      <c r="C418" s="208" t="s">
        <v>27</v>
      </c>
      <c r="D418" s="209" t="s">
        <v>1105</v>
      </c>
      <c r="E418" s="210" t="s">
        <v>322</v>
      </c>
      <c r="F418" s="211">
        <v>40</v>
      </c>
      <c r="G418" s="211">
        <v>18.010000000000002</v>
      </c>
      <c r="H418" s="212">
        <f>(TRUNC(G418*J7,2)+G418)</f>
        <v>22.83</v>
      </c>
      <c r="I418" s="231">
        <f t="shared" si="0"/>
        <v>913.2</v>
      </c>
      <c r="J418" s="9"/>
      <c r="K418" s="9"/>
      <c r="L418" s="9"/>
      <c r="M418" s="9"/>
      <c r="N418" s="9"/>
      <c r="O418" s="9"/>
      <c r="P418" s="9"/>
      <c r="Q418" s="9"/>
      <c r="R418" s="9"/>
      <c r="S418" s="9"/>
      <c r="T418" s="9"/>
      <c r="U418" s="9"/>
      <c r="V418" s="9"/>
      <c r="W418" s="9"/>
      <c r="X418" s="9"/>
      <c r="Y418" s="9"/>
      <c r="Z418" s="9"/>
      <c r="AA418" s="9"/>
      <c r="AB418" s="9"/>
    </row>
    <row r="419" spans="1:28" ht="25.5">
      <c r="A419" s="206" t="s">
        <v>1106</v>
      </c>
      <c r="B419" s="210" t="s">
        <v>1007</v>
      </c>
      <c r="C419" s="208" t="s">
        <v>27</v>
      </c>
      <c r="D419" s="213" t="s">
        <v>1107</v>
      </c>
      <c r="E419" s="210" t="s">
        <v>76</v>
      </c>
      <c r="F419" s="211">
        <v>10</v>
      </c>
      <c r="G419" s="211">
        <v>37.409999999999997</v>
      </c>
      <c r="H419" s="212">
        <f>(TRUNC(G419*J7,2)+G419)</f>
        <v>47.43</v>
      </c>
      <c r="I419" s="231">
        <f t="shared" si="0"/>
        <v>474.3</v>
      </c>
      <c r="J419" s="9"/>
      <c r="K419" s="9"/>
      <c r="L419" s="9"/>
      <c r="M419" s="9"/>
      <c r="N419" s="9"/>
      <c r="O419" s="9"/>
      <c r="P419" s="9"/>
      <c r="Q419" s="9"/>
      <c r="R419" s="9"/>
      <c r="S419" s="9"/>
      <c r="T419" s="9"/>
      <c r="U419" s="9"/>
      <c r="V419" s="9"/>
      <c r="W419" s="9"/>
      <c r="X419" s="9"/>
      <c r="Y419" s="9"/>
      <c r="Z419" s="9"/>
      <c r="AA419" s="9"/>
      <c r="AB419" s="9"/>
    </row>
    <row r="420" spans="1:28" ht="25.5">
      <c r="A420" s="206" t="s">
        <v>1108</v>
      </c>
      <c r="B420" s="224" t="s">
        <v>990</v>
      </c>
      <c r="C420" s="208" t="s">
        <v>20</v>
      </c>
      <c r="D420" s="209" t="s">
        <v>991</v>
      </c>
      <c r="E420" s="207" t="s">
        <v>61</v>
      </c>
      <c r="F420" s="211">
        <v>42</v>
      </c>
      <c r="G420" s="211">
        <v>28.72</v>
      </c>
      <c r="H420" s="212">
        <f>(TRUNC(G420*J7,2)+G420)</f>
        <v>36.409999999999997</v>
      </c>
      <c r="I420" s="231">
        <f t="shared" si="0"/>
        <v>1529.22</v>
      </c>
      <c r="J420" s="9"/>
      <c r="K420" s="9"/>
      <c r="L420" s="9"/>
      <c r="M420" s="9"/>
      <c r="N420" s="9"/>
      <c r="O420" s="9"/>
      <c r="P420" s="9"/>
      <c r="Q420" s="9"/>
      <c r="R420" s="9"/>
      <c r="S420" s="9"/>
      <c r="T420" s="9"/>
      <c r="U420" s="9"/>
      <c r="V420" s="9"/>
      <c r="W420" s="9"/>
      <c r="X420" s="9"/>
      <c r="Y420" s="9"/>
      <c r="Z420" s="9"/>
      <c r="AA420" s="9"/>
      <c r="AB420" s="9"/>
    </row>
    <row r="421" spans="1:28">
      <c r="A421" s="201" t="s">
        <v>1109</v>
      </c>
      <c r="B421" s="202" t="s">
        <v>16</v>
      </c>
      <c r="C421" s="202"/>
      <c r="D421" s="203" t="s">
        <v>1110</v>
      </c>
      <c r="E421" s="202"/>
      <c r="F421" s="204">
        <v>1</v>
      </c>
      <c r="G421" s="204" t="s">
        <v>16</v>
      </c>
      <c r="H421" s="205">
        <f>I422+I423+I424+I425+I426+I427+I428+I429+I430+I431+I432+I433+I434+I435+I436+I437+I438+I439+I440+I441</f>
        <v>132769.07</v>
      </c>
      <c r="I421" s="229">
        <f t="shared" si="0"/>
        <v>132769.07</v>
      </c>
      <c r="J421" s="9"/>
      <c r="K421" s="9"/>
      <c r="L421" s="9"/>
      <c r="M421" s="9"/>
      <c r="N421" s="9"/>
      <c r="O421" s="9"/>
      <c r="P421" s="9"/>
      <c r="Q421" s="9"/>
      <c r="R421" s="9"/>
      <c r="S421" s="9"/>
      <c r="T421" s="9"/>
      <c r="U421" s="9"/>
      <c r="V421" s="9"/>
      <c r="W421" s="9"/>
      <c r="X421" s="9"/>
      <c r="Y421" s="9"/>
      <c r="Z421" s="9"/>
      <c r="AA421" s="9"/>
      <c r="AB421" s="9"/>
    </row>
    <row r="422" spans="1:28" ht="25.5">
      <c r="A422" s="206" t="s">
        <v>1111</v>
      </c>
      <c r="B422" s="210" t="s">
        <v>1010</v>
      </c>
      <c r="C422" s="208" t="s">
        <v>27</v>
      </c>
      <c r="D422" s="213" t="s">
        <v>1011</v>
      </c>
      <c r="E422" s="210" t="s">
        <v>76</v>
      </c>
      <c r="F422" s="211">
        <v>110</v>
      </c>
      <c r="G422" s="211">
        <v>53.79</v>
      </c>
      <c r="H422" s="212">
        <f>(TRUNC(G422*J7,2)+G422)</f>
        <v>68.2</v>
      </c>
      <c r="I422" s="231">
        <f t="shared" si="0"/>
        <v>7502</v>
      </c>
      <c r="J422" s="9"/>
      <c r="K422" s="9"/>
      <c r="L422" s="9"/>
      <c r="M422" s="9"/>
      <c r="N422" s="9"/>
      <c r="O422" s="9"/>
      <c r="P422" s="9"/>
      <c r="Q422" s="9"/>
      <c r="R422" s="9"/>
      <c r="S422" s="9"/>
      <c r="T422" s="9"/>
      <c r="U422" s="9"/>
      <c r="V422" s="9"/>
      <c r="W422" s="9"/>
      <c r="X422" s="9"/>
      <c r="Y422" s="9"/>
      <c r="Z422" s="9"/>
      <c r="AA422" s="9"/>
      <c r="AB422" s="9"/>
    </row>
    <row r="423" spans="1:28">
      <c r="A423" s="206" t="s">
        <v>1112</v>
      </c>
      <c r="B423" s="210" t="s">
        <v>1113</v>
      </c>
      <c r="C423" s="208" t="s">
        <v>147</v>
      </c>
      <c r="D423" s="213" t="s">
        <v>1114</v>
      </c>
      <c r="E423" s="210" t="s">
        <v>76</v>
      </c>
      <c r="F423" s="211">
        <v>96</v>
      </c>
      <c r="G423" s="211">
        <v>44.6</v>
      </c>
      <c r="H423" s="212">
        <f>(TRUNC(G423*J7,2)+G423)</f>
        <v>56.55</v>
      </c>
      <c r="I423" s="231">
        <f t="shared" si="0"/>
        <v>5428.8</v>
      </c>
      <c r="J423" s="9"/>
      <c r="K423" s="9"/>
      <c r="L423" s="9"/>
      <c r="M423" s="9"/>
      <c r="N423" s="9"/>
      <c r="O423" s="9"/>
      <c r="P423" s="9"/>
      <c r="Q423" s="9"/>
      <c r="R423" s="9"/>
      <c r="S423" s="9"/>
      <c r="T423" s="9"/>
      <c r="U423" s="9"/>
      <c r="V423" s="9"/>
      <c r="W423" s="9"/>
      <c r="X423" s="9"/>
      <c r="Y423" s="9"/>
      <c r="Z423" s="9"/>
      <c r="AA423" s="9"/>
      <c r="AB423" s="9"/>
    </row>
    <row r="424" spans="1:28" ht="25.5">
      <c r="A424" s="206" t="s">
        <v>1115</v>
      </c>
      <c r="B424" s="224" t="s">
        <v>990</v>
      </c>
      <c r="C424" s="208" t="s">
        <v>20</v>
      </c>
      <c r="D424" s="209" t="s">
        <v>991</v>
      </c>
      <c r="E424" s="207" t="s">
        <v>61</v>
      </c>
      <c r="F424" s="211">
        <v>370</v>
      </c>
      <c r="G424" s="211">
        <v>28.72</v>
      </c>
      <c r="H424" s="212">
        <f>(TRUNC(G424*J7,2)+G424)</f>
        <v>36.409999999999997</v>
      </c>
      <c r="I424" s="231">
        <f t="shared" si="0"/>
        <v>13471.7</v>
      </c>
      <c r="J424" s="9"/>
      <c r="K424" s="9"/>
      <c r="L424" s="9"/>
      <c r="M424" s="9"/>
      <c r="N424" s="9"/>
      <c r="O424" s="9"/>
      <c r="P424" s="9"/>
      <c r="Q424" s="9"/>
      <c r="R424" s="9"/>
      <c r="S424" s="9"/>
      <c r="T424" s="9"/>
      <c r="U424" s="9"/>
      <c r="V424" s="9"/>
      <c r="W424" s="9"/>
      <c r="X424" s="9"/>
      <c r="Y424" s="9"/>
      <c r="Z424" s="9"/>
      <c r="AA424" s="9"/>
      <c r="AB424" s="9"/>
    </row>
    <row r="425" spans="1:28" ht="25.5">
      <c r="A425" s="206" t="s">
        <v>1116</v>
      </c>
      <c r="B425" s="210" t="s">
        <v>1117</v>
      </c>
      <c r="C425" s="208" t="s">
        <v>20</v>
      </c>
      <c r="D425" s="213" t="s">
        <v>1118</v>
      </c>
      <c r="E425" s="210" t="s">
        <v>61</v>
      </c>
      <c r="F425" s="211">
        <v>9</v>
      </c>
      <c r="G425" s="211">
        <v>45.77</v>
      </c>
      <c r="H425" s="212">
        <f>(TRUNC(G425*J7,2)+G425)</f>
        <v>58.03</v>
      </c>
      <c r="I425" s="231">
        <f t="shared" si="0"/>
        <v>522.27</v>
      </c>
      <c r="J425" s="9"/>
      <c r="K425" s="9"/>
      <c r="L425" s="9"/>
      <c r="M425" s="9"/>
      <c r="N425" s="9"/>
      <c r="O425" s="9"/>
      <c r="P425" s="9"/>
      <c r="Q425" s="9"/>
      <c r="R425" s="9"/>
      <c r="S425" s="9"/>
      <c r="T425" s="9"/>
      <c r="U425" s="9"/>
      <c r="V425" s="9"/>
      <c r="W425" s="9"/>
      <c r="X425" s="9"/>
      <c r="Y425" s="9"/>
      <c r="Z425" s="9"/>
      <c r="AA425" s="9"/>
      <c r="AB425" s="9"/>
    </row>
    <row r="426" spans="1:28" ht="25.5">
      <c r="A426" s="206" t="s">
        <v>1119</v>
      </c>
      <c r="B426" s="207" t="s">
        <v>1120</v>
      </c>
      <c r="C426" s="208" t="s">
        <v>27</v>
      </c>
      <c r="D426" s="209" t="s">
        <v>1121</v>
      </c>
      <c r="E426" s="210" t="s">
        <v>76</v>
      </c>
      <c r="F426" s="211">
        <v>2</v>
      </c>
      <c r="G426" s="211">
        <v>41.2</v>
      </c>
      <c r="H426" s="212">
        <f>(TRUNC(G426*J7,2)+G426)</f>
        <v>52.24</v>
      </c>
      <c r="I426" s="231">
        <f t="shared" si="0"/>
        <v>104.48</v>
      </c>
      <c r="J426" s="9"/>
      <c r="K426" s="9"/>
      <c r="L426" s="9"/>
      <c r="M426" s="9"/>
      <c r="N426" s="9"/>
      <c r="O426" s="9"/>
      <c r="P426" s="9"/>
      <c r="Q426" s="9"/>
      <c r="R426" s="9"/>
      <c r="S426" s="9"/>
      <c r="T426" s="9"/>
      <c r="U426" s="9"/>
      <c r="V426" s="9"/>
      <c r="W426" s="9"/>
      <c r="X426" s="9"/>
      <c r="Y426" s="9"/>
      <c r="Z426" s="9"/>
      <c r="AA426" s="9"/>
      <c r="AB426" s="9"/>
    </row>
    <row r="427" spans="1:28" ht="38.25">
      <c r="A427" s="206" t="s">
        <v>1122</v>
      </c>
      <c r="B427" s="207" t="s">
        <v>1123</v>
      </c>
      <c r="C427" s="208" t="s">
        <v>20</v>
      </c>
      <c r="D427" s="209" t="s">
        <v>1124</v>
      </c>
      <c r="E427" s="210" t="s">
        <v>61</v>
      </c>
      <c r="F427" s="211">
        <v>79</v>
      </c>
      <c r="G427" s="211">
        <v>90.45</v>
      </c>
      <c r="H427" s="212">
        <f>(TRUNC(G427*J7,2)+G427)</f>
        <v>114.69</v>
      </c>
      <c r="I427" s="231">
        <f t="shared" si="0"/>
        <v>9060.51</v>
      </c>
      <c r="J427" s="9"/>
      <c r="K427" s="9"/>
      <c r="L427" s="9"/>
      <c r="M427" s="9"/>
      <c r="N427" s="9"/>
      <c r="O427" s="9"/>
      <c r="P427" s="9"/>
      <c r="Q427" s="9"/>
      <c r="R427" s="9"/>
      <c r="S427" s="9"/>
      <c r="T427" s="9"/>
      <c r="U427" s="9"/>
      <c r="V427" s="9"/>
      <c r="W427" s="9"/>
      <c r="X427" s="9"/>
      <c r="Y427" s="9"/>
      <c r="Z427" s="9"/>
      <c r="AA427" s="9"/>
      <c r="AB427" s="9"/>
    </row>
    <row r="428" spans="1:28" ht="38.25">
      <c r="A428" s="206" t="s">
        <v>1125</v>
      </c>
      <c r="B428" s="207" t="s">
        <v>1126</v>
      </c>
      <c r="C428" s="208" t="s">
        <v>20</v>
      </c>
      <c r="D428" s="209" t="s">
        <v>1127</v>
      </c>
      <c r="E428" s="210" t="s">
        <v>61</v>
      </c>
      <c r="F428" s="211">
        <v>54</v>
      </c>
      <c r="G428" s="211">
        <v>101.22</v>
      </c>
      <c r="H428" s="212">
        <f>(TRUNC(G428*J7,2)+G428)</f>
        <v>128.34</v>
      </c>
      <c r="I428" s="231">
        <f t="shared" si="0"/>
        <v>6930.36</v>
      </c>
      <c r="J428" s="9"/>
      <c r="K428" s="9"/>
      <c r="L428" s="9"/>
      <c r="M428" s="9"/>
      <c r="N428" s="9"/>
      <c r="O428" s="9"/>
      <c r="P428" s="9"/>
      <c r="Q428" s="9"/>
      <c r="R428" s="9"/>
      <c r="S428" s="9"/>
      <c r="T428" s="9"/>
      <c r="U428" s="9"/>
      <c r="V428" s="9"/>
      <c r="W428" s="9"/>
      <c r="X428" s="9"/>
      <c r="Y428" s="9"/>
      <c r="Z428" s="9"/>
      <c r="AA428" s="9"/>
      <c r="AB428" s="9"/>
    </row>
    <row r="429" spans="1:28" ht="25.5">
      <c r="A429" s="206" t="s">
        <v>1128</v>
      </c>
      <c r="B429" s="207" t="s">
        <v>1129</v>
      </c>
      <c r="C429" s="208" t="s">
        <v>27</v>
      </c>
      <c r="D429" s="209" t="s">
        <v>1130</v>
      </c>
      <c r="E429" s="210" t="s">
        <v>322</v>
      </c>
      <c r="F429" s="211">
        <v>4270</v>
      </c>
      <c r="G429" s="211">
        <v>7.56</v>
      </c>
      <c r="H429" s="212">
        <f>(TRUNC(G429*J7,2)+G429)</f>
        <v>9.58</v>
      </c>
      <c r="I429" s="231">
        <f t="shared" si="0"/>
        <v>40906.6</v>
      </c>
      <c r="J429" s="9"/>
      <c r="K429" s="9"/>
      <c r="L429" s="9"/>
      <c r="M429" s="9"/>
      <c r="N429" s="9"/>
      <c r="O429" s="9"/>
      <c r="P429" s="9"/>
      <c r="Q429" s="9"/>
      <c r="R429" s="9"/>
      <c r="S429" s="9"/>
      <c r="T429" s="9"/>
      <c r="U429" s="9"/>
      <c r="V429" s="9"/>
      <c r="W429" s="9"/>
      <c r="X429" s="9"/>
      <c r="Y429" s="9"/>
      <c r="Z429" s="9"/>
      <c r="AA429" s="9"/>
      <c r="AB429" s="9"/>
    </row>
    <row r="430" spans="1:28">
      <c r="A430" s="206" t="s">
        <v>1131</v>
      </c>
      <c r="B430" s="207" t="s">
        <v>1132</v>
      </c>
      <c r="C430" s="208" t="s">
        <v>27</v>
      </c>
      <c r="D430" s="209" t="s">
        <v>1133</v>
      </c>
      <c r="E430" s="207" t="s">
        <v>76</v>
      </c>
      <c r="F430" s="211">
        <v>2</v>
      </c>
      <c r="G430" s="211">
        <v>2828.75</v>
      </c>
      <c r="H430" s="212">
        <f>(TRUNC(G430*J7,2)+G430)</f>
        <v>3586.85</v>
      </c>
      <c r="I430" s="231">
        <f t="shared" si="0"/>
        <v>7173.7</v>
      </c>
      <c r="J430" s="9"/>
      <c r="K430" s="9"/>
      <c r="L430" s="9"/>
      <c r="M430" s="9"/>
      <c r="N430" s="9"/>
      <c r="O430" s="9"/>
      <c r="P430" s="9"/>
      <c r="Q430" s="9"/>
      <c r="R430" s="9"/>
      <c r="S430" s="9"/>
      <c r="T430" s="9"/>
      <c r="U430" s="9"/>
      <c r="V430" s="9"/>
      <c r="W430" s="9"/>
      <c r="X430" s="9"/>
      <c r="Y430" s="9"/>
      <c r="Z430" s="9"/>
      <c r="AA430" s="9"/>
      <c r="AB430" s="9"/>
    </row>
    <row r="431" spans="1:28">
      <c r="A431" s="206" t="s">
        <v>1134</v>
      </c>
      <c r="B431" s="207" t="s">
        <v>1135</v>
      </c>
      <c r="C431" s="208" t="s">
        <v>27</v>
      </c>
      <c r="D431" s="209" t="s">
        <v>1136</v>
      </c>
      <c r="E431" s="207" t="s">
        <v>76</v>
      </c>
      <c r="F431" s="211">
        <v>5</v>
      </c>
      <c r="G431" s="211">
        <v>1238.6600000000001</v>
      </c>
      <c r="H431" s="212">
        <f>(TRUNC(G431*J7,2)+G431)</f>
        <v>1570.62</v>
      </c>
      <c r="I431" s="231">
        <f t="shared" si="0"/>
        <v>7853.1</v>
      </c>
      <c r="J431" s="9"/>
      <c r="K431" s="9"/>
      <c r="L431" s="9"/>
      <c r="M431" s="9"/>
      <c r="N431" s="9"/>
      <c r="O431" s="9"/>
      <c r="P431" s="9"/>
      <c r="Q431" s="9"/>
      <c r="R431" s="9"/>
      <c r="S431" s="9"/>
      <c r="T431" s="9"/>
      <c r="U431" s="9"/>
      <c r="V431" s="9"/>
      <c r="W431" s="9"/>
      <c r="X431" s="9"/>
      <c r="Y431" s="9"/>
      <c r="Z431" s="9"/>
      <c r="AA431" s="9"/>
      <c r="AB431" s="9"/>
    </row>
    <row r="432" spans="1:28">
      <c r="A432" s="206" t="s">
        <v>1137</v>
      </c>
      <c r="B432" s="207" t="s">
        <v>1138</v>
      </c>
      <c r="C432" s="208" t="s">
        <v>20</v>
      </c>
      <c r="D432" s="209" t="s">
        <v>1139</v>
      </c>
      <c r="E432" s="207" t="s">
        <v>514</v>
      </c>
      <c r="F432" s="211">
        <v>10</v>
      </c>
      <c r="G432" s="211">
        <v>75.510000000000005</v>
      </c>
      <c r="H432" s="212">
        <f>(TRUNC(G432*J7,2)+G432)</f>
        <v>95.74</v>
      </c>
      <c r="I432" s="231">
        <f t="shared" si="0"/>
        <v>957.4</v>
      </c>
      <c r="J432" s="9"/>
      <c r="K432" s="9"/>
      <c r="L432" s="9"/>
      <c r="M432" s="9"/>
      <c r="N432" s="9"/>
      <c r="O432" s="9"/>
      <c r="P432" s="9"/>
      <c r="Q432" s="9"/>
      <c r="R432" s="9"/>
      <c r="S432" s="9"/>
      <c r="T432" s="9"/>
      <c r="U432" s="9"/>
      <c r="V432" s="9"/>
      <c r="W432" s="9"/>
      <c r="X432" s="9"/>
      <c r="Y432" s="9"/>
      <c r="Z432" s="9"/>
      <c r="AA432" s="9"/>
      <c r="AB432" s="9"/>
    </row>
    <row r="433" spans="1:28">
      <c r="A433" s="206" t="s">
        <v>1140</v>
      </c>
      <c r="B433" s="210" t="s">
        <v>1141</v>
      </c>
      <c r="C433" s="208" t="s">
        <v>20</v>
      </c>
      <c r="D433" s="213" t="s">
        <v>1142</v>
      </c>
      <c r="E433" s="210" t="s">
        <v>514</v>
      </c>
      <c r="F433" s="211">
        <v>13</v>
      </c>
      <c r="G433" s="211">
        <v>19.75</v>
      </c>
      <c r="H433" s="212">
        <f>(TRUNC(G433*J7,2)+G433)</f>
        <v>25.04</v>
      </c>
      <c r="I433" s="231">
        <f t="shared" si="0"/>
        <v>325.52</v>
      </c>
      <c r="J433" s="9"/>
      <c r="K433" s="9"/>
      <c r="L433" s="9"/>
      <c r="M433" s="9"/>
      <c r="N433" s="9"/>
      <c r="O433" s="9"/>
      <c r="P433" s="9"/>
      <c r="Q433" s="9"/>
      <c r="R433" s="9"/>
      <c r="S433" s="9"/>
      <c r="T433" s="9"/>
      <c r="U433" s="9"/>
      <c r="V433" s="9"/>
      <c r="W433" s="9"/>
      <c r="X433" s="9"/>
      <c r="Y433" s="9"/>
      <c r="Z433" s="9"/>
      <c r="AA433" s="9"/>
      <c r="AB433" s="9"/>
    </row>
    <row r="434" spans="1:28">
      <c r="A434" s="206" t="s">
        <v>1143</v>
      </c>
      <c r="B434" s="207" t="s">
        <v>1144</v>
      </c>
      <c r="C434" s="208" t="s">
        <v>20</v>
      </c>
      <c r="D434" s="209" t="s">
        <v>1145</v>
      </c>
      <c r="E434" s="210" t="s">
        <v>48</v>
      </c>
      <c r="F434" s="211">
        <v>5</v>
      </c>
      <c r="G434" s="211">
        <v>88.66</v>
      </c>
      <c r="H434" s="212">
        <f>(TRUNC(G434*J7,2)+G434)</f>
        <v>112.42</v>
      </c>
      <c r="I434" s="231">
        <f t="shared" si="0"/>
        <v>562.1</v>
      </c>
      <c r="J434" s="9"/>
      <c r="K434" s="9"/>
      <c r="L434" s="9"/>
      <c r="M434" s="9"/>
      <c r="N434" s="9"/>
      <c r="O434" s="9"/>
      <c r="P434" s="9"/>
      <c r="Q434" s="9"/>
      <c r="R434" s="9"/>
      <c r="S434" s="9"/>
      <c r="T434" s="9"/>
      <c r="U434" s="9"/>
      <c r="V434" s="9"/>
      <c r="W434" s="9"/>
      <c r="X434" s="9"/>
      <c r="Y434" s="9"/>
      <c r="Z434" s="9"/>
      <c r="AA434" s="9"/>
      <c r="AB434" s="9"/>
    </row>
    <row r="435" spans="1:28">
      <c r="A435" s="206" t="s">
        <v>1146</v>
      </c>
      <c r="B435" s="207" t="s">
        <v>1147</v>
      </c>
      <c r="C435" s="208" t="s">
        <v>20</v>
      </c>
      <c r="D435" s="209" t="s">
        <v>1148</v>
      </c>
      <c r="E435" s="210" t="s">
        <v>514</v>
      </c>
      <c r="F435" s="211">
        <v>2</v>
      </c>
      <c r="G435" s="211">
        <v>737.76</v>
      </c>
      <c r="H435" s="212">
        <f>(TRUNC(G435*J7,2)+G435)</f>
        <v>935.47</v>
      </c>
      <c r="I435" s="231">
        <f t="shared" si="0"/>
        <v>1870.94</v>
      </c>
      <c r="J435" s="9"/>
      <c r="K435" s="9"/>
      <c r="L435" s="9"/>
      <c r="M435" s="9"/>
      <c r="N435" s="9"/>
      <c r="O435" s="9"/>
      <c r="P435" s="9"/>
      <c r="Q435" s="9"/>
      <c r="R435" s="9"/>
      <c r="S435" s="9"/>
      <c r="T435" s="9"/>
      <c r="U435" s="9"/>
      <c r="V435" s="9"/>
      <c r="W435" s="9"/>
      <c r="X435" s="9"/>
      <c r="Y435" s="9"/>
      <c r="Z435" s="9"/>
      <c r="AA435" s="9"/>
      <c r="AB435" s="9"/>
    </row>
    <row r="436" spans="1:28" ht="25.5">
      <c r="A436" s="206" t="s">
        <v>1149</v>
      </c>
      <c r="B436" s="207" t="s">
        <v>1150</v>
      </c>
      <c r="C436" s="208" t="s">
        <v>147</v>
      </c>
      <c r="D436" s="209" t="s">
        <v>1151</v>
      </c>
      <c r="E436" s="210" t="s">
        <v>486</v>
      </c>
      <c r="F436" s="211">
        <v>5</v>
      </c>
      <c r="G436" s="211">
        <v>3790.88</v>
      </c>
      <c r="H436" s="212">
        <f>(TRUNC(G436*J7,2)+G436)</f>
        <v>4806.83</v>
      </c>
      <c r="I436" s="231">
        <f t="shared" si="0"/>
        <v>24034.15</v>
      </c>
      <c r="J436" s="9"/>
      <c r="K436" s="9"/>
      <c r="L436" s="9"/>
      <c r="M436" s="9"/>
      <c r="N436" s="9"/>
      <c r="O436" s="9"/>
      <c r="P436" s="9"/>
      <c r="Q436" s="9"/>
      <c r="R436" s="9"/>
      <c r="S436" s="9"/>
      <c r="T436" s="9"/>
      <c r="U436" s="9"/>
      <c r="V436" s="9"/>
      <c r="W436" s="9"/>
      <c r="X436" s="9"/>
      <c r="Y436" s="9"/>
      <c r="Z436" s="9"/>
      <c r="AA436" s="9"/>
      <c r="AB436" s="9"/>
    </row>
    <row r="437" spans="1:28">
      <c r="A437" s="206" t="s">
        <v>1152</v>
      </c>
      <c r="B437" s="207" t="s">
        <v>1153</v>
      </c>
      <c r="C437" s="208" t="s">
        <v>1154</v>
      </c>
      <c r="D437" s="209" t="s">
        <v>1155</v>
      </c>
      <c r="E437" s="210" t="s">
        <v>322</v>
      </c>
      <c r="F437" s="211">
        <v>70</v>
      </c>
      <c r="G437" s="211">
        <v>10.29</v>
      </c>
      <c r="H437" s="212">
        <f>(TRUNC(G437*J7,2)+G437)</f>
        <v>13.04</v>
      </c>
      <c r="I437" s="231">
        <f t="shared" si="0"/>
        <v>912.8</v>
      </c>
      <c r="J437" s="9"/>
      <c r="K437" s="9"/>
      <c r="L437" s="9"/>
      <c r="M437" s="9"/>
      <c r="N437" s="9"/>
      <c r="O437" s="9"/>
      <c r="P437" s="9"/>
      <c r="Q437" s="9"/>
      <c r="R437" s="9"/>
      <c r="S437" s="9"/>
      <c r="T437" s="9"/>
      <c r="U437" s="9"/>
      <c r="V437" s="9"/>
      <c r="W437" s="9"/>
      <c r="X437" s="9"/>
      <c r="Y437" s="9"/>
      <c r="Z437" s="9"/>
      <c r="AA437" s="9"/>
      <c r="AB437" s="9"/>
    </row>
    <row r="438" spans="1:28" ht="25.5">
      <c r="A438" s="206" t="s">
        <v>1156</v>
      </c>
      <c r="B438" s="207" t="s">
        <v>972</v>
      </c>
      <c r="C438" s="208" t="s">
        <v>27</v>
      </c>
      <c r="D438" s="209" t="s">
        <v>973</v>
      </c>
      <c r="E438" s="207" t="s">
        <v>322</v>
      </c>
      <c r="F438" s="211">
        <v>50</v>
      </c>
      <c r="G438" s="211">
        <v>8.07</v>
      </c>
      <c r="H438" s="212">
        <f>(TRUNC(G438*J7,2)+G438)</f>
        <v>10.23</v>
      </c>
      <c r="I438" s="231">
        <f t="shared" si="0"/>
        <v>511.5</v>
      </c>
      <c r="J438" s="9"/>
      <c r="K438" s="9"/>
      <c r="L438" s="9"/>
      <c r="M438" s="9"/>
      <c r="N438" s="9"/>
      <c r="O438" s="9"/>
      <c r="P438" s="9"/>
      <c r="Q438" s="9"/>
      <c r="R438" s="9"/>
      <c r="S438" s="9"/>
      <c r="T438" s="9"/>
      <c r="U438" s="9"/>
      <c r="V438" s="9"/>
      <c r="W438" s="9"/>
      <c r="X438" s="9"/>
      <c r="Y438" s="9"/>
      <c r="Z438" s="9"/>
      <c r="AA438" s="9"/>
      <c r="AB438" s="9"/>
    </row>
    <row r="439" spans="1:28">
      <c r="A439" s="206" t="s">
        <v>1157</v>
      </c>
      <c r="B439" s="210" t="s">
        <v>1158</v>
      </c>
      <c r="C439" s="208" t="s">
        <v>627</v>
      </c>
      <c r="D439" s="213" t="s">
        <v>1159</v>
      </c>
      <c r="E439" s="210" t="s">
        <v>48</v>
      </c>
      <c r="F439" s="211">
        <v>2</v>
      </c>
      <c r="G439" s="211">
        <v>1060.3399999999999</v>
      </c>
      <c r="H439" s="212">
        <f>(TRUNC(G439*J7,2)+G439)</f>
        <v>1344.51</v>
      </c>
      <c r="I439" s="231">
        <f t="shared" si="0"/>
        <v>2689.02</v>
      </c>
      <c r="J439" s="9"/>
      <c r="K439" s="9"/>
      <c r="L439" s="9"/>
      <c r="M439" s="9"/>
      <c r="N439" s="9"/>
      <c r="O439" s="9"/>
      <c r="P439" s="9"/>
      <c r="Q439" s="9"/>
      <c r="R439" s="9"/>
      <c r="S439" s="9"/>
      <c r="T439" s="9"/>
      <c r="U439" s="9"/>
      <c r="V439" s="9"/>
      <c r="W439" s="9"/>
      <c r="X439" s="9"/>
      <c r="Y439" s="9"/>
      <c r="Z439" s="9"/>
      <c r="AA439" s="9"/>
      <c r="AB439" s="9"/>
    </row>
    <row r="440" spans="1:28">
      <c r="A440" s="206" t="s">
        <v>1160</v>
      </c>
      <c r="B440" s="207" t="s">
        <v>1153</v>
      </c>
      <c r="C440" s="208" t="s">
        <v>1154</v>
      </c>
      <c r="D440" s="209" t="s">
        <v>1155</v>
      </c>
      <c r="E440" s="210" t="s">
        <v>322</v>
      </c>
      <c r="F440" s="211">
        <v>70</v>
      </c>
      <c r="G440" s="211">
        <v>10.29</v>
      </c>
      <c r="H440" s="212">
        <f>(TRUNC(G440*J7,2)+G440)</f>
        <v>13.04</v>
      </c>
      <c r="I440" s="231">
        <f t="shared" si="0"/>
        <v>912.8</v>
      </c>
      <c r="J440" s="9"/>
      <c r="K440" s="9"/>
      <c r="L440" s="9"/>
      <c r="M440" s="9"/>
      <c r="N440" s="9"/>
      <c r="O440" s="9"/>
      <c r="P440" s="9"/>
      <c r="Q440" s="9"/>
      <c r="R440" s="9"/>
      <c r="S440" s="9"/>
      <c r="T440" s="9"/>
      <c r="U440" s="9"/>
      <c r="V440" s="9"/>
      <c r="W440" s="9"/>
      <c r="X440" s="9"/>
      <c r="Y440" s="9"/>
      <c r="Z440" s="9"/>
      <c r="AA440" s="9"/>
      <c r="AB440" s="9"/>
    </row>
    <row r="441" spans="1:28" ht="38.25">
      <c r="A441" s="206" t="s">
        <v>1161</v>
      </c>
      <c r="B441" s="207" t="s">
        <v>1004</v>
      </c>
      <c r="C441" s="208" t="s">
        <v>147</v>
      </c>
      <c r="D441" s="209" t="s">
        <v>1005</v>
      </c>
      <c r="E441" s="210" t="s">
        <v>76</v>
      </c>
      <c r="F441" s="211">
        <v>3</v>
      </c>
      <c r="G441" s="211">
        <v>273.22000000000003</v>
      </c>
      <c r="H441" s="212">
        <f>(TRUNC(G441*J7,2)+G441)</f>
        <v>346.44</v>
      </c>
      <c r="I441" s="231">
        <f t="shared" si="0"/>
        <v>1039.32</v>
      </c>
      <c r="J441" s="9"/>
      <c r="K441" s="9"/>
      <c r="L441" s="9"/>
      <c r="M441" s="9"/>
      <c r="N441" s="9"/>
      <c r="O441" s="9"/>
      <c r="P441" s="9"/>
      <c r="Q441" s="9"/>
      <c r="R441" s="9"/>
      <c r="S441" s="9"/>
      <c r="T441" s="9"/>
      <c r="U441" s="9"/>
      <c r="V441" s="9"/>
      <c r="W441" s="9"/>
      <c r="X441" s="9"/>
      <c r="Y441" s="9"/>
      <c r="Z441" s="9"/>
      <c r="AA441" s="9"/>
      <c r="AB441" s="9"/>
    </row>
    <row r="442" spans="1:28">
      <c r="A442" s="201" t="s">
        <v>1162</v>
      </c>
      <c r="B442" s="202" t="s">
        <v>16</v>
      </c>
      <c r="C442" s="202"/>
      <c r="D442" s="203" t="s">
        <v>1163</v>
      </c>
      <c r="E442" s="202"/>
      <c r="F442" s="204">
        <v>1</v>
      </c>
      <c r="G442" s="204" t="s">
        <v>16</v>
      </c>
      <c r="H442" s="205">
        <f>I443+I444+I445+I446+I447+I448+I449</f>
        <v>25526.1</v>
      </c>
      <c r="I442" s="229">
        <f t="shared" si="0"/>
        <v>25526.1</v>
      </c>
      <c r="J442" s="9"/>
      <c r="K442" s="9"/>
      <c r="L442" s="9"/>
      <c r="M442" s="9"/>
      <c r="N442" s="9"/>
      <c r="O442" s="9"/>
      <c r="P442" s="9"/>
      <c r="Q442" s="9"/>
      <c r="R442" s="9"/>
      <c r="S442" s="9"/>
      <c r="T442" s="9"/>
      <c r="U442" s="9"/>
      <c r="V442" s="9"/>
      <c r="W442" s="9"/>
      <c r="X442" s="9"/>
      <c r="Y442" s="9"/>
      <c r="Z442" s="9"/>
      <c r="AA442" s="9"/>
      <c r="AB442" s="9"/>
    </row>
    <row r="443" spans="1:28" ht="25.5">
      <c r="A443" s="206" t="s">
        <v>1164</v>
      </c>
      <c r="B443" s="207" t="s">
        <v>1165</v>
      </c>
      <c r="C443" s="208" t="s">
        <v>20</v>
      </c>
      <c r="D443" s="209" t="s">
        <v>1166</v>
      </c>
      <c r="E443" s="210" t="s">
        <v>61</v>
      </c>
      <c r="F443" s="211">
        <v>30</v>
      </c>
      <c r="G443" s="211">
        <v>39.46</v>
      </c>
      <c r="H443" s="212">
        <f>(TRUNC(G443*J7,2)+G443)</f>
        <v>50.03</v>
      </c>
      <c r="I443" s="231">
        <f t="shared" si="0"/>
        <v>1500.9</v>
      </c>
      <c r="J443" s="9"/>
      <c r="K443" s="9"/>
      <c r="L443" s="9"/>
      <c r="M443" s="9"/>
      <c r="N443" s="9"/>
      <c r="O443" s="9"/>
      <c r="P443" s="9"/>
      <c r="Q443" s="9"/>
      <c r="R443" s="9"/>
      <c r="S443" s="9"/>
      <c r="T443" s="9"/>
      <c r="U443" s="9"/>
      <c r="V443" s="9"/>
      <c r="W443" s="9"/>
      <c r="X443" s="9"/>
      <c r="Y443" s="9"/>
      <c r="Z443" s="9"/>
      <c r="AA443" s="9"/>
      <c r="AB443" s="9"/>
    </row>
    <row r="444" spans="1:28" ht="25.5">
      <c r="A444" s="206" t="s">
        <v>1167</v>
      </c>
      <c r="B444" s="207" t="s">
        <v>1168</v>
      </c>
      <c r="C444" s="208" t="s">
        <v>20</v>
      </c>
      <c r="D444" s="209" t="s">
        <v>1169</v>
      </c>
      <c r="E444" s="207" t="s">
        <v>61</v>
      </c>
      <c r="F444" s="211">
        <v>40</v>
      </c>
      <c r="G444" s="211">
        <v>50.83</v>
      </c>
      <c r="H444" s="212">
        <f>(TRUNC(G444*J7,2)+G444)</f>
        <v>64.45</v>
      </c>
      <c r="I444" s="231">
        <f t="shared" si="0"/>
        <v>2578</v>
      </c>
      <c r="J444" s="9"/>
      <c r="K444" s="9"/>
      <c r="L444" s="9"/>
      <c r="M444" s="9"/>
      <c r="N444" s="9"/>
      <c r="O444" s="9"/>
      <c r="P444" s="9"/>
      <c r="Q444" s="9"/>
      <c r="R444" s="9"/>
      <c r="S444" s="9"/>
      <c r="T444" s="9"/>
      <c r="U444" s="9"/>
      <c r="V444" s="9"/>
      <c r="W444" s="9"/>
      <c r="X444" s="9"/>
      <c r="Y444" s="9"/>
      <c r="Z444" s="9"/>
      <c r="AA444" s="9"/>
      <c r="AB444" s="9"/>
    </row>
    <row r="445" spans="1:28" ht="25.5">
      <c r="A445" s="206" t="s">
        <v>1170</v>
      </c>
      <c r="B445" s="207" t="s">
        <v>1171</v>
      </c>
      <c r="C445" s="208" t="s">
        <v>27</v>
      </c>
      <c r="D445" s="209" t="s">
        <v>1172</v>
      </c>
      <c r="E445" s="207" t="s">
        <v>322</v>
      </c>
      <c r="F445" s="211">
        <v>180</v>
      </c>
      <c r="G445" s="211">
        <v>57.52</v>
      </c>
      <c r="H445" s="212">
        <f>(TRUNC(G445*J7,2)+G445)</f>
        <v>72.930000000000007</v>
      </c>
      <c r="I445" s="231">
        <f t="shared" si="0"/>
        <v>13127.4</v>
      </c>
      <c r="J445" s="9"/>
      <c r="K445" s="9"/>
      <c r="L445" s="9"/>
      <c r="M445" s="9"/>
      <c r="N445" s="9"/>
      <c r="O445" s="9"/>
      <c r="P445" s="9"/>
      <c r="Q445" s="9"/>
      <c r="R445" s="9"/>
      <c r="S445" s="9"/>
      <c r="T445" s="9"/>
      <c r="U445" s="9"/>
      <c r="V445" s="9"/>
      <c r="W445" s="9"/>
      <c r="X445" s="9"/>
      <c r="Y445" s="9"/>
      <c r="Z445" s="9"/>
      <c r="AA445" s="9"/>
      <c r="AB445" s="9"/>
    </row>
    <row r="446" spans="1:28">
      <c r="A446" s="206" t="s">
        <v>1173</v>
      </c>
      <c r="B446" s="207" t="s">
        <v>1174</v>
      </c>
      <c r="C446" s="208" t="s">
        <v>20</v>
      </c>
      <c r="D446" s="209" t="s">
        <v>1175</v>
      </c>
      <c r="E446" s="207" t="s">
        <v>311</v>
      </c>
      <c r="F446" s="211">
        <v>10</v>
      </c>
      <c r="G446" s="211">
        <v>20.54</v>
      </c>
      <c r="H446" s="212">
        <f>(TRUNC(G446*J7,2)+G446)</f>
        <v>26.04</v>
      </c>
      <c r="I446" s="231">
        <f t="shared" si="0"/>
        <v>260.39999999999998</v>
      </c>
      <c r="J446" s="9"/>
      <c r="K446" s="9"/>
      <c r="L446" s="9"/>
      <c r="M446" s="9"/>
      <c r="N446" s="9"/>
      <c r="O446" s="9"/>
      <c r="P446" s="9"/>
      <c r="Q446" s="9"/>
      <c r="R446" s="9"/>
      <c r="S446" s="9"/>
      <c r="T446" s="9"/>
      <c r="U446" s="9"/>
      <c r="V446" s="9"/>
      <c r="W446" s="9"/>
      <c r="X446" s="9"/>
      <c r="Y446" s="9"/>
      <c r="Z446" s="9"/>
      <c r="AA446" s="9"/>
      <c r="AB446" s="9"/>
    </row>
    <row r="447" spans="1:28">
      <c r="A447" s="206" t="s">
        <v>1176</v>
      </c>
      <c r="B447" s="210" t="s">
        <v>1177</v>
      </c>
      <c r="C447" s="208" t="s">
        <v>147</v>
      </c>
      <c r="D447" s="213" t="s">
        <v>1178</v>
      </c>
      <c r="E447" s="210" t="s">
        <v>61</v>
      </c>
      <c r="F447" s="211">
        <v>200</v>
      </c>
      <c r="G447" s="211">
        <v>27.97</v>
      </c>
      <c r="H447" s="212">
        <f>(TRUNC(G447*J7,2)+G447)</f>
        <v>35.46</v>
      </c>
      <c r="I447" s="231">
        <f t="shared" si="0"/>
        <v>7092</v>
      </c>
      <c r="J447" s="9"/>
      <c r="K447" s="9"/>
      <c r="L447" s="9"/>
      <c r="M447" s="9"/>
      <c r="N447" s="9"/>
      <c r="O447" s="9"/>
      <c r="P447" s="9"/>
      <c r="Q447" s="9"/>
      <c r="R447" s="9"/>
      <c r="S447" s="9"/>
      <c r="T447" s="9"/>
      <c r="U447" s="9"/>
      <c r="V447" s="9"/>
      <c r="W447" s="9"/>
      <c r="X447" s="9"/>
      <c r="Y447" s="9"/>
      <c r="Z447" s="9"/>
      <c r="AA447" s="9"/>
      <c r="AB447" s="9"/>
    </row>
    <row r="448" spans="1:28" ht="25.5">
      <c r="A448" s="206" t="s">
        <v>1179</v>
      </c>
      <c r="B448" s="207" t="s">
        <v>1180</v>
      </c>
      <c r="C448" s="208" t="s">
        <v>20</v>
      </c>
      <c r="D448" s="209" t="s">
        <v>1181</v>
      </c>
      <c r="E448" s="210" t="s">
        <v>311</v>
      </c>
      <c r="F448" s="211">
        <v>1</v>
      </c>
      <c r="G448" s="211">
        <v>590.5</v>
      </c>
      <c r="H448" s="212">
        <f>(TRUNC(G448*J7,2)+G448)</f>
        <v>748.75</v>
      </c>
      <c r="I448" s="231">
        <f t="shared" si="0"/>
        <v>748.75</v>
      </c>
      <c r="J448" s="9"/>
      <c r="K448" s="9"/>
      <c r="L448" s="9"/>
      <c r="M448" s="9"/>
      <c r="N448" s="9"/>
      <c r="O448" s="9"/>
      <c r="P448" s="9"/>
      <c r="Q448" s="9"/>
      <c r="R448" s="9"/>
      <c r="S448" s="9"/>
      <c r="T448" s="9"/>
      <c r="U448" s="9"/>
      <c r="V448" s="9"/>
      <c r="W448" s="9"/>
      <c r="X448" s="9"/>
      <c r="Y448" s="9"/>
      <c r="Z448" s="9"/>
      <c r="AA448" s="9"/>
      <c r="AB448" s="9"/>
    </row>
    <row r="449" spans="1:28" ht="25.5">
      <c r="A449" s="206" t="s">
        <v>1182</v>
      </c>
      <c r="B449" s="207" t="s">
        <v>1183</v>
      </c>
      <c r="C449" s="208" t="s">
        <v>27</v>
      </c>
      <c r="D449" s="209" t="s">
        <v>1184</v>
      </c>
      <c r="E449" s="210" t="s">
        <v>76</v>
      </c>
      <c r="F449" s="211">
        <v>1</v>
      </c>
      <c r="G449" s="211">
        <v>172.44</v>
      </c>
      <c r="H449" s="212">
        <f>(TRUNC(G449*J7,2)+G449)</f>
        <v>218.65</v>
      </c>
      <c r="I449" s="231">
        <f t="shared" si="0"/>
        <v>218.65</v>
      </c>
      <c r="J449" s="9"/>
      <c r="K449" s="9"/>
      <c r="L449" s="9"/>
      <c r="M449" s="9"/>
      <c r="N449" s="9"/>
      <c r="O449" s="9"/>
      <c r="P449" s="9"/>
      <c r="Q449" s="9"/>
      <c r="R449" s="9"/>
      <c r="S449" s="9"/>
      <c r="T449" s="9"/>
      <c r="U449" s="9"/>
      <c r="V449" s="9"/>
      <c r="W449" s="9"/>
      <c r="X449" s="9"/>
      <c r="Y449" s="9"/>
      <c r="Z449" s="9"/>
      <c r="AA449" s="9"/>
      <c r="AB449" s="9"/>
    </row>
    <row r="450" spans="1:28">
      <c r="A450" s="201" t="s">
        <v>1185</v>
      </c>
      <c r="B450" s="202" t="s">
        <v>16</v>
      </c>
      <c r="C450" s="202"/>
      <c r="D450" s="203" t="s">
        <v>1186</v>
      </c>
      <c r="E450" s="202"/>
      <c r="F450" s="204">
        <v>1</v>
      </c>
      <c r="G450" s="204" t="s">
        <v>16</v>
      </c>
      <c r="H450" s="205">
        <f>I451+I452+I453+I454+I455+I456+I457+I458+I459+I460+I461+I462+I463+I464+I465+I466+I467+I469</f>
        <v>98477.63</v>
      </c>
      <c r="I450" s="229">
        <f t="shared" si="0"/>
        <v>98477.63</v>
      </c>
      <c r="J450" s="9"/>
      <c r="K450" s="9"/>
      <c r="L450" s="9"/>
      <c r="M450" s="9"/>
      <c r="N450" s="9"/>
      <c r="O450" s="9"/>
      <c r="P450" s="9"/>
      <c r="Q450" s="9"/>
      <c r="R450" s="9"/>
      <c r="S450" s="9"/>
      <c r="T450" s="9"/>
      <c r="U450" s="9"/>
      <c r="V450" s="9"/>
      <c r="W450" s="9"/>
      <c r="X450" s="9"/>
      <c r="Y450" s="9"/>
      <c r="Z450" s="9"/>
      <c r="AA450" s="9"/>
      <c r="AB450" s="9"/>
    </row>
    <row r="451" spans="1:28" ht="25.5">
      <c r="A451" s="206" t="s">
        <v>1187</v>
      </c>
      <c r="B451" s="207" t="s">
        <v>1188</v>
      </c>
      <c r="C451" s="208" t="s">
        <v>20</v>
      </c>
      <c r="D451" s="209" t="s">
        <v>1189</v>
      </c>
      <c r="E451" s="210" t="s">
        <v>1190</v>
      </c>
      <c r="F451" s="211">
        <v>318.5</v>
      </c>
      <c r="G451" s="211">
        <v>35.770000000000003</v>
      </c>
      <c r="H451" s="212">
        <f>(TRUNC(G451*J7,2)+G451)</f>
        <v>45.35</v>
      </c>
      <c r="I451" s="231">
        <f t="shared" si="0"/>
        <v>14443.97</v>
      </c>
      <c r="J451" s="9"/>
      <c r="K451" s="9"/>
      <c r="L451" s="9"/>
      <c r="M451" s="9"/>
      <c r="N451" s="9"/>
      <c r="O451" s="9"/>
      <c r="P451" s="9"/>
      <c r="Q451" s="9"/>
      <c r="R451" s="9"/>
      <c r="S451" s="9"/>
      <c r="T451" s="9"/>
      <c r="U451" s="9"/>
      <c r="V451" s="9"/>
      <c r="W451" s="9"/>
      <c r="X451" s="9"/>
      <c r="Y451" s="9"/>
      <c r="Z451" s="9"/>
      <c r="AA451" s="9"/>
      <c r="AB451" s="9"/>
    </row>
    <row r="452" spans="1:28" ht="38.25">
      <c r="A452" s="206" t="s">
        <v>1191</v>
      </c>
      <c r="B452" s="207" t="s">
        <v>1192</v>
      </c>
      <c r="C452" s="208" t="s">
        <v>147</v>
      </c>
      <c r="D452" s="209" t="s">
        <v>1193</v>
      </c>
      <c r="E452" s="207" t="s">
        <v>76</v>
      </c>
      <c r="F452" s="211">
        <v>1</v>
      </c>
      <c r="G452" s="211">
        <v>4081.14</v>
      </c>
      <c r="H452" s="212">
        <f>(TRUNC(G452*J7,2)+G452)</f>
        <v>5174.88</v>
      </c>
      <c r="I452" s="231">
        <f t="shared" si="0"/>
        <v>5174.88</v>
      </c>
      <c r="J452" s="9"/>
      <c r="K452" s="9"/>
      <c r="L452" s="9"/>
      <c r="M452" s="9"/>
      <c r="N452" s="9"/>
      <c r="O452" s="9"/>
      <c r="P452" s="9"/>
      <c r="Q452" s="9"/>
      <c r="R452" s="9"/>
      <c r="S452" s="9"/>
      <c r="T452" s="9"/>
      <c r="U452" s="9"/>
      <c r="V452" s="9"/>
      <c r="W452" s="9"/>
      <c r="X452" s="9"/>
      <c r="Y452" s="9"/>
      <c r="Z452" s="9"/>
      <c r="AA452" s="9"/>
      <c r="AB452" s="9"/>
    </row>
    <row r="453" spans="1:28" ht="25.5">
      <c r="A453" s="206" t="s">
        <v>1194</v>
      </c>
      <c r="B453" s="207" t="s">
        <v>1195</v>
      </c>
      <c r="C453" s="208" t="s">
        <v>27</v>
      </c>
      <c r="D453" s="209" t="s">
        <v>1196</v>
      </c>
      <c r="E453" s="210" t="s">
        <v>322</v>
      </c>
      <c r="F453" s="211">
        <v>114</v>
      </c>
      <c r="G453" s="211">
        <v>103.12</v>
      </c>
      <c r="H453" s="212">
        <f>(TRUNC(G453*J7,2)+G453)</f>
        <v>130.75</v>
      </c>
      <c r="I453" s="231">
        <f t="shared" si="0"/>
        <v>14905.5</v>
      </c>
      <c r="J453" s="9"/>
      <c r="K453" s="9"/>
      <c r="L453" s="9"/>
      <c r="M453" s="9"/>
      <c r="N453" s="9"/>
      <c r="O453" s="9"/>
      <c r="P453" s="9"/>
      <c r="Q453" s="9"/>
      <c r="R453" s="9"/>
      <c r="S453" s="9"/>
      <c r="T453" s="9"/>
      <c r="U453" s="9"/>
      <c r="V453" s="9"/>
      <c r="W453" s="9"/>
      <c r="X453" s="9"/>
      <c r="Y453" s="9"/>
      <c r="Z453" s="9"/>
      <c r="AA453" s="9"/>
      <c r="AB453" s="9"/>
    </row>
    <row r="454" spans="1:28" ht="25.5">
      <c r="A454" s="206" t="s">
        <v>1197</v>
      </c>
      <c r="B454" s="207" t="s">
        <v>1198</v>
      </c>
      <c r="C454" s="208" t="s">
        <v>27</v>
      </c>
      <c r="D454" s="209" t="s">
        <v>1199</v>
      </c>
      <c r="E454" s="210" t="s">
        <v>322</v>
      </c>
      <c r="F454" s="211">
        <v>240</v>
      </c>
      <c r="G454" s="211">
        <v>66.319999999999993</v>
      </c>
      <c r="H454" s="212">
        <f>(TRUNC(G454*J7,2)+G454)</f>
        <v>84.09</v>
      </c>
      <c r="I454" s="231">
        <f t="shared" si="0"/>
        <v>20181.599999999999</v>
      </c>
      <c r="J454" s="9"/>
      <c r="K454" s="9"/>
      <c r="L454" s="9"/>
      <c r="M454" s="9"/>
      <c r="N454" s="9"/>
      <c r="O454" s="9"/>
      <c r="P454" s="9"/>
      <c r="Q454" s="9"/>
      <c r="R454" s="9"/>
      <c r="S454" s="9"/>
      <c r="T454" s="9"/>
      <c r="U454" s="9"/>
      <c r="V454" s="9"/>
      <c r="W454" s="9"/>
      <c r="X454" s="9"/>
      <c r="Y454" s="9"/>
      <c r="Z454" s="9"/>
      <c r="AA454" s="9"/>
      <c r="AB454" s="9"/>
    </row>
    <row r="455" spans="1:28" ht="25.5">
      <c r="A455" s="206" t="s">
        <v>1200</v>
      </c>
      <c r="B455" s="210" t="s">
        <v>1201</v>
      </c>
      <c r="C455" s="208" t="s">
        <v>27</v>
      </c>
      <c r="D455" s="213" t="s">
        <v>1202</v>
      </c>
      <c r="E455" s="210" t="s">
        <v>76</v>
      </c>
      <c r="F455" s="211">
        <v>12</v>
      </c>
      <c r="G455" s="211">
        <v>91.05</v>
      </c>
      <c r="H455" s="212">
        <f>(TRUNC(G455*J7,2)+G455)</f>
        <v>115.45</v>
      </c>
      <c r="I455" s="231">
        <f t="shared" si="0"/>
        <v>1385.4</v>
      </c>
      <c r="J455" s="9"/>
      <c r="K455" s="9"/>
      <c r="L455" s="9"/>
      <c r="M455" s="9"/>
      <c r="N455" s="9"/>
      <c r="O455" s="9"/>
      <c r="P455" s="9"/>
      <c r="Q455" s="9"/>
      <c r="R455" s="9"/>
      <c r="S455" s="9"/>
      <c r="T455" s="9"/>
      <c r="U455" s="9"/>
      <c r="V455" s="9"/>
      <c r="W455" s="9"/>
      <c r="X455" s="9"/>
      <c r="Y455" s="9"/>
      <c r="Z455" s="9"/>
      <c r="AA455" s="9"/>
      <c r="AB455" s="9"/>
    </row>
    <row r="456" spans="1:28">
      <c r="A456" s="206" t="s">
        <v>1203</v>
      </c>
      <c r="B456" s="224" t="s">
        <v>1204</v>
      </c>
      <c r="C456" s="208" t="s">
        <v>20</v>
      </c>
      <c r="D456" s="209" t="s">
        <v>1205</v>
      </c>
      <c r="E456" s="207" t="s">
        <v>311</v>
      </c>
      <c r="F456" s="211">
        <v>3</v>
      </c>
      <c r="G456" s="211">
        <v>77.02</v>
      </c>
      <c r="H456" s="212">
        <f>(TRUNC(G456*J7,2)+G456)</f>
        <v>97.66</v>
      </c>
      <c r="I456" s="231">
        <f t="shared" si="0"/>
        <v>292.98</v>
      </c>
      <c r="J456" s="9"/>
      <c r="K456" s="9"/>
      <c r="L456" s="9"/>
      <c r="M456" s="9"/>
      <c r="N456" s="9"/>
      <c r="O456" s="9"/>
      <c r="P456" s="9"/>
      <c r="Q456" s="9"/>
      <c r="R456" s="9"/>
      <c r="S456" s="9"/>
      <c r="T456" s="9"/>
      <c r="U456" s="9"/>
      <c r="V456" s="9"/>
      <c r="W456" s="9"/>
      <c r="X456" s="9"/>
      <c r="Y456" s="9"/>
      <c r="Z456" s="9"/>
      <c r="AA456" s="9"/>
      <c r="AB456" s="9"/>
    </row>
    <row r="457" spans="1:28">
      <c r="A457" s="206" t="s">
        <v>1206</v>
      </c>
      <c r="B457" s="207" t="s">
        <v>1207</v>
      </c>
      <c r="C457" s="208" t="s">
        <v>20</v>
      </c>
      <c r="D457" s="225" t="s">
        <v>1208</v>
      </c>
      <c r="E457" s="224" t="s">
        <v>311</v>
      </c>
      <c r="F457" s="211">
        <v>6</v>
      </c>
      <c r="G457" s="211">
        <v>65.319999999999993</v>
      </c>
      <c r="H457" s="212">
        <f>(TRUNC(G457*J7,2)+G457)</f>
        <v>82.82</v>
      </c>
      <c r="I457" s="231">
        <f t="shared" si="0"/>
        <v>496.92</v>
      </c>
      <c r="J457" s="9"/>
      <c r="K457" s="9"/>
      <c r="L457" s="9"/>
      <c r="M457" s="9"/>
      <c r="N457" s="9"/>
      <c r="O457" s="9"/>
      <c r="P457" s="9"/>
      <c r="Q457" s="9"/>
      <c r="R457" s="9"/>
      <c r="S457" s="9"/>
      <c r="T457" s="9"/>
      <c r="U457" s="9"/>
      <c r="V457" s="9"/>
      <c r="W457" s="9"/>
      <c r="X457" s="9"/>
      <c r="Y457" s="9"/>
      <c r="Z457" s="9"/>
      <c r="AA457" s="9"/>
      <c r="AB457" s="9"/>
    </row>
    <row r="458" spans="1:28" ht="38.25">
      <c r="A458" s="206" t="s">
        <v>1209</v>
      </c>
      <c r="B458" s="207" t="s">
        <v>1210</v>
      </c>
      <c r="C458" s="208" t="s">
        <v>27</v>
      </c>
      <c r="D458" s="209" t="s">
        <v>1211</v>
      </c>
      <c r="E458" s="207" t="s">
        <v>76</v>
      </c>
      <c r="F458" s="211">
        <v>12</v>
      </c>
      <c r="G458" s="211">
        <v>34.99</v>
      </c>
      <c r="H458" s="212">
        <f>(TRUNC(G458*J7,2)+G458)</f>
        <v>44.36</v>
      </c>
      <c r="I458" s="231">
        <f t="shared" si="0"/>
        <v>532.32000000000005</v>
      </c>
      <c r="J458" s="9"/>
      <c r="K458" s="9"/>
      <c r="L458" s="9"/>
      <c r="M458" s="9"/>
      <c r="N458" s="9"/>
      <c r="O458" s="9"/>
      <c r="P458" s="9"/>
      <c r="Q458" s="9"/>
      <c r="R458" s="9"/>
      <c r="S458" s="9"/>
      <c r="T458" s="9"/>
      <c r="U458" s="9"/>
      <c r="V458" s="9"/>
      <c r="W458" s="9"/>
      <c r="X458" s="9"/>
      <c r="Y458" s="9"/>
      <c r="Z458" s="9"/>
      <c r="AA458" s="9"/>
      <c r="AB458" s="9"/>
    </row>
    <row r="459" spans="1:28" ht="25.5">
      <c r="A459" s="206" t="s">
        <v>1212</v>
      </c>
      <c r="B459" s="207" t="s">
        <v>1213</v>
      </c>
      <c r="C459" s="208" t="s">
        <v>27</v>
      </c>
      <c r="D459" s="209" t="s">
        <v>1214</v>
      </c>
      <c r="E459" s="210" t="s">
        <v>76</v>
      </c>
      <c r="F459" s="211">
        <v>3</v>
      </c>
      <c r="G459" s="211">
        <v>39.14</v>
      </c>
      <c r="H459" s="212">
        <f>(TRUNC(G459*J7,2)+G459)</f>
        <v>49.62</v>
      </c>
      <c r="I459" s="231">
        <f t="shared" si="0"/>
        <v>148.86000000000001</v>
      </c>
      <c r="J459" s="9"/>
      <c r="K459" s="9"/>
      <c r="L459" s="9"/>
      <c r="M459" s="9"/>
      <c r="N459" s="9"/>
      <c r="O459" s="9"/>
      <c r="P459" s="9"/>
      <c r="Q459" s="9"/>
      <c r="R459" s="9"/>
      <c r="S459" s="9"/>
      <c r="T459" s="9"/>
      <c r="U459" s="9"/>
      <c r="V459" s="9"/>
      <c r="W459" s="9"/>
      <c r="X459" s="9"/>
      <c r="Y459" s="9"/>
      <c r="Z459" s="9"/>
      <c r="AA459" s="9"/>
      <c r="AB459" s="9"/>
    </row>
    <row r="460" spans="1:28" ht="38.25">
      <c r="A460" s="206" t="s">
        <v>1215</v>
      </c>
      <c r="B460" s="207" t="s">
        <v>1216</v>
      </c>
      <c r="C460" s="208" t="s">
        <v>27</v>
      </c>
      <c r="D460" s="209" t="s">
        <v>1217</v>
      </c>
      <c r="E460" s="210" t="s">
        <v>76</v>
      </c>
      <c r="F460" s="211">
        <v>6</v>
      </c>
      <c r="G460" s="211">
        <v>16.88</v>
      </c>
      <c r="H460" s="212">
        <f>(TRUNC(G460*J7,2)+G460)</f>
        <v>21.4</v>
      </c>
      <c r="I460" s="231">
        <f t="shared" si="0"/>
        <v>128.4</v>
      </c>
      <c r="J460" s="9"/>
      <c r="K460" s="9"/>
      <c r="L460" s="9"/>
      <c r="M460" s="9"/>
      <c r="N460" s="9"/>
      <c r="O460" s="9"/>
      <c r="P460" s="9"/>
      <c r="Q460" s="9"/>
      <c r="R460" s="9"/>
      <c r="S460" s="9"/>
      <c r="T460" s="9"/>
      <c r="U460" s="9"/>
      <c r="V460" s="9"/>
      <c r="W460" s="9"/>
      <c r="X460" s="9"/>
      <c r="Y460" s="9"/>
      <c r="Z460" s="9"/>
      <c r="AA460" s="9"/>
      <c r="AB460" s="9"/>
    </row>
    <row r="461" spans="1:28">
      <c r="A461" s="206" t="s">
        <v>1218</v>
      </c>
      <c r="B461" s="210" t="s">
        <v>1219</v>
      </c>
      <c r="C461" s="208" t="s">
        <v>27</v>
      </c>
      <c r="D461" s="213" t="s">
        <v>1220</v>
      </c>
      <c r="E461" s="210" t="s">
        <v>80</v>
      </c>
      <c r="F461" s="211">
        <v>1.5</v>
      </c>
      <c r="G461" s="211">
        <v>82.75</v>
      </c>
      <c r="H461" s="212">
        <f>(TRUNC(G461*J7,2)+G461)</f>
        <v>104.92</v>
      </c>
      <c r="I461" s="231">
        <f t="shared" si="0"/>
        <v>157.38</v>
      </c>
      <c r="J461" s="9"/>
      <c r="K461" s="9"/>
      <c r="L461" s="9"/>
      <c r="M461" s="9"/>
      <c r="N461" s="9"/>
      <c r="O461" s="9"/>
      <c r="P461" s="9"/>
      <c r="Q461" s="9"/>
      <c r="R461" s="9"/>
      <c r="S461" s="9"/>
      <c r="T461" s="9"/>
      <c r="U461" s="9"/>
      <c r="V461" s="9"/>
      <c r="W461" s="9"/>
      <c r="X461" s="9"/>
      <c r="Y461" s="9"/>
      <c r="Z461" s="9"/>
      <c r="AA461" s="9"/>
      <c r="AB461" s="9"/>
    </row>
    <row r="462" spans="1:28">
      <c r="A462" s="206" t="s">
        <v>1221</v>
      </c>
      <c r="B462" s="224" t="s">
        <v>1222</v>
      </c>
      <c r="C462" s="208" t="s">
        <v>27</v>
      </c>
      <c r="D462" s="209" t="s">
        <v>1223</v>
      </c>
      <c r="E462" s="207" t="s">
        <v>80</v>
      </c>
      <c r="F462" s="211">
        <v>1.5</v>
      </c>
      <c r="G462" s="211">
        <v>21.15</v>
      </c>
      <c r="H462" s="212">
        <f>(TRUNC(G462*J7,2)+G462)</f>
        <v>26.81</v>
      </c>
      <c r="I462" s="231">
        <f t="shared" si="0"/>
        <v>40.21</v>
      </c>
      <c r="J462" s="9"/>
      <c r="K462" s="9"/>
      <c r="L462" s="9"/>
      <c r="M462" s="9"/>
      <c r="N462" s="9"/>
      <c r="O462" s="9"/>
      <c r="P462" s="9"/>
      <c r="Q462" s="9"/>
      <c r="R462" s="9"/>
      <c r="S462" s="9"/>
      <c r="T462" s="9"/>
      <c r="U462" s="9"/>
      <c r="V462" s="9"/>
      <c r="W462" s="9"/>
      <c r="X462" s="9"/>
      <c r="Y462" s="9"/>
      <c r="Z462" s="9"/>
      <c r="AA462" s="9"/>
      <c r="AB462" s="9"/>
    </row>
    <row r="463" spans="1:28" ht="25.5">
      <c r="A463" s="206" t="s">
        <v>1224</v>
      </c>
      <c r="B463" s="207" t="s">
        <v>1225</v>
      </c>
      <c r="C463" s="208" t="s">
        <v>20</v>
      </c>
      <c r="D463" s="225" t="s">
        <v>1226</v>
      </c>
      <c r="E463" s="224" t="s">
        <v>80</v>
      </c>
      <c r="F463" s="211">
        <v>0.9</v>
      </c>
      <c r="G463" s="211">
        <v>689.07</v>
      </c>
      <c r="H463" s="212">
        <f>(TRUNC(G463*J7,2)+G463)</f>
        <v>873.74</v>
      </c>
      <c r="I463" s="231">
        <f t="shared" si="0"/>
        <v>786.36</v>
      </c>
      <c r="J463" s="9"/>
      <c r="K463" s="9"/>
      <c r="L463" s="9"/>
      <c r="M463" s="9"/>
      <c r="N463" s="9"/>
      <c r="O463" s="9"/>
      <c r="P463" s="9"/>
      <c r="Q463" s="9"/>
      <c r="R463" s="9"/>
      <c r="S463" s="9"/>
      <c r="T463" s="9"/>
      <c r="U463" s="9"/>
      <c r="V463" s="9"/>
      <c r="W463" s="9"/>
      <c r="X463" s="9"/>
      <c r="Y463" s="9"/>
      <c r="Z463" s="9"/>
      <c r="AA463" s="9"/>
      <c r="AB463" s="9"/>
    </row>
    <row r="464" spans="1:28" ht="25.5">
      <c r="A464" s="206" t="s">
        <v>1227</v>
      </c>
      <c r="B464" s="207" t="s">
        <v>1228</v>
      </c>
      <c r="C464" s="208" t="s">
        <v>1229</v>
      </c>
      <c r="D464" s="209" t="s">
        <v>1230</v>
      </c>
      <c r="E464" s="207" t="s">
        <v>61</v>
      </c>
      <c r="F464" s="211">
        <v>18</v>
      </c>
      <c r="G464" s="211">
        <v>30.05</v>
      </c>
      <c r="H464" s="212">
        <f>(TRUNC(G464*J7,2)+G464)</f>
        <v>38.1</v>
      </c>
      <c r="I464" s="231">
        <f t="shared" si="0"/>
        <v>685.8</v>
      </c>
      <c r="J464" s="9"/>
      <c r="K464" s="9"/>
      <c r="L464" s="9"/>
      <c r="M464" s="9"/>
      <c r="N464" s="9"/>
      <c r="O464" s="9"/>
      <c r="P464" s="9"/>
      <c r="Q464" s="9"/>
      <c r="R464" s="9"/>
      <c r="S464" s="9"/>
      <c r="T464" s="9"/>
      <c r="U464" s="9"/>
      <c r="V464" s="9"/>
      <c r="W464" s="9"/>
      <c r="X464" s="9"/>
      <c r="Y464" s="9"/>
      <c r="Z464" s="9"/>
      <c r="AA464" s="9"/>
      <c r="AB464" s="9"/>
    </row>
    <row r="465" spans="1:28" ht="25.5">
      <c r="A465" s="206" t="s">
        <v>1231</v>
      </c>
      <c r="B465" s="210" t="s">
        <v>1232</v>
      </c>
      <c r="C465" s="208" t="s">
        <v>147</v>
      </c>
      <c r="D465" s="213" t="s">
        <v>1233</v>
      </c>
      <c r="E465" s="210" t="s">
        <v>76</v>
      </c>
      <c r="F465" s="211">
        <v>1</v>
      </c>
      <c r="G465" s="211">
        <v>775.19</v>
      </c>
      <c r="H465" s="212">
        <f>(TRUNC(G465*J7,2)+G465)</f>
        <v>982.94</v>
      </c>
      <c r="I465" s="231">
        <f t="shared" si="0"/>
        <v>982.94</v>
      </c>
      <c r="J465" s="9"/>
      <c r="K465" s="9"/>
      <c r="L465" s="9"/>
      <c r="M465" s="9"/>
      <c r="N465" s="9"/>
      <c r="O465" s="9"/>
      <c r="P465" s="9"/>
      <c r="Q465" s="9"/>
      <c r="R465" s="9"/>
      <c r="S465" s="9"/>
      <c r="T465" s="9"/>
      <c r="U465" s="9"/>
      <c r="V465" s="9"/>
      <c r="W465" s="9"/>
      <c r="X465" s="9"/>
      <c r="Y465" s="9"/>
      <c r="Z465" s="9"/>
      <c r="AA465" s="9"/>
      <c r="AB465" s="9"/>
    </row>
    <row r="466" spans="1:28">
      <c r="A466" s="206" t="s">
        <v>1234</v>
      </c>
      <c r="B466" s="224" t="s">
        <v>1235</v>
      </c>
      <c r="C466" s="208" t="s">
        <v>147</v>
      </c>
      <c r="D466" s="209" t="s">
        <v>1236</v>
      </c>
      <c r="E466" s="207" t="s">
        <v>76</v>
      </c>
      <c r="F466" s="211">
        <v>8</v>
      </c>
      <c r="G466" s="211">
        <v>2435.52</v>
      </c>
      <c r="H466" s="212">
        <f>(TRUNC(G466*J7,2)+G466)</f>
        <v>3088.23</v>
      </c>
      <c r="I466" s="231">
        <f t="shared" si="0"/>
        <v>24705.84</v>
      </c>
      <c r="J466" s="9"/>
      <c r="K466" s="9"/>
      <c r="L466" s="9"/>
      <c r="M466" s="9"/>
      <c r="N466" s="9"/>
      <c r="O466" s="9"/>
      <c r="P466" s="9"/>
      <c r="Q466" s="9"/>
      <c r="R466" s="9"/>
      <c r="S466" s="9"/>
      <c r="T466" s="9"/>
      <c r="U466" s="9"/>
      <c r="V466" s="9"/>
      <c r="W466" s="9"/>
      <c r="X466" s="9"/>
      <c r="Y466" s="9"/>
      <c r="Z466" s="9"/>
      <c r="AA466" s="9"/>
      <c r="AB466" s="9"/>
    </row>
    <row r="467" spans="1:28">
      <c r="A467" s="214" t="s">
        <v>1237</v>
      </c>
      <c r="B467" s="215" t="s">
        <v>16</v>
      </c>
      <c r="C467" s="215"/>
      <c r="D467" s="216" t="s">
        <v>1238</v>
      </c>
      <c r="E467" s="215"/>
      <c r="F467" s="217">
        <v>1</v>
      </c>
      <c r="G467" s="217" t="s">
        <v>16</v>
      </c>
      <c r="H467" s="218">
        <f>I468</f>
        <v>1348.41</v>
      </c>
      <c r="I467" s="232">
        <f t="shared" si="0"/>
        <v>1348.41</v>
      </c>
      <c r="J467" s="9"/>
      <c r="K467" s="9"/>
      <c r="L467" s="9"/>
      <c r="M467" s="9"/>
      <c r="N467" s="9"/>
      <c r="O467" s="9"/>
      <c r="P467" s="9"/>
      <c r="Q467" s="9"/>
      <c r="R467" s="9"/>
      <c r="S467" s="9"/>
      <c r="T467" s="9"/>
      <c r="U467" s="9"/>
      <c r="V467" s="9"/>
      <c r="W467" s="9"/>
      <c r="X467" s="9"/>
      <c r="Y467" s="9"/>
      <c r="Z467" s="9"/>
      <c r="AA467" s="9"/>
      <c r="AB467" s="9"/>
    </row>
    <row r="468" spans="1:28" ht="38.25">
      <c r="A468" s="240" t="s">
        <v>1239</v>
      </c>
      <c r="B468" s="210" t="s">
        <v>1240</v>
      </c>
      <c r="C468" s="208" t="s">
        <v>27</v>
      </c>
      <c r="D468" s="213" t="s">
        <v>1241</v>
      </c>
      <c r="E468" s="210" t="s">
        <v>44</v>
      </c>
      <c r="F468" s="211">
        <v>19.2</v>
      </c>
      <c r="G468" s="211">
        <v>55.39</v>
      </c>
      <c r="H468" s="212">
        <f>(TRUNC(G468*J7,2)+G468)</f>
        <v>70.23</v>
      </c>
      <c r="I468" s="231">
        <f t="shared" si="0"/>
        <v>1348.41</v>
      </c>
      <c r="J468" s="9"/>
      <c r="K468" s="9"/>
      <c r="L468" s="9"/>
      <c r="M468" s="9"/>
      <c r="N468" s="9"/>
      <c r="O468" s="9"/>
      <c r="P468" s="9"/>
      <c r="Q468" s="9"/>
      <c r="R468" s="9"/>
      <c r="S468" s="9"/>
      <c r="T468" s="9"/>
      <c r="U468" s="9"/>
      <c r="V468" s="9"/>
      <c r="W468" s="9"/>
      <c r="X468" s="9"/>
      <c r="Y468" s="9"/>
      <c r="Z468" s="9"/>
      <c r="AA468" s="9"/>
      <c r="AB468" s="9"/>
    </row>
    <row r="469" spans="1:28">
      <c r="A469" s="214" t="s">
        <v>1242</v>
      </c>
      <c r="B469" s="215" t="s">
        <v>16</v>
      </c>
      <c r="C469" s="215"/>
      <c r="D469" s="216" t="s">
        <v>1243</v>
      </c>
      <c r="E469" s="215"/>
      <c r="F469" s="217">
        <v>1</v>
      </c>
      <c r="G469" s="217" t="s">
        <v>16</v>
      </c>
      <c r="H469" s="218">
        <f>I470</f>
        <v>12079.86</v>
      </c>
      <c r="I469" s="232">
        <f t="shared" si="0"/>
        <v>12079.86</v>
      </c>
      <c r="J469" s="9"/>
      <c r="K469" s="9"/>
      <c r="L469" s="9"/>
      <c r="M469" s="9"/>
      <c r="N469" s="9"/>
      <c r="O469" s="9"/>
      <c r="P469" s="9"/>
      <c r="Q469" s="9"/>
      <c r="R469" s="9"/>
      <c r="S469" s="9"/>
      <c r="T469" s="9"/>
      <c r="U469" s="9"/>
      <c r="V469" s="9"/>
      <c r="W469" s="9"/>
      <c r="X469" s="9"/>
      <c r="Y469" s="9"/>
      <c r="Z469" s="9"/>
      <c r="AA469" s="9"/>
      <c r="AB469" s="9"/>
    </row>
    <row r="470" spans="1:28" ht="63.75">
      <c r="A470" s="240" t="s">
        <v>1244</v>
      </c>
      <c r="B470" s="210" t="s">
        <v>1245</v>
      </c>
      <c r="C470" s="208" t="s">
        <v>20</v>
      </c>
      <c r="D470" s="213" t="s">
        <v>1246</v>
      </c>
      <c r="E470" s="210" t="s">
        <v>48</v>
      </c>
      <c r="F470" s="211">
        <v>3</v>
      </c>
      <c r="G470" s="211">
        <v>3175.57</v>
      </c>
      <c r="H470" s="212">
        <f>(TRUNC(G470*J7,2)+G470)</f>
        <v>4026.62</v>
      </c>
      <c r="I470" s="231">
        <f t="shared" si="0"/>
        <v>12079.86</v>
      </c>
      <c r="J470" s="9"/>
      <c r="K470" s="9"/>
      <c r="L470" s="9"/>
      <c r="M470" s="9"/>
      <c r="N470" s="9"/>
      <c r="O470" s="9"/>
      <c r="P470" s="9"/>
      <c r="Q470" s="9"/>
      <c r="R470" s="9"/>
      <c r="S470" s="9"/>
      <c r="T470" s="9"/>
      <c r="U470" s="9"/>
      <c r="V470" s="9"/>
      <c r="W470" s="9"/>
      <c r="X470" s="9"/>
      <c r="Y470" s="9"/>
      <c r="Z470" s="9"/>
      <c r="AA470" s="9"/>
      <c r="AB470" s="9"/>
    </row>
    <row r="471" spans="1:28">
      <c r="A471" s="201" t="s">
        <v>1247</v>
      </c>
      <c r="B471" s="202" t="s">
        <v>16</v>
      </c>
      <c r="C471" s="202"/>
      <c r="D471" s="203" t="s">
        <v>1248</v>
      </c>
      <c r="E471" s="202"/>
      <c r="F471" s="204">
        <v>1</v>
      </c>
      <c r="G471" s="204" t="s">
        <v>16</v>
      </c>
      <c r="H471" s="205">
        <f>I472+I520</f>
        <v>289710.77</v>
      </c>
      <c r="I471" s="229">
        <f t="shared" si="0"/>
        <v>289710.77</v>
      </c>
      <c r="J471" s="9"/>
      <c r="K471" s="9"/>
      <c r="L471" s="9"/>
      <c r="M471" s="9"/>
      <c r="N471" s="9"/>
      <c r="O471" s="9"/>
      <c r="P471" s="9"/>
      <c r="Q471" s="9"/>
      <c r="R471" s="9"/>
      <c r="S471" s="9"/>
      <c r="T471" s="9"/>
      <c r="U471" s="9"/>
      <c r="V471" s="9"/>
      <c r="W471" s="9"/>
      <c r="X471" s="9"/>
      <c r="Y471" s="9"/>
      <c r="Z471" s="9"/>
      <c r="AA471" s="9"/>
      <c r="AB471" s="9"/>
    </row>
    <row r="472" spans="1:28">
      <c r="A472" s="214" t="s">
        <v>1249</v>
      </c>
      <c r="B472" s="215" t="s">
        <v>16</v>
      </c>
      <c r="C472" s="215"/>
      <c r="D472" s="216" t="s">
        <v>1250</v>
      </c>
      <c r="E472" s="215"/>
      <c r="F472" s="217">
        <v>1</v>
      </c>
      <c r="G472" s="217" t="s">
        <v>16</v>
      </c>
      <c r="H472" s="218">
        <f>I473+I474+I475+I476+I477+I478+I479+I480+I481+I482+I483+I484+I485+I486+I487+I488+I489+I490+I491+I492+I493+I494+I495+I496+I497+I498+I499+I500+I501+I502+I503+I504+I505+I506+I507+I508+I509+I510+I511+I512+I513+I514+I515+I516+I517+I518+I519</f>
        <v>264357.51</v>
      </c>
      <c r="I472" s="232">
        <f t="shared" si="0"/>
        <v>264357.51</v>
      </c>
      <c r="J472" s="9"/>
      <c r="K472" s="9"/>
      <c r="L472" s="9"/>
      <c r="M472" s="9"/>
      <c r="N472" s="9"/>
      <c r="O472" s="9"/>
      <c r="P472" s="9"/>
      <c r="Q472" s="9"/>
      <c r="R472" s="9"/>
      <c r="S472" s="9"/>
      <c r="T472" s="9"/>
      <c r="U472" s="9"/>
      <c r="V472" s="9"/>
      <c r="W472" s="9"/>
      <c r="X472" s="9"/>
      <c r="Y472" s="9"/>
      <c r="Z472" s="9"/>
      <c r="AA472" s="9"/>
      <c r="AB472" s="9"/>
    </row>
    <row r="473" spans="1:28" ht="25.5">
      <c r="A473" s="206" t="s">
        <v>1251</v>
      </c>
      <c r="B473" s="207" t="s">
        <v>1252</v>
      </c>
      <c r="C473" s="208" t="s">
        <v>27</v>
      </c>
      <c r="D473" s="209" t="s">
        <v>1253</v>
      </c>
      <c r="E473" s="210" t="s">
        <v>76</v>
      </c>
      <c r="F473" s="211">
        <v>85</v>
      </c>
      <c r="G473" s="211">
        <v>20.09</v>
      </c>
      <c r="H473" s="212">
        <f>(TRUNC(G473*J7,2)+G473)</f>
        <v>25.47</v>
      </c>
      <c r="I473" s="231">
        <f t="shared" si="0"/>
        <v>2164.9499999999998</v>
      </c>
      <c r="J473" s="9"/>
      <c r="K473" s="9"/>
      <c r="L473" s="9"/>
      <c r="M473" s="9"/>
      <c r="N473" s="9"/>
      <c r="O473" s="9"/>
      <c r="P473" s="9"/>
      <c r="Q473" s="9"/>
      <c r="R473" s="9"/>
      <c r="S473" s="9"/>
      <c r="T473" s="9"/>
      <c r="U473" s="9"/>
      <c r="V473" s="9"/>
      <c r="W473" s="9"/>
      <c r="X473" s="9"/>
      <c r="Y473" s="9"/>
      <c r="Z473" s="9"/>
      <c r="AA473" s="9"/>
      <c r="AB473" s="9"/>
    </row>
    <row r="474" spans="1:28">
      <c r="A474" s="206" t="s">
        <v>1254</v>
      </c>
      <c r="B474" s="207" t="s">
        <v>1255</v>
      </c>
      <c r="C474" s="208" t="s">
        <v>20</v>
      </c>
      <c r="D474" s="209" t="s">
        <v>1256</v>
      </c>
      <c r="E474" s="210" t="s">
        <v>311</v>
      </c>
      <c r="F474" s="211">
        <v>23</v>
      </c>
      <c r="G474" s="211">
        <v>258.98</v>
      </c>
      <c r="H474" s="212">
        <f>(TRUNC(G474*J7,2)+G474)</f>
        <v>328.38</v>
      </c>
      <c r="I474" s="231">
        <f t="shared" si="0"/>
        <v>7552.74</v>
      </c>
      <c r="J474" s="9"/>
      <c r="K474" s="9"/>
      <c r="L474" s="9"/>
      <c r="M474" s="9"/>
      <c r="N474" s="9"/>
      <c r="O474" s="9"/>
      <c r="P474" s="9"/>
      <c r="Q474" s="9"/>
      <c r="R474" s="9"/>
      <c r="S474" s="9"/>
      <c r="T474" s="9"/>
      <c r="U474" s="9"/>
      <c r="V474" s="9"/>
      <c r="W474" s="9"/>
      <c r="X474" s="9"/>
      <c r="Y474" s="9"/>
      <c r="Z474" s="9"/>
      <c r="AA474" s="9"/>
      <c r="AB474" s="9"/>
    </row>
    <row r="475" spans="1:28" ht="25.5">
      <c r="A475" s="206" t="s">
        <v>1257</v>
      </c>
      <c r="B475" s="207" t="s">
        <v>1258</v>
      </c>
      <c r="C475" s="208" t="s">
        <v>20</v>
      </c>
      <c r="D475" s="209" t="s">
        <v>1259</v>
      </c>
      <c r="E475" s="210" t="s">
        <v>48</v>
      </c>
      <c r="F475" s="211">
        <v>35</v>
      </c>
      <c r="G475" s="211">
        <v>25.67</v>
      </c>
      <c r="H475" s="212">
        <f>(TRUNC(G475*J7,2)+G475)</f>
        <v>32.54</v>
      </c>
      <c r="I475" s="231">
        <f t="shared" si="0"/>
        <v>1138.9000000000001</v>
      </c>
      <c r="J475" s="9"/>
      <c r="K475" s="9"/>
      <c r="L475" s="9"/>
      <c r="M475" s="9"/>
      <c r="N475" s="9"/>
      <c r="O475" s="9"/>
      <c r="P475" s="9"/>
      <c r="Q475" s="9"/>
      <c r="R475" s="9"/>
      <c r="S475" s="9"/>
      <c r="T475" s="9"/>
      <c r="U475" s="9"/>
      <c r="V475" s="9"/>
      <c r="W475" s="9"/>
      <c r="X475" s="9"/>
      <c r="Y475" s="9"/>
      <c r="Z475" s="9"/>
      <c r="AA475" s="9"/>
      <c r="AB475" s="9"/>
    </row>
    <row r="476" spans="1:28" ht="25.5">
      <c r="A476" s="206" t="s">
        <v>1260</v>
      </c>
      <c r="B476" s="207" t="s">
        <v>1261</v>
      </c>
      <c r="C476" s="208" t="s">
        <v>20</v>
      </c>
      <c r="D476" s="209" t="s">
        <v>1262</v>
      </c>
      <c r="E476" s="207" t="s">
        <v>48</v>
      </c>
      <c r="F476" s="211">
        <v>6</v>
      </c>
      <c r="G476" s="211">
        <v>25.67</v>
      </c>
      <c r="H476" s="212">
        <f>(TRUNC(G476*J7,2)+G476)</f>
        <v>32.54</v>
      </c>
      <c r="I476" s="231">
        <f t="shared" si="0"/>
        <v>195.24</v>
      </c>
      <c r="J476" s="9"/>
      <c r="K476" s="9"/>
      <c r="L476" s="9"/>
      <c r="M476" s="9"/>
      <c r="N476" s="9"/>
      <c r="O476" s="9"/>
      <c r="P476" s="9"/>
      <c r="Q476" s="9"/>
      <c r="R476" s="9"/>
      <c r="S476" s="9"/>
      <c r="T476" s="9"/>
      <c r="U476" s="9"/>
      <c r="V476" s="9"/>
      <c r="W476" s="9"/>
      <c r="X476" s="9"/>
      <c r="Y476" s="9"/>
      <c r="Z476" s="9"/>
      <c r="AA476" s="9"/>
      <c r="AB476" s="9"/>
    </row>
    <row r="477" spans="1:28" ht="25.5">
      <c r="A477" s="206" t="s">
        <v>1263</v>
      </c>
      <c r="B477" s="207" t="s">
        <v>1264</v>
      </c>
      <c r="C477" s="208" t="s">
        <v>20</v>
      </c>
      <c r="D477" s="209" t="s">
        <v>1265</v>
      </c>
      <c r="E477" s="207" t="s">
        <v>48</v>
      </c>
      <c r="F477" s="211">
        <v>1</v>
      </c>
      <c r="G477" s="211">
        <v>25.67</v>
      </c>
      <c r="H477" s="212">
        <f>(TRUNC(G477*J7,2)+G477)</f>
        <v>32.54</v>
      </c>
      <c r="I477" s="231">
        <f t="shared" si="0"/>
        <v>32.54</v>
      </c>
      <c r="J477" s="9"/>
      <c r="K477" s="9"/>
      <c r="L477" s="9"/>
      <c r="M477" s="9"/>
      <c r="N477" s="9"/>
      <c r="O477" s="9"/>
      <c r="P477" s="9"/>
      <c r="Q477" s="9"/>
      <c r="R477" s="9"/>
      <c r="S477" s="9"/>
      <c r="T477" s="9"/>
      <c r="U477" s="9"/>
      <c r="V477" s="9"/>
      <c r="W477" s="9"/>
      <c r="X477" s="9"/>
      <c r="Y477" s="9"/>
      <c r="Z477" s="9"/>
      <c r="AA477" s="9"/>
      <c r="AB477" s="9"/>
    </row>
    <row r="478" spans="1:28" ht="25.5">
      <c r="A478" s="206" t="s">
        <v>1266</v>
      </c>
      <c r="B478" s="207" t="s">
        <v>1267</v>
      </c>
      <c r="C478" s="208" t="s">
        <v>20</v>
      </c>
      <c r="D478" s="209" t="s">
        <v>1268</v>
      </c>
      <c r="E478" s="207" t="s">
        <v>48</v>
      </c>
      <c r="F478" s="211">
        <v>4</v>
      </c>
      <c r="G478" s="211">
        <v>25.67</v>
      </c>
      <c r="H478" s="212">
        <f>(TRUNC(G478*J7,2)+G478)</f>
        <v>32.54</v>
      </c>
      <c r="I478" s="231">
        <f t="shared" si="0"/>
        <v>130.16</v>
      </c>
      <c r="J478" s="9"/>
      <c r="K478" s="9"/>
      <c r="L478" s="9"/>
      <c r="M478" s="9"/>
      <c r="N478" s="9"/>
      <c r="O478" s="9"/>
      <c r="P478" s="9"/>
      <c r="Q478" s="9"/>
      <c r="R478" s="9"/>
      <c r="S478" s="9"/>
      <c r="T478" s="9"/>
      <c r="U478" s="9"/>
      <c r="V478" s="9"/>
      <c r="W478" s="9"/>
      <c r="X478" s="9"/>
      <c r="Y478" s="9"/>
      <c r="Z478" s="9"/>
      <c r="AA478" s="9"/>
      <c r="AB478" s="9"/>
    </row>
    <row r="479" spans="1:28" ht="25.5">
      <c r="A479" s="206" t="s">
        <v>1269</v>
      </c>
      <c r="B479" s="210" t="s">
        <v>1270</v>
      </c>
      <c r="C479" s="208" t="s">
        <v>20</v>
      </c>
      <c r="D479" s="213" t="s">
        <v>1271</v>
      </c>
      <c r="E479" s="210" t="s">
        <v>48</v>
      </c>
      <c r="F479" s="211">
        <v>4</v>
      </c>
      <c r="G479" s="211">
        <v>25.67</v>
      </c>
      <c r="H479" s="212">
        <f>(TRUNC(G479*J7,2)+G479)</f>
        <v>32.54</v>
      </c>
      <c r="I479" s="231">
        <f t="shared" si="0"/>
        <v>130.16</v>
      </c>
      <c r="J479" s="9"/>
      <c r="K479" s="9"/>
      <c r="L479" s="9"/>
      <c r="M479" s="9"/>
      <c r="N479" s="9"/>
      <c r="O479" s="9"/>
      <c r="P479" s="9"/>
      <c r="Q479" s="9"/>
      <c r="R479" s="9"/>
      <c r="S479" s="9"/>
      <c r="T479" s="9"/>
      <c r="U479" s="9"/>
      <c r="V479" s="9"/>
      <c r="W479" s="9"/>
      <c r="X479" s="9"/>
      <c r="Y479" s="9"/>
      <c r="Z479" s="9"/>
      <c r="AA479" s="9"/>
      <c r="AB479" s="9"/>
    </row>
    <row r="480" spans="1:28" ht="25.5">
      <c r="A480" s="206" t="s">
        <v>1272</v>
      </c>
      <c r="B480" s="207" t="s">
        <v>1273</v>
      </c>
      <c r="C480" s="208" t="s">
        <v>20</v>
      </c>
      <c r="D480" s="209" t="s">
        <v>1274</v>
      </c>
      <c r="E480" s="210" t="s">
        <v>48</v>
      </c>
      <c r="F480" s="211">
        <v>1</v>
      </c>
      <c r="G480" s="211">
        <v>14.14</v>
      </c>
      <c r="H480" s="212">
        <f>(TRUNC(G480*J7,2)+G480)</f>
        <v>17.920000000000002</v>
      </c>
      <c r="I480" s="231">
        <f t="shared" si="0"/>
        <v>17.920000000000002</v>
      </c>
      <c r="J480" s="9"/>
      <c r="K480" s="9"/>
      <c r="L480" s="9"/>
      <c r="M480" s="9"/>
      <c r="N480" s="9"/>
      <c r="O480" s="9"/>
      <c r="P480" s="9"/>
      <c r="Q480" s="9"/>
      <c r="R480" s="9"/>
      <c r="S480" s="9"/>
      <c r="T480" s="9"/>
      <c r="U480" s="9"/>
      <c r="V480" s="9"/>
      <c r="W480" s="9"/>
      <c r="X480" s="9"/>
      <c r="Y480" s="9"/>
      <c r="Z480" s="9"/>
      <c r="AA480" s="9"/>
      <c r="AB480" s="9"/>
    </row>
    <row r="481" spans="1:28" ht="25.5">
      <c r="A481" s="206" t="s">
        <v>1275</v>
      </c>
      <c r="B481" s="207" t="s">
        <v>1276</v>
      </c>
      <c r="C481" s="208" t="s">
        <v>20</v>
      </c>
      <c r="D481" s="209" t="s">
        <v>1277</v>
      </c>
      <c r="E481" s="210" t="s">
        <v>48</v>
      </c>
      <c r="F481" s="211">
        <v>1</v>
      </c>
      <c r="G481" s="211">
        <v>101.02</v>
      </c>
      <c r="H481" s="212">
        <f>(TRUNC(G481*J7,2)+G481)</f>
        <v>128.09</v>
      </c>
      <c r="I481" s="231">
        <f t="shared" si="0"/>
        <v>128.09</v>
      </c>
      <c r="J481" s="9"/>
      <c r="K481" s="9"/>
      <c r="L481" s="9"/>
      <c r="M481" s="9"/>
      <c r="N481" s="9"/>
      <c r="O481" s="9"/>
      <c r="P481" s="9"/>
      <c r="Q481" s="9"/>
      <c r="R481" s="9"/>
      <c r="S481" s="9"/>
      <c r="T481" s="9"/>
      <c r="U481" s="9"/>
      <c r="V481" s="9"/>
      <c r="W481" s="9"/>
      <c r="X481" s="9"/>
      <c r="Y481" s="9"/>
      <c r="Z481" s="9"/>
      <c r="AA481" s="9"/>
      <c r="AB481" s="9"/>
    </row>
    <row r="482" spans="1:28" ht="25.5">
      <c r="A482" s="206" t="s">
        <v>1278</v>
      </c>
      <c r="B482" s="207" t="s">
        <v>1279</v>
      </c>
      <c r="C482" s="208" t="s">
        <v>20</v>
      </c>
      <c r="D482" s="209" t="s">
        <v>1280</v>
      </c>
      <c r="E482" s="210" t="s">
        <v>48</v>
      </c>
      <c r="F482" s="211">
        <v>12</v>
      </c>
      <c r="G482" s="211">
        <v>17.260000000000002</v>
      </c>
      <c r="H482" s="212">
        <f>(TRUNC(G482*J7,2)+G482)</f>
        <v>21.88</v>
      </c>
      <c r="I482" s="231">
        <f t="shared" si="0"/>
        <v>262.56</v>
      </c>
      <c r="J482" s="9"/>
      <c r="K482" s="9"/>
      <c r="L482" s="9"/>
      <c r="M482" s="9"/>
      <c r="N482" s="9"/>
      <c r="O482" s="9"/>
      <c r="P482" s="9"/>
      <c r="Q482" s="9"/>
      <c r="R482" s="9"/>
      <c r="S482" s="9"/>
      <c r="T482" s="9"/>
      <c r="U482" s="9"/>
      <c r="V482" s="9"/>
      <c r="W482" s="9"/>
      <c r="X482" s="9"/>
      <c r="Y482" s="9"/>
      <c r="Z482" s="9"/>
      <c r="AA482" s="9"/>
      <c r="AB482" s="9"/>
    </row>
    <row r="483" spans="1:28" ht="25.5">
      <c r="A483" s="206" t="s">
        <v>1281</v>
      </c>
      <c r="B483" s="207" t="s">
        <v>1282</v>
      </c>
      <c r="C483" s="208" t="s">
        <v>20</v>
      </c>
      <c r="D483" s="209" t="s">
        <v>1283</v>
      </c>
      <c r="E483" s="210" t="s">
        <v>48</v>
      </c>
      <c r="F483" s="211">
        <v>12</v>
      </c>
      <c r="G483" s="211">
        <v>10.31</v>
      </c>
      <c r="H483" s="212">
        <f>(TRUNC(G483*J7,2)+G483)</f>
        <v>13.07</v>
      </c>
      <c r="I483" s="231">
        <f t="shared" si="0"/>
        <v>156.84</v>
      </c>
      <c r="J483" s="9"/>
      <c r="K483" s="9"/>
      <c r="L483" s="9"/>
      <c r="M483" s="9"/>
      <c r="N483" s="9"/>
      <c r="O483" s="9"/>
      <c r="P483" s="9"/>
      <c r="Q483" s="9"/>
      <c r="R483" s="9"/>
      <c r="S483" s="9"/>
      <c r="T483" s="9"/>
      <c r="U483" s="9"/>
      <c r="V483" s="9"/>
      <c r="W483" s="9"/>
      <c r="X483" s="9"/>
      <c r="Y483" s="9"/>
      <c r="Z483" s="9"/>
      <c r="AA483" s="9"/>
      <c r="AB483" s="9"/>
    </row>
    <row r="484" spans="1:28" ht="25.5">
      <c r="A484" s="206" t="s">
        <v>1284</v>
      </c>
      <c r="B484" s="207" t="s">
        <v>1285</v>
      </c>
      <c r="C484" s="208" t="s">
        <v>20</v>
      </c>
      <c r="D484" s="209" t="s">
        <v>1286</v>
      </c>
      <c r="E484" s="207" t="s">
        <v>48</v>
      </c>
      <c r="F484" s="211">
        <v>22</v>
      </c>
      <c r="G484" s="211">
        <v>17.260000000000002</v>
      </c>
      <c r="H484" s="212">
        <f>(TRUNC(G484*J7,2)+G484)</f>
        <v>21.88</v>
      </c>
      <c r="I484" s="231">
        <f t="shared" si="0"/>
        <v>481.36</v>
      </c>
      <c r="J484" s="9"/>
      <c r="K484" s="9"/>
      <c r="L484" s="9"/>
      <c r="M484" s="9"/>
      <c r="N484" s="9"/>
      <c r="O484" s="9"/>
      <c r="P484" s="9"/>
      <c r="Q484" s="9"/>
      <c r="R484" s="9"/>
      <c r="S484" s="9"/>
      <c r="T484" s="9"/>
      <c r="U484" s="9"/>
      <c r="V484" s="9"/>
      <c r="W484" s="9"/>
      <c r="X484" s="9"/>
      <c r="Y484" s="9"/>
      <c r="Z484" s="9"/>
      <c r="AA484" s="9"/>
      <c r="AB484" s="9"/>
    </row>
    <row r="485" spans="1:28" ht="25.5">
      <c r="A485" s="206" t="s">
        <v>1287</v>
      </c>
      <c r="B485" s="210" t="s">
        <v>1288</v>
      </c>
      <c r="C485" s="208" t="s">
        <v>20</v>
      </c>
      <c r="D485" s="213" t="s">
        <v>1289</v>
      </c>
      <c r="E485" s="210" t="s">
        <v>48</v>
      </c>
      <c r="F485" s="211">
        <v>10</v>
      </c>
      <c r="G485" s="211">
        <v>17.260000000000002</v>
      </c>
      <c r="H485" s="212">
        <f>(TRUNC(G485*J7,2)+G485)</f>
        <v>21.88</v>
      </c>
      <c r="I485" s="231">
        <f t="shared" si="0"/>
        <v>218.8</v>
      </c>
      <c r="J485" s="9"/>
      <c r="K485" s="9"/>
      <c r="L485" s="9"/>
      <c r="M485" s="9"/>
      <c r="N485" s="9"/>
      <c r="O485" s="9"/>
      <c r="P485" s="9"/>
      <c r="Q485" s="9"/>
      <c r="R485" s="9"/>
      <c r="S485" s="9"/>
      <c r="T485" s="9"/>
      <c r="U485" s="9"/>
      <c r="V485" s="9"/>
      <c r="W485" s="9"/>
      <c r="X485" s="9"/>
      <c r="Y485" s="9"/>
      <c r="Z485" s="9"/>
      <c r="AA485" s="9"/>
      <c r="AB485" s="9"/>
    </row>
    <row r="486" spans="1:28" ht="25.5">
      <c r="A486" s="206" t="s">
        <v>1290</v>
      </c>
      <c r="B486" s="207" t="s">
        <v>1291</v>
      </c>
      <c r="C486" s="208" t="s">
        <v>20</v>
      </c>
      <c r="D486" s="209" t="s">
        <v>1292</v>
      </c>
      <c r="E486" s="210" t="s">
        <v>48</v>
      </c>
      <c r="F486" s="211">
        <v>1</v>
      </c>
      <c r="G486" s="211">
        <v>36.630000000000003</v>
      </c>
      <c r="H486" s="212">
        <f>(TRUNC(G486*J7,2)+G486)</f>
        <v>46.44</v>
      </c>
      <c r="I486" s="231">
        <f t="shared" si="0"/>
        <v>46.44</v>
      </c>
      <c r="J486" s="9"/>
      <c r="K486" s="9"/>
      <c r="L486" s="9"/>
      <c r="M486" s="9"/>
      <c r="N486" s="9"/>
      <c r="O486" s="9"/>
      <c r="P486" s="9"/>
      <c r="Q486" s="9"/>
      <c r="R486" s="9"/>
      <c r="S486" s="9"/>
      <c r="T486" s="9"/>
      <c r="U486" s="9"/>
      <c r="V486" s="9"/>
      <c r="W486" s="9"/>
      <c r="X486" s="9"/>
      <c r="Y486" s="9"/>
      <c r="Z486" s="9"/>
      <c r="AA486" s="9"/>
      <c r="AB486" s="9"/>
    </row>
    <row r="487" spans="1:28" ht="25.5">
      <c r="A487" s="206" t="s">
        <v>1293</v>
      </c>
      <c r="B487" s="207" t="s">
        <v>1294</v>
      </c>
      <c r="C487" s="208" t="s">
        <v>20</v>
      </c>
      <c r="D487" s="209" t="s">
        <v>1295</v>
      </c>
      <c r="E487" s="210" t="s">
        <v>48</v>
      </c>
      <c r="F487" s="211">
        <v>5</v>
      </c>
      <c r="G487" s="211">
        <v>25.67</v>
      </c>
      <c r="H487" s="212">
        <f>(TRUNC(G487*J7,2)+G487)</f>
        <v>32.54</v>
      </c>
      <c r="I487" s="231">
        <f t="shared" si="0"/>
        <v>162.69999999999999</v>
      </c>
      <c r="J487" s="9"/>
      <c r="K487" s="9"/>
      <c r="L487" s="9"/>
      <c r="M487" s="9"/>
      <c r="N487" s="9"/>
      <c r="O487" s="9"/>
      <c r="P487" s="9"/>
      <c r="Q487" s="9"/>
      <c r="R487" s="9"/>
      <c r="S487" s="9"/>
      <c r="T487" s="9"/>
      <c r="U487" s="9"/>
      <c r="V487" s="9"/>
      <c r="W487" s="9"/>
      <c r="X487" s="9"/>
      <c r="Y487" s="9"/>
      <c r="Z487" s="9"/>
      <c r="AA487" s="9"/>
      <c r="AB487" s="9"/>
    </row>
    <row r="488" spans="1:28" ht="25.5">
      <c r="A488" s="206" t="s">
        <v>1296</v>
      </c>
      <c r="B488" s="207" t="s">
        <v>1297</v>
      </c>
      <c r="C488" s="208" t="s">
        <v>20</v>
      </c>
      <c r="D488" s="209" t="s">
        <v>1298</v>
      </c>
      <c r="E488" s="210" t="s">
        <v>48</v>
      </c>
      <c r="F488" s="211">
        <v>2</v>
      </c>
      <c r="G488" s="211">
        <v>23.25</v>
      </c>
      <c r="H488" s="212">
        <f>(TRUNC(G488*J7,2)+G488)</f>
        <v>29.48</v>
      </c>
      <c r="I488" s="231">
        <f t="shared" si="0"/>
        <v>58.96</v>
      </c>
      <c r="J488" s="9"/>
      <c r="K488" s="9"/>
      <c r="L488" s="9"/>
      <c r="M488" s="9"/>
      <c r="N488" s="9"/>
      <c r="O488" s="9"/>
      <c r="P488" s="9"/>
      <c r="Q488" s="9"/>
      <c r="R488" s="9"/>
      <c r="S488" s="9"/>
      <c r="T488" s="9"/>
      <c r="U488" s="9"/>
      <c r="V488" s="9"/>
      <c r="W488" s="9"/>
      <c r="X488" s="9"/>
      <c r="Y488" s="9"/>
      <c r="Z488" s="9"/>
      <c r="AA488" s="9"/>
      <c r="AB488" s="9"/>
    </row>
    <row r="489" spans="1:28" ht="25.5">
      <c r="A489" s="206" t="s">
        <v>1299</v>
      </c>
      <c r="B489" s="207" t="s">
        <v>1300</v>
      </c>
      <c r="C489" s="208" t="s">
        <v>20</v>
      </c>
      <c r="D489" s="209" t="s">
        <v>1301</v>
      </c>
      <c r="E489" s="210" t="s">
        <v>48</v>
      </c>
      <c r="F489" s="211">
        <v>12</v>
      </c>
      <c r="G489" s="211">
        <v>923.17</v>
      </c>
      <c r="H489" s="212">
        <f>(TRUNC(G489*J7,2)+G489)</f>
        <v>1170.57</v>
      </c>
      <c r="I489" s="231">
        <f t="shared" si="0"/>
        <v>14046.84</v>
      </c>
      <c r="J489" s="9"/>
      <c r="K489" s="9"/>
      <c r="L489" s="9"/>
      <c r="M489" s="9"/>
      <c r="N489" s="9"/>
      <c r="O489" s="9"/>
      <c r="P489" s="9"/>
      <c r="Q489" s="9"/>
      <c r="R489" s="9"/>
      <c r="S489" s="9"/>
      <c r="T489" s="9"/>
      <c r="U489" s="9"/>
      <c r="V489" s="9"/>
      <c r="W489" s="9"/>
      <c r="X489" s="9"/>
      <c r="Y489" s="9"/>
      <c r="Z489" s="9"/>
      <c r="AA489" s="9"/>
      <c r="AB489" s="9"/>
    </row>
    <row r="490" spans="1:28" ht="25.5">
      <c r="A490" s="206" t="s">
        <v>1302</v>
      </c>
      <c r="B490" s="207" t="s">
        <v>1303</v>
      </c>
      <c r="C490" s="208" t="s">
        <v>20</v>
      </c>
      <c r="D490" s="209" t="s">
        <v>1304</v>
      </c>
      <c r="E490" s="207" t="s">
        <v>48</v>
      </c>
      <c r="F490" s="211">
        <v>12</v>
      </c>
      <c r="G490" s="211">
        <v>63</v>
      </c>
      <c r="H490" s="212">
        <f>(TRUNC(G490*J7,2)+G490)</f>
        <v>79.88</v>
      </c>
      <c r="I490" s="231">
        <f t="shared" si="0"/>
        <v>958.56</v>
      </c>
      <c r="J490" s="9"/>
      <c r="K490" s="9"/>
      <c r="L490" s="9"/>
      <c r="M490" s="9"/>
      <c r="N490" s="9"/>
      <c r="O490" s="9"/>
      <c r="P490" s="9"/>
      <c r="Q490" s="9"/>
      <c r="R490" s="9"/>
      <c r="S490" s="9"/>
      <c r="T490" s="9"/>
      <c r="U490" s="9"/>
      <c r="V490" s="9"/>
      <c r="W490" s="9"/>
      <c r="X490" s="9"/>
      <c r="Y490" s="9"/>
      <c r="Z490" s="9"/>
      <c r="AA490" s="9"/>
      <c r="AB490" s="9"/>
    </row>
    <row r="491" spans="1:28">
      <c r="A491" s="206" t="s">
        <v>1305</v>
      </c>
      <c r="B491" s="207" t="s">
        <v>1306</v>
      </c>
      <c r="C491" s="208" t="s">
        <v>20</v>
      </c>
      <c r="D491" s="209" t="s">
        <v>1307</v>
      </c>
      <c r="E491" s="207" t="s">
        <v>311</v>
      </c>
      <c r="F491" s="211">
        <v>12</v>
      </c>
      <c r="G491" s="211">
        <v>68.45</v>
      </c>
      <c r="H491" s="212">
        <f>(TRUNC(G491*J7,2)+G491)</f>
        <v>86.79</v>
      </c>
      <c r="I491" s="231">
        <f t="shared" si="0"/>
        <v>1041.48</v>
      </c>
      <c r="J491" s="9"/>
      <c r="K491" s="9"/>
      <c r="L491" s="9"/>
      <c r="M491" s="9"/>
      <c r="N491" s="9"/>
      <c r="O491" s="9"/>
      <c r="P491" s="9"/>
      <c r="Q491" s="9"/>
      <c r="R491" s="9"/>
      <c r="S491" s="9"/>
      <c r="T491" s="9"/>
      <c r="U491" s="9"/>
      <c r="V491" s="9"/>
      <c r="W491" s="9"/>
      <c r="X491" s="9"/>
      <c r="Y491" s="9"/>
      <c r="Z491" s="9"/>
      <c r="AA491" s="9"/>
      <c r="AB491" s="9"/>
    </row>
    <row r="492" spans="1:28" ht="25.5">
      <c r="A492" s="206" t="s">
        <v>1308</v>
      </c>
      <c r="B492" s="207" t="s">
        <v>1309</v>
      </c>
      <c r="C492" s="208" t="s">
        <v>627</v>
      </c>
      <c r="D492" s="209" t="s">
        <v>1310</v>
      </c>
      <c r="E492" s="207" t="s">
        <v>48</v>
      </c>
      <c r="F492" s="211">
        <v>1</v>
      </c>
      <c r="G492" s="211">
        <v>151.68</v>
      </c>
      <c r="H492" s="212">
        <f>(TRUNC(G492*J7,2)+G492)</f>
        <v>192.33</v>
      </c>
      <c r="I492" s="231">
        <f t="shared" si="0"/>
        <v>192.33</v>
      </c>
      <c r="J492" s="9"/>
      <c r="K492" s="9"/>
      <c r="L492" s="9"/>
      <c r="M492" s="9"/>
      <c r="N492" s="9"/>
      <c r="O492" s="9"/>
      <c r="P492" s="9"/>
      <c r="Q492" s="9"/>
      <c r="R492" s="9"/>
      <c r="S492" s="9"/>
      <c r="T492" s="9"/>
      <c r="U492" s="9"/>
      <c r="V492" s="9"/>
      <c r="W492" s="9"/>
      <c r="X492" s="9"/>
      <c r="Y492" s="9"/>
      <c r="Z492" s="9"/>
      <c r="AA492" s="9"/>
      <c r="AB492" s="9"/>
    </row>
    <row r="493" spans="1:28" ht="25.5">
      <c r="A493" s="206" t="s">
        <v>1311</v>
      </c>
      <c r="B493" s="210" t="s">
        <v>1312</v>
      </c>
      <c r="C493" s="208" t="s">
        <v>20</v>
      </c>
      <c r="D493" s="213" t="s">
        <v>1313</v>
      </c>
      <c r="E493" s="210" t="s">
        <v>48</v>
      </c>
      <c r="F493" s="211">
        <v>11</v>
      </c>
      <c r="G493" s="211">
        <v>403.79</v>
      </c>
      <c r="H493" s="212">
        <f>(TRUNC(G493*J7,2)+G493)</f>
        <v>512</v>
      </c>
      <c r="I493" s="231">
        <f t="shared" si="0"/>
        <v>5632</v>
      </c>
      <c r="J493" s="9"/>
      <c r="K493" s="9"/>
      <c r="L493" s="9"/>
      <c r="M493" s="9"/>
      <c r="N493" s="9"/>
      <c r="O493" s="9"/>
      <c r="P493" s="9"/>
      <c r="Q493" s="9"/>
      <c r="R493" s="9"/>
      <c r="S493" s="9"/>
      <c r="T493" s="9"/>
      <c r="U493" s="9"/>
      <c r="V493" s="9"/>
      <c r="W493" s="9"/>
      <c r="X493" s="9"/>
      <c r="Y493" s="9"/>
      <c r="Z493" s="9"/>
      <c r="AA493" s="9"/>
      <c r="AB493" s="9"/>
    </row>
    <row r="494" spans="1:28" ht="38.25">
      <c r="A494" s="206" t="s">
        <v>1314</v>
      </c>
      <c r="B494" s="207" t="s">
        <v>1315</v>
      </c>
      <c r="C494" s="208" t="s">
        <v>27</v>
      </c>
      <c r="D494" s="209" t="s">
        <v>1316</v>
      </c>
      <c r="E494" s="210" t="s">
        <v>76</v>
      </c>
      <c r="F494" s="211">
        <v>11</v>
      </c>
      <c r="G494" s="211">
        <v>1263.57</v>
      </c>
      <c r="H494" s="212">
        <f>(TRUNC(G494*J7,2)+G494)</f>
        <v>1602.2</v>
      </c>
      <c r="I494" s="231">
        <f t="shared" si="0"/>
        <v>17624.2</v>
      </c>
      <c r="J494" s="9"/>
      <c r="K494" s="9"/>
      <c r="L494" s="9"/>
      <c r="M494" s="9"/>
      <c r="N494" s="9"/>
      <c r="O494" s="9"/>
      <c r="P494" s="9"/>
      <c r="Q494" s="9"/>
      <c r="R494" s="9"/>
      <c r="S494" s="9"/>
      <c r="T494" s="9"/>
      <c r="U494" s="9"/>
      <c r="V494" s="9"/>
      <c r="W494" s="9"/>
      <c r="X494" s="9"/>
      <c r="Y494" s="9"/>
      <c r="Z494" s="9"/>
      <c r="AA494" s="9"/>
      <c r="AB494" s="9"/>
    </row>
    <row r="495" spans="1:28">
      <c r="A495" s="206" t="s">
        <v>1317</v>
      </c>
      <c r="B495" s="207" t="s">
        <v>1318</v>
      </c>
      <c r="C495" s="208" t="s">
        <v>20</v>
      </c>
      <c r="D495" s="209" t="s">
        <v>1319</v>
      </c>
      <c r="E495" s="210" t="s">
        <v>311</v>
      </c>
      <c r="F495" s="211">
        <v>1</v>
      </c>
      <c r="G495" s="211">
        <v>1024.76</v>
      </c>
      <c r="H495" s="212">
        <f>(TRUNC(G495*J7,2)+G495)</f>
        <v>1299.3900000000001</v>
      </c>
      <c r="I495" s="231">
        <f t="shared" si="0"/>
        <v>1299.3900000000001</v>
      </c>
      <c r="J495" s="9"/>
      <c r="K495" s="9"/>
      <c r="L495" s="9"/>
      <c r="M495" s="9"/>
      <c r="N495" s="9"/>
      <c r="O495" s="9"/>
      <c r="P495" s="9"/>
      <c r="Q495" s="9"/>
      <c r="R495" s="9"/>
      <c r="S495" s="9"/>
      <c r="T495" s="9"/>
      <c r="U495" s="9"/>
      <c r="V495" s="9"/>
      <c r="W495" s="9"/>
      <c r="X495" s="9"/>
      <c r="Y495" s="9"/>
      <c r="Z495" s="9"/>
      <c r="AA495" s="9"/>
      <c r="AB495" s="9"/>
    </row>
    <row r="496" spans="1:28" ht="25.5">
      <c r="A496" s="206" t="s">
        <v>1320</v>
      </c>
      <c r="B496" s="207" t="s">
        <v>722</v>
      </c>
      <c r="C496" s="208" t="s">
        <v>20</v>
      </c>
      <c r="D496" s="209" t="s">
        <v>723</v>
      </c>
      <c r="E496" s="210" t="s">
        <v>80</v>
      </c>
      <c r="F496" s="211">
        <v>10.5</v>
      </c>
      <c r="G496" s="211">
        <v>71.42</v>
      </c>
      <c r="H496" s="212">
        <f>(TRUNC(G496*J7,2)+G496)</f>
        <v>90.56</v>
      </c>
      <c r="I496" s="231">
        <f t="shared" si="0"/>
        <v>950.88</v>
      </c>
      <c r="J496" s="9"/>
      <c r="K496" s="9"/>
      <c r="L496" s="9"/>
      <c r="M496" s="9"/>
      <c r="N496" s="9"/>
      <c r="O496" s="9"/>
      <c r="P496" s="9"/>
      <c r="Q496" s="9"/>
      <c r="R496" s="9"/>
      <c r="S496" s="9"/>
      <c r="T496" s="9"/>
      <c r="U496" s="9"/>
      <c r="V496" s="9"/>
      <c r="W496" s="9"/>
      <c r="X496" s="9"/>
      <c r="Y496" s="9"/>
      <c r="Z496" s="9"/>
      <c r="AA496" s="9"/>
      <c r="AB496" s="9"/>
    </row>
    <row r="497" spans="1:28" ht="25.5">
      <c r="A497" s="206" t="s">
        <v>1321</v>
      </c>
      <c r="B497" s="207" t="s">
        <v>725</v>
      </c>
      <c r="C497" s="208" t="s">
        <v>27</v>
      </c>
      <c r="D497" s="209" t="s">
        <v>726</v>
      </c>
      <c r="E497" s="210" t="s">
        <v>80</v>
      </c>
      <c r="F497" s="211">
        <v>10.056374999999999</v>
      </c>
      <c r="G497" s="211">
        <v>26.35</v>
      </c>
      <c r="H497" s="212">
        <f>(TRUNC(G497*J7,2)+G497)</f>
        <v>33.409999999999997</v>
      </c>
      <c r="I497" s="231">
        <f t="shared" si="0"/>
        <v>335.98</v>
      </c>
      <c r="J497" s="9"/>
      <c r="K497" s="9"/>
      <c r="L497" s="9"/>
      <c r="M497" s="9"/>
      <c r="N497" s="9"/>
      <c r="O497" s="9"/>
      <c r="P497" s="9"/>
      <c r="Q497" s="9"/>
      <c r="R497" s="9"/>
      <c r="S497" s="9"/>
      <c r="T497" s="9"/>
      <c r="U497" s="9"/>
      <c r="V497" s="9"/>
      <c r="W497" s="9"/>
      <c r="X497" s="9"/>
      <c r="Y497" s="9"/>
      <c r="Z497" s="9"/>
      <c r="AA497" s="9"/>
      <c r="AB497" s="9"/>
    </row>
    <row r="498" spans="1:28" ht="38.25">
      <c r="A498" s="206" t="s">
        <v>1322</v>
      </c>
      <c r="B498" s="207" t="s">
        <v>1323</v>
      </c>
      <c r="C498" s="208" t="s">
        <v>27</v>
      </c>
      <c r="D498" s="209" t="s">
        <v>1324</v>
      </c>
      <c r="E498" s="207" t="s">
        <v>76</v>
      </c>
      <c r="F498" s="211">
        <v>2</v>
      </c>
      <c r="G498" s="211">
        <v>157.22</v>
      </c>
      <c r="H498" s="212">
        <f>(TRUNC(G498*J7,2)+G498)</f>
        <v>199.35</v>
      </c>
      <c r="I498" s="231">
        <f t="shared" si="0"/>
        <v>398.7</v>
      </c>
      <c r="J498" s="9"/>
      <c r="K498" s="9"/>
      <c r="L498" s="9"/>
      <c r="M498" s="9"/>
      <c r="N498" s="9"/>
      <c r="O498" s="9"/>
      <c r="P498" s="9"/>
      <c r="Q498" s="9"/>
      <c r="R498" s="9"/>
      <c r="S498" s="9"/>
      <c r="T498" s="9"/>
      <c r="U498" s="9"/>
      <c r="V498" s="9"/>
      <c r="W498" s="9"/>
      <c r="X498" s="9"/>
      <c r="Y498" s="9"/>
      <c r="Z498" s="9"/>
      <c r="AA498" s="9"/>
      <c r="AB498" s="9"/>
    </row>
    <row r="499" spans="1:28" ht="38.25">
      <c r="A499" s="206" t="s">
        <v>1325</v>
      </c>
      <c r="B499" s="207" t="s">
        <v>1326</v>
      </c>
      <c r="C499" s="208" t="s">
        <v>27</v>
      </c>
      <c r="D499" s="209" t="s">
        <v>1327</v>
      </c>
      <c r="E499" s="210" t="s">
        <v>76</v>
      </c>
      <c r="F499" s="211">
        <v>2</v>
      </c>
      <c r="G499" s="211">
        <v>191.5</v>
      </c>
      <c r="H499" s="212">
        <f>(TRUNC(G499*J7,2)+G499)</f>
        <v>242.82</v>
      </c>
      <c r="I499" s="231">
        <f t="shared" si="0"/>
        <v>485.64</v>
      </c>
      <c r="J499" s="9"/>
      <c r="K499" s="9"/>
      <c r="L499" s="9"/>
      <c r="M499" s="9"/>
      <c r="N499" s="9"/>
      <c r="O499" s="9"/>
      <c r="P499" s="9"/>
      <c r="Q499" s="9"/>
      <c r="R499" s="9"/>
      <c r="S499" s="9"/>
      <c r="T499" s="9"/>
      <c r="U499" s="9"/>
      <c r="V499" s="9"/>
      <c r="W499" s="9"/>
      <c r="X499" s="9"/>
      <c r="Y499" s="9"/>
      <c r="Z499" s="9"/>
      <c r="AA499" s="9"/>
      <c r="AB499" s="9"/>
    </row>
    <row r="500" spans="1:28" ht="38.25">
      <c r="A500" s="206" t="s">
        <v>1328</v>
      </c>
      <c r="B500" s="207" t="s">
        <v>1329</v>
      </c>
      <c r="C500" s="208" t="s">
        <v>27</v>
      </c>
      <c r="D500" s="209" t="s">
        <v>1330</v>
      </c>
      <c r="E500" s="210" t="s">
        <v>76</v>
      </c>
      <c r="F500" s="211">
        <v>24</v>
      </c>
      <c r="G500" s="211">
        <v>147.16999999999999</v>
      </c>
      <c r="H500" s="212">
        <f>(TRUNC(G500*J7,2)+G500)</f>
        <v>186.61</v>
      </c>
      <c r="I500" s="231">
        <f t="shared" si="0"/>
        <v>4478.6400000000003</v>
      </c>
      <c r="J500" s="9"/>
      <c r="K500" s="9"/>
      <c r="L500" s="9"/>
      <c r="M500" s="9"/>
      <c r="N500" s="9"/>
      <c r="O500" s="9"/>
      <c r="P500" s="9"/>
      <c r="Q500" s="9"/>
      <c r="R500" s="9"/>
      <c r="S500" s="9"/>
      <c r="T500" s="9"/>
      <c r="U500" s="9"/>
      <c r="V500" s="9"/>
      <c r="W500" s="9"/>
      <c r="X500" s="9"/>
      <c r="Y500" s="9"/>
      <c r="Z500" s="9"/>
      <c r="AA500" s="9"/>
      <c r="AB500" s="9"/>
    </row>
    <row r="501" spans="1:28" ht="38.25">
      <c r="A501" s="206" t="s">
        <v>1331</v>
      </c>
      <c r="B501" s="210" t="s">
        <v>1332</v>
      </c>
      <c r="C501" s="208" t="s">
        <v>27</v>
      </c>
      <c r="D501" s="213" t="s">
        <v>1333</v>
      </c>
      <c r="E501" s="210" t="s">
        <v>322</v>
      </c>
      <c r="F501" s="211">
        <v>311</v>
      </c>
      <c r="G501" s="211">
        <v>121.66</v>
      </c>
      <c r="H501" s="212">
        <f>(TRUNC(G501*J7,2)+G501)</f>
        <v>154.26</v>
      </c>
      <c r="I501" s="231">
        <f t="shared" si="0"/>
        <v>47974.86</v>
      </c>
      <c r="J501" s="9"/>
      <c r="K501" s="9"/>
      <c r="L501" s="9"/>
      <c r="M501" s="9"/>
      <c r="N501" s="9"/>
      <c r="O501" s="9"/>
      <c r="P501" s="9"/>
      <c r="Q501" s="9"/>
      <c r="R501" s="9"/>
      <c r="S501" s="9"/>
      <c r="T501" s="9"/>
      <c r="U501" s="9"/>
      <c r="V501" s="9"/>
      <c r="W501" s="9"/>
      <c r="X501" s="9"/>
      <c r="Y501" s="9"/>
      <c r="Z501" s="9"/>
      <c r="AA501" s="9"/>
      <c r="AB501" s="9"/>
    </row>
    <row r="502" spans="1:28" ht="38.25">
      <c r="A502" s="206" t="s">
        <v>1334</v>
      </c>
      <c r="B502" s="224" t="s">
        <v>1335</v>
      </c>
      <c r="C502" s="208" t="s">
        <v>27</v>
      </c>
      <c r="D502" s="209" t="s">
        <v>1336</v>
      </c>
      <c r="E502" s="207" t="s">
        <v>322</v>
      </c>
      <c r="F502" s="211">
        <v>11</v>
      </c>
      <c r="G502" s="211">
        <v>161.01</v>
      </c>
      <c r="H502" s="212">
        <f>(TRUNC(G502*J7,2)+G502)</f>
        <v>204.16</v>
      </c>
      <c r="I502" s="231">
        <f t="shared" si="0"/>
        <v>2245.7600000000002</v>
      </c>
      <c r="J502" s="9"/>
      <c r="K502" s="9"/>
      <c r="L502" s="9"/>
      <c r="M502" s="9"/>
      <c r="N502" s="9"/>
      <c r="O502" s="9"/>
      <c r="P502" s="9"/>
      <c r="Q502" s="9"/>
      <c r="R502" s="9"/>
      <c r="S502" s="9"/>
      <c r="T502" s="9"/>
      <c r="U502" s="9"/>
      <c r="V502" s="9"/>
      <c r="W502" s="9"/>
      <c r="X502" s="9"/>
      <c r="Y502" s="9"/>
      <c r="Z502" s="9"/>
      <c r="AA502" s="9"/>
      <c r="AB502" s="9"/>
    </row>
    <row r="503" spans="1:28" ht="25.5">
      <c r="A503" s="206" t="s">
        <v>1337</v>
      </c>
      <c r="B503" s="207" t="s">
        <v>1338</v>
      </c>
      <c r="C503" s="208" t="s">
        <v>27</v>
      </c>
      <c r="D503" s="225" t="s">
        <v>1339</v>
      </c>
      <c r="E503" s="224" t="s">
        <v>76</v>
      </c>
      <c r="F503" s="211">
        <v>11</v>
      </c>
      <c r="G503" s="211">
        <v>201.24</v>
      </c>
      <c r="H503" s="212">
        <f>(TRUNC(G503*J7,2)+G503)</f>
        <v>255.17</v>
      </c>
      <c r="I503" s="231">
        <f t="shared" si="0"/>
        <v>2806.87</v>
      </c>
      <c r="J503" s="9"/>
      <c r="K503" s="9"/>
      <c r="L503" s="9"/>
      <c r="M503" s="9"/>
      <c r="N503" s="9"/>
      <c r="O503" s="9"/>
      <c r="P503" s="9"/>
      <c r="Q503" s="9"/>
      <c r="R503" s="9"/>
      <c r="S503" s="9"/>
      <c r="T503" s="9"/>
      <c r="U503" s="9"/>
      <c r="V503" s="9"/>
      <c r="W503" s="9"/>
      <c r="X503" s="9"/>
      <c r="Y503" s="9"/>
      <c r="Z503" s="9"/>
      <c r="AA503" s="9"/>
      <c r="AB503" s="9"/>
    </row>
    <row r="504" spans="1:28">
      <c r="A504" s="206" t="s">
        <v>1340</v>
      </c>
      <c r="B504" s="207" t="s">
        <v>1341</v>
      </c>
      <c r="C504" s="208" t="s">
        <v>20</v>
      </c>
      <c r="D504" s="209" t="s">
        <v>1342</v>
      </c>
      <c r="E504" s="207" t="s">
        <v>48</v>
      </c>
      <c r="F504" s="211">
        <v>1</v>
      </c>
      <c r="G504" s="211">
        <v>4081.62</v>
      </c>
      <c r="H504" s="212">
        <f>(TRUNC(G504*J7,2)+G504)</f>
        <v>5175.49</v>
      </c>
      <c r="I504" s="231">
        <f t="shared" si="0"/>
        <v>5175.49</v>
      </c>
      <c r="J504" s="9"/>
      <c r="K504" s="9"/>
      <c r="L504" s="9"/>
      <c r="M504" s="9"/>
      <c r="N504" s="9"/>
      <c r="O504" s="9"/>
      <c r="P504" s="9"/>
      <c r="Q504" s="9"/>
      <c r="R504" s="9"/>
      <c r="S504" s="9"/>
      <c r="T504" s="9"/>
      <c r="U504" s="9"/>
      <c r="V504" s="9"/>
      <c r="W504" s="9"/>
      <c r="X504" s="9"/>
      <c r="Y504" s="9"/>
      <c r="Z504" s="9"/>
      <c r="AA504" s="9"/>
      <c r="AB504" s="9"/>
    </row>
    <row r="505" spans="1:28" ht="25.5">
      <c r="A505" s="206" t="s">
        <v>1343</v>
      </c>
      <c r="B505" s="207" t="s">
        <v>1344</v>
      </c>
      <c r="C505" s="208" t="s">
        <v>27</v>
      </c>
      <c r="D505" s="209" t="s">
        <v>1345</v>
      </c>
      <c r="E505" s="210" t="s">
        <v>76</v>
      </c>
      <c r="F505" s="211">
        <v>1</v>
      </c>
      <c r="G505" s="211">
        <v>474.84</v>
      </c>
      <c r="H505" s="212">
        <f>(TRUNC(G505*J7,2)+G505)</f>
        <v>602.09</v>
      </c>
      <c r="I505" s="231">
        <f t="shared" si="0"/>
        <v>602.09</v>
      </c>
      <c r="J505" s="9"/>
      <c r="K505" s="9"/>
      <c r="L505" s="9"/>
      <c r="M505" s="9"/>
      <c r="N505" s="9"/>
      <c r="O505" s="9"/>
      <c r="P505" s="9"/>
      <c r="Q505" s="9"/>
      <c r="R505" s="9"/>
      <c r="S505" s="9"/>
      <c r="T505" s="9"/>
      <c r="U505" s="9"/>
      <c r="V505" s="9"/>
      <c r="W505" s="9"/>
      <c r="X505" s="9"/>
      <c r="Y505" s="9"/>
      <c r="Z505" s="9"/>
      <c r="AA505" s="9"/>
      <c r="AB505" s="9"/>
    </row>
    <row r="506" spans="1:28" ht="25.5">
      <c r="A506" s="206" t="s">
        <v>1346</v>
      </c>
      <c r="B506" s="207" t="s">
        <v>1347</v>
      </c>
      <c r="C506" s="208" t="s">
        <v>27</v>
      </c>
      <c r="D506" s="209" t="s">
        <v>1348</v>
      </c>
      <c r="E506" s="210" t="s">
        <v>76</v>
      </c>
      <c r="F506" s="211">
        <v>1</v>
      </c>
      <c r="G506" s="211">
        <v>494.74</v>
      </c>
      <c r="H506" s="212">
        <f>(TRUNC(G506*J7,2)+G506)</f>
        <v>627.33000000000004</v>
      </c>
      <c r="I506" s="231">
        <f t="shared" si="0"/>
        <v>627.33000000000004</v>
      </c>
      <c r="J506" s="9"/>
      <c r="K506" s="9"/>
      <c r="L506" s="9"/>
      <c r="M506" s="9"/>
      <c r="N506" s="9"/>
      <c r="O506" s="9"/>
      <c r="P506" s="9"/>
      <c r="Q506" s="9"/>
      <c r="R506" s="9"/>
      <c r="S506" s="9"/>
      <c r="T506" s="9"/>
      <c r="U506" s="9"/>
      <c r="V506" s="9"/>
      <c r="W506" s="9"/>
      <c r="X506" s="9"/>
      <c r="Y506" s="9"/>
      <c r="Z506" s="9"/>
      <c r="AA506" s="9"/>
      <c r="AB506" s="9"/>
    </row>
    <row r="507" spans="1:28" ht="25.5">
      <c r="A507" s="206" t="s">
        <v>1349</v>
      </c>
      <c r="B507" s="210" t="s">
        <v>1350</v>
      </c>
      <c r="C507" s="208" t="s">
        <v>27</v>
      </c>
      <c r="D507" s="213" t="s">
        <v>1351</v>
      </c>
      <c r="E507" s="210" t="s">
        <v>76</v>
      </c>
      <c r="F507" s="211">
        <v>1</v>
      </c>
      <c r="G507" s="211">
        <v>407.86</v>
      </c>
      <c r="H507" s="212">
        <f>(TRUNC(G507*J7,2)+G507)</f>
        <v>517.16</v>
      </c>
      <c r="I507" s="231">
        <f t="shared" si="0"/>
        <v>517.16</v>
      </c>
      <c r="J507" s="9"/>
      <c r="K507" s="9"/>
      <c r="L507" s="9"/>
      <c r="M507" s="9"/>
      <c r="N507" s="9"/>
      <c r="O507" s="9"/>
      <c r="P507" s="9"/>
      <c r="Q507" s="9"/>
      <c r="R507" s="9"/>
      <c r="S507" s="9"/>
      <c r="T507" s="9"/>
      <c r="U507" s="9"/>
      <c r="V507" s="9"/>
      <c r="W507" s="9"/>
      <c r="X507" s="9"/>
      <c r="Y507" s="9"/>
      <c r="Z507" s="9"/>
      <c r="AA507" s="9"/>
      <c r="AB507" s="9"/>
    </row>
    <row r="508" spans="1:28" ht="25.5">
      <c r="A508" s="206" t="s">
        <v>1352</v>
      </c>
      <c r="B508" s="224" t="s">
        <v>1353</v>
      </c>
      <c r="C508" s="208" t="s">
        <v>27</v>
      </c>
      <c r="D508" s="209" t="s">
        <v>1354</v>
      </c>
      <c r="E508" s="207" t="s">
        <v>76</v>
      </c>
      <c r="F508" s="211">
        <v>1</v>
      </c>
      <c r="G508" s="211">
        <v>505.45</v>
      </c>
      <c r="H508" s="212">
        <f>(TRUNC(G508*J7,2)+G508)</f>
        <v>640.91</v>
      </c>
      <c r="I508" s="231">
        <f t="shared" si="0"/>
        <v>640.91</v>
      </c>
      <c r="J508" s="9"/>
      <c r="K508" s="9"/>
      <c r="L508" s="9"/>
      <c r="M508" s="9"/>
      <c r="N508" s="9"/>
      <c r="O508" s="9"/>
      <c r="P508" s="9"/>
      <c r="Q508" s="9"/>
      <c r="R508" s="9"/>
      <c r="S508" s="9"/>
      <c r="T508" s="9"/>
      <c r="U508" s="9"/>
      <c r="V508" s="9"/>
      <c r="W508" s="9"/>
      <c r="X508" s="9"/>
      <c r="Y508" s="9"/>
      <c r="Z508" s="9"/>
      <c r="AA508" s="9"/>
      <c r="AB508" s="9"/>
    </row>
    <row r="509" spans="1:28" ht="51">
      <c r="A509" s="206" t="s">
        <v>1355</v>
      </c>
      <c r="B509" s="207" t="s">
        <v>1356</v>
      </c>
      <c r="C509" s="208" t="s">
        <v>27</v>
      </c>
      <c r="D509" s="225" t="s">
        <v>1357</v>
      </c>
      <c r="E509" s="224" t="s">
        <v>322</v>
      </c>
      <c r="F509" s="211">
        <v>220</v>
      </c>
      <c r="G509" s="211">
        <v>21.45</v>
      </c>
      <c r="H509" s="212">
        <f>(TRUNC(G509*J7,2)+G509)</f>
        <v>27.19</v>
      </c>
      <c r="I509" s="231">
        <f t="shared" si="0"/>
        <v>5981.8</v>
      </c>
      <c r="J509" s="9"/>
      <c r="K509" s="9"/>
      <c r="L509" s="9"/>
      <c r="M509" s="9"/>
      <c r="N509" s="9"/>
      <c r="O509" s="9"/>
      <c r="P509" s="9"/>
      <c r="Q509" s="9"/>
      <c r="R509" s="9"/>
      <c r="S509" s="9"/>
      <c r="T509" s="9"/>
      <c r="U509" s="9"/>
      <c r="V509" s="9"/>
      <c r="W509" s="9"/>
      <c r="X509" s="9"/>
      <c r="Y509" s="9"/>
      <c r="Z509" s="9"/>
      <c r="AA509" s="9"/>
      <c r="AB509" s="9"/>
    </row>
    <row r="510" spans="1:28" ht="25.5">
      <c r="A510" s="206" t="s">
        <v>1358</v>
      </c>
      <c r="B510" s="207" t="s">
        <v>1359</v>
      </c>
      <c r="C510" s="208" t="s">
        <v>27</v>
      </c>
      <c r="D510" s="209" t="s">
        <v>1360</v>
      </c>
      <c r="E510" s="207" t="s">
        <v>76</v>
      </c>
      <c r="F510" s="211">
        <v>15</v>
      </c>
      <c r="G510" s="211">
        <v>101.91</v>
      </c>
      <c r="H510" s="212">
        <f>(TRUNC(G510*J7,2)+G510)</f>
        <v>129.22</v>
      </c>
      <c r="I510" s="231">
        <f t="shared" si="0"/>
        <v>1938.3</v>
      </c>
      <c r="J510" s="9"/>
      <c r="K510" s="9"/>
      <c r="L510" s="9"/>
      <c r="M510" s="9"/>
      <c r="N510" s="9"/>
      <c r="O510" s="9"/>
      <c r="P510" s="9"/>
      <c r="Q510" s="9"/>
      <c r="R510" s="9"/>
      <c r="S510" s="9"/>
      <c r="T510" s="9"/>
      <c r="U510" s="9"/>
      <c r="V510" s="9"/>
      <c r="W510" s="9"/>
      <c r="X510" s="9"/>
      <c r="Y510" s="9"/>
      <c r="Z510" s="9"/>
      <c r="AA510" s="9"/>
      <c r="AB510" s="9"/>
    </row>
    <row r="511" spans="1:28">
      <c r="A511" s="206" t="s">
        <v>1361</v>
      </c>
      <c r="B511" s="210" t="s">
        <v>1362</v>
      </c>
      <c r="C511" s="208" t="s">
        <v>20</v>
      </c>
      <c r="D511" s="213" t="s">
        <v>1363</v>
      </c>
      <c r="E511" s="210" t="s">
        <v>61</v>
      </c>
      <c r="F511" s="211">
        <v>305</v>
      </c>
      <c r="G511" s="211">
        <v>5.53</v>
      </c>
      <c r="H511" s="212">
        <f>(TRUNC(G511*J7,2)+G511)</f>
        <v>7.01</v>
      </c>
      <c r="I511" s="231">
        <f t="shared" si="0"/>
        <v>2138.0500000000002</v>
      </c>
      <c r="J511" s="9"/>
      <c r="K511" s="9"/>
      <c r="L511" s="9"/>
      <c r="M511" s="9"/>
      <c r="N511" s="9"/>
      <c r="O511" s="9"/>
      <c r="P511" s="9"/>
      <c r="Q511" s="9"/>
      <c r="R511" s="9"/>
      <c r="S511" s="9"/>
      <c r="T511" s="9"/>
      <c r="U511" s="9"/>
      <c r="V511" s="9"/>
      <c r="W511" s="9"/>
      <c r="X511" s="9"/>
      <c r="Y511" s="9"/>
      <c r="Z511" s="9"/>
      <c r="AA511" s="9"/>
      <c r="AB511" s="9"/>
    </row>
    <row r="512" spans="1:28" ht="25.5">
      <c r="A512" s="206" t="s">
        <v>1364</v>
      </c>
      <c r="B512" s="224" t="s">
        <v>1365</v>
      </c>
      <c r="C512" s="208" t="s">
        <v>27</v>
      </c>
      <c r="D512" s="209" t="s">
        <v>1366</v>
      </c>
      <c r="E512" s="207" t="s">
        <v>322</v>
      </c>
      <c r="F512" s="211">
        <v>305</v>
      </c>
      <c r="G512" s="211">
        <v>19.66</v>
      </c>
      <c r="H512" s="212">
        <f>(TRUNC(G512*J7,2)+G512)</f>
        <v>24.92</v>
      </c>
      <c r="I512" s="231">
        <f t="shared" si="0"/>
        <v>7600.6</v>
      </c>
      <c r="J512" s="9"/>
      <c r="K512" s="9"/>
      <c r="L512" s="9"/>
      <c r="M512" s="9"/>
      <c r="N512" s="9"/>
      <c r="O512" s="9"/>
      <c r="P512" s="9"/>
      <c r="Q512" s="9"/>
      <c r="R512" s="9"/>
      <c r="S512" s="9"/>
      <c r="T512" s="9"/>
      <c r="U512" s="9"/>
      <c r="V512" s="9"/>
      <c r="W512" s="9"/>
      <c r="X512" s="9"/>
      <c r="Y512" s="9"/>
      <c r="Z512" s="9"/>
      <c r="AA512" s="9"/>
      <c r="AB512" s="9"/>
    </row>
    <row r="513" spans="1:28" ht="38.25">
      <c r="A513" s="206" t="s">
        <v>1367</v>
      </c>
      <c r="B513" s="210" t="s">
        <v>1368</v>
      </c>
      <c r="C513" s="208" t="s">
        <v>27</v>
      </c>
      <c r="D513" s="213" t="s">
        <v>1369</v>
      </c>
      <c r="E513" s="210" t="s">
        <v>76</v>
      </c>
      <c r="F513" s="211">
        <v>25</v>
      </c>
      <c r="G513" s="211">
        <v>18.82</v>
      </c>
      <c r="H513" s="212">
        <f>(TRUNC(G513*J7,2)+G513)</f>
        <v>23.86</v>
      </c>
      <c r="I513" s="231">
        <f t="shared" si="0"/>
        <v>596.5</v>
      </c>
      <c r="J513" s="9"/>
      <c r="K513" s="9"/>
      <c r="L513" s="9"/>
      <c r="M513" s="9"/>
      <c r="N513" s="9"/>
      <c r="O513" s="9"/>
      <c r="P513" s="9"/>
      <c r="Q513" s="9"/>
      <c r="R513" s="9"/>
      <c r="S513" s="9"/>
      <c r="T513" s="9"/>
      <c r="U513" s="9"/>
      <c r="V513" s="9"/>
      <c r="W513" s="9"/>
      <c r="X513" s="9"/>
      <c r="Y513" s="9"/>
      <c r="Z513" s="9"/>
      <c r="AA513" s="9"/>
      <c r="AB513" s="9"/>
    </row>
    <row r="514" spans="1:28" ht="25.5">
      <c r="A514" s="206" t="s">
        <v>1370</v>
      </c>
      <c r="B514" s="207" t="s">
        <v>1371</v>
      </c>
      <c r="C514" s="208" t="s">
        <v>27</v>
      </c>
      <c r="D514" s="209" t="s">
        <v>1372</v>
      </c>
      <c r="E514" s="210" t="s">
        <v>76</v>
      </c>
      <c r="F514" s="211">
        <v>11</v>
      </c>
      <c r="G514" s="211">
        <v>35.74</v>
      </c>
      <c r="H514" s="212">
        <f>(TRUNC(G514*J7,2)+G514)</f>
        <v>45.31</v>
      </c>
      <c r="I514" s="231">
        <f t="shared" si="0"/>
        <v>498.41</v>
      </c>
      <c r="J514" s="9"/>
      <c r="K514" s="9"/>
      <c r="L514" s="9"/>
      <c r="M514" s="9"/>
      <c r="N514" s="9"/>
      <c r="O514" s="9"/>
      <c r="P514" s="9"/>
      <c r="Q514" s="9"/>
      <c r="R514" s="9"/>
      <c r="S514" s="9"/>
      <c r="T514" s="9"/>
      <c r="U514" s="9"/>
      <c r="V514" s="9"/>
      <c r="W514" s="9"/>
      <c r="X514" s="9"/>
      <c r="Y514" s="9"/>
      <c r="Z514" s="9"/>
      <c r="AA514" s="9"/>
      <c r="AB514" s="9"/>
    </row>
    <row r="515" spans="1:28" ht="25.5">
      <c r="A515" s="206" t="s">
        <v>1373</v>
      </c>
      <c r="B515" s="207" t="s">
        <v>1374</v>
      </c>
      <c r="C515" s="208" t="s">
        <v>27</v>
      </c>
      <c r="D515" s="209" t="s">
        <v>1375</v>
      </c>
      <c r="E515" s="210" t="s">
        <v>76</v>
      </c>
      <c r="F515" s="211">
        <v>1</v>
      </c>
      <c r="G515" s="211">
        <v>110.17</v>
      </c>
      <c r="H515" s="212">
        <f>(TRUNC(G515*J7,2)+G515)</f>
        <v>139.69</v>
      </c>
      <c r="I515" s="231">
        <f t="shared" si="0"/>
        <v>139.69</v>
      </c>
      <c r="J515" s="9"/>
      <c r="K515" s="9"/>
      <c r="L515" s="9"/>
      <c r="M515" s="9"/>
      <c r="N515" s="9"/>
      <c r="O515" s="9"/>
      <c r="P515" s="9"/>
      <c r="Q515" s="9"/>
      <c r="R515" s="9"/>
      <c r="S515" s="9"/>
      <c r="T515" s="9"/>
      <c r="U515" s="9"/>
      <c r="V515" s="9"/>
      <c r="W515" s="9"/>
      <c r="X515" s="9"/>
      <c r="Y515" s="9"/>
      <c r="Z515" s="9"/>
      <c r="AA515" s="9"/>
      <c r="AB515" s="9"/>
    </row>
    <row r="516" spans="1:28">
      <c r="A516" s="206" t="s">
        <v>1376</v>
      </c>
      <c r="B516" s="207" t="s">
        <v>1377</v>
      </c>
      <c r="C516" s="208" t="s">
        <v>147</v>
      </c>
      <c r="D516" s="209" t="s">
        <v>1378</v>
      </c>
      <c r="E516" s="210" t="s">
        <v>76</v>
      </c>
      <c r="F516" s="211">
        <v>1</v>
      </c>
      <c r="G516" s="211">
        <v>1326.07</v>
      </c>
      <c r="H516" s="212">
        <f>(TRUNC(G516*J7,2)+G516)</f>
        <v>1681.45</v>
      </c>
      <c r="I516" s="231">
        <f t="shared" si="0"/>
        <v>1681.45</v>
      </c>
      <c r="J516" s="9"/>
      <c r="K516" s="9"/>
      <c r="L516" s="9"/>
      <c r="M516" s="9"/>
      <c r="N516" s="9"/>
      <c r="O516" s="9"/>
      <c r="P516" s="9"/>
      <c r="Q516" s="9"/>
      <c r="R516" s="9"/>
      <c r="S516" s="9"/>
      <c r="T516" s="9"/>
      <c r="U516" s="9"/>
      <c r="V516" s="9"/>
      <c r="W516" s="9"/>
      <c r="X516" s="9"/>
      <c r="Y516" s="9"/>
      <c r="Z516" s="9"/>
      <c r="AA516" s="9"/>
      <c r="AB516" s="9"/>
    </row>
    <row r="517" spans="1:28">
      <c r="A517" s="206" t="s">
        <v>1379</v>
      </c>
      <c r="B517" s="207" t="s">
        <v>1380</v>
      </c>
      <c r="C517" s="208" t="s">
        <v>147</v>
      </c>
      <c r="D517" s="209" t="s">
        <v>1381</v>
      </c>
      <c r="E517" s="210" t="s">
        <v>76</v>
      </c>
      <c r="F517" s="211">
        <v>1</v>
      </c>
      <c r="G517" s="211">
        <v>196.02</v>
      </c>
      <c r="H517" s="212">
        <f>(TRUNC(G517*J7,2)+G517)</f>
        <v>248.55</v>
      </c>
      <c r="I517" s="231">
        <f t="shared" si="0"/>
        <v>248.55</v>
      </c>
      <c r="J517" s="9"/>
      <c r="K517" s="9"/>
      <c r="L517" s="9"/>
      <c r="M517" s="9"/>
      <c r="N517" s="9"/>
      <c r="O517" s="9"/>
      <c r="P517" s="9"/>
      <c r="Q517" s="9"/>
      <c r="R517" s="9"/>
      <c r="S517" s="9"/>
      <c r="T517" s="9"/>
      <c r="U517" s="9"/>
      <c r="V517" s="9"/>
      <c r="W517" s="9"/>
      <c r="X517" s="9"/>
      <c r="Y517" s="9"/>
      <c r="Z517" s="9"/>
      <c r="AA517" s="9"/>
      <c r="AB517" s="9"/>
    </row>
    <row r="518" spans="1:28" ht="63.75">
      <c r="A518" s="206" t="s">
        <v>1382</v>
      </c>
      <c r="B518" s="207" t="s">
        <v>1383</v>
      </c>
      <c r="C518" s="208" t="s">
        <v>147</v>
      </c>
      <c r="D518" s="209" t="s">
        <v>1384</v>
      </c>
      <c r="E518" s="207" t="s">
        <v>486</v>
      </c>
      <c r="F518" s="211">
        <v>1</v>
      </c>
      <c r="G518" s="211">
        <v>63313.51</v>
      </c>
      <c r="H518" s="212">
        <f>(TRUNC(G518*J7,2)+G518)</f>
        <v>80281.53</v>
      </c>
      <c r="I518" s="231">
        <f t="shared" si="0"/>
        <v>80281.53</v>
      </c>
      <c r="J518" s="9"/>
      <c r="K518" s="9"/>
      <c r="L518" s="9"/>
      <c r="M518" s="9"/>
      <c r="N518" s="9"/>
      <c r="O518" s="9"/>
      <c r="P518" s="9"/>
      <c r="Q518" s="9"/>
      <c r="R518" s="9"/>
      <c r="S518" s="9"/>
      <c r="T518" s="9"/>
      <c r="U518" s="9"/>
      <c r="V518" s="9"/>
      <c r="W518" s="9"/>
      <c r="X518" s="9"/>
      <c r="Y518" s="9"/>
      <c r="Z518" s="9"/>
      <c r="AA518" s="9"/>
      <c r="AB518" s="9"/>
    </row>
    <row r="519" spans="1:28" ht="63.75">
      <c r="A519" s="206" t="s">
        <v>1385</v>
      </c>
      <c r="B519" s="207" t="s">
        <v>1386</v>
      </c>
      <c r="C519" s="208" t="s">
        <v>147</v>
      </c>
      <c r="D519" s="209" t="s">
        <v>1387</v>
      </c>
      <c r="E519" s="207" t="s">
        <v>486</v>
      </c>
      <c r="F519" s="211">
        <v>1</v>
      </c>
      <c r="G519" s="211">
        <v>33390.51</v>
      </c>
      <c r="H519" s="212">
        <f>(TRUNC(G519*J7,2)+G519)</f>
        <v>42339.16</v>
      </c>
      <c r="I519" s="231">
        <f t="shared" si="0"/>
        <v>42339.16</v>
      </c>
      <c r="J519" s="9"/>
      <c r="K519" s="9"/>
      <c r="L519" s="9"/>
      <c r="M519" s="9"/>
      <c r="N519" s="9"/>
      <c r="O519" s="9"/>
      <c r="P519" s="9"/>
      <c r="Q519" s="9"/>
      <c r="R519" s="9"/>
      <c r="S519" s="9"/>
      <c r="T519" s="9"/>
      <c r="U519" s="9"/>
      <c r="V519" s="9"/>
      <c r="W519" s="9"/>
      <c r="X519" s="9"/>
      <c r="Y519" s="9"/>
      <c r="Z519" s="9"/>
      <c r="AA519" s="9"/>
      <c r="AB519" s="9"/>
    </row>
    <row r="520" spans="1:28">
      <c r="A520" s="214" t="s">
        <v>1388</v>
      </c>
      <c r="B520" s="215" t="s">
        <v>16</v>
      </c>
      <c r="C520" s="215"/>
      <c r="D520" s="216" t="s">
        <v>1389</v>
      </c>
      <c r="E520" s="215"/>
      <c r="F520" s="217">
        <v>1</v>
      </c>
      <c r="G520" s="217" t="s">
        <v>16</v>
      </c>
      <c r="H520" s="218">
        <f>I521+I522+I523+I524+I525+I526+I527+I528+I529+I530+I531+I532+I533+I534+I535+I536+I537+I538+I539+I540+I541+I542+I543+I544+I545+I546+I547+I548+I549+I550+I551+I552+I553</f>
        <v>25353.26</v>
      </c>
      <c r="I520" s="232">
        <f t="shared" si="0"/>
        <v>25353.26</v>
      </c>
      <c r="J520" s="9"/>
      <c r="K520" s="9"/>
      <c r="L520" s="9"/>
      <c r="M520" s="9"/>
      <c r="N520" s="9"/>
      <c r="O520" s="9"/>
      <c r="P520" s="9"/>
      <c r="Q520" s="9"/>
      <c r="R520" s="9"/>
      <c r="S520" s="9"/>
      <c r="T520" s="9"/>
      <c r="U520" s="9"/>
      <c r="V520" s="9"/>
      <c r="W520" s="9"/>
      <c r="X520" s="9"/>
      <c r="Y520" s="9"/>
      <c r="Z520" s="9"/>
      <c r="AA520" s="9"/>
      <c r="AB520" s="9"/>
    </row>
    <row r="521" spans="1:28" ht="25.5">
      <c r="A521" s="206" t="s">
        <v>1390</v>
      </c>
      <c r="B521" s="210" t="s">
        <v>82</v>
      </c>
      <c r="C521" s="208" t="s">
        <v>27</v>
      </c>
      <c r="D521" s="213" t="s">
        <v>1391</v>
      </c>
      <c r="E521" s="210" t="s">
        <v>80</v>
      </c>
      <c r="F521" s="211">
        <v>1.55</v>
      </c>
      <c r="G521" s="211">
        <v>102.24</v>
      </c>
      <c r="H521" s="212">
        <f>(TRUNC(G521*J7,2)+G521)</f>
        <v>129.63999999999999</v>
      </c>
      <c r="I521" s="231">
        <f t="shared" si="0"/>
        <v>200.94</v>
      </c>
      <c r="J521" s="9"/>
      <c r="K521" s="9"/>
      <c r="L521" s="9"/>
      <c r="M521" s="9"/>
      <c r="N521" s="9"/>
      <c r="O521" s="9"/>
      <c r="P521" s="9"/>
      <c r="Q521" s="9"/>
      <c r="R521" s="9"/>
      <c r="S521" s="9"/>
      <c r="T521" s="9"/>
      <c r="U521" s="9"/>
      <c r="V521" s="9"/>
      <c r="W521" s="9"/>
      <c r="X521" s="9"/>
      <c r="Y521" s="9"/>
      <c r="Z521" s="9"/>
      <c r="AA521" s="9"/>
      <c r="AB521" s="9"/>
    </row>
    <row r="522" spans="1:28" ht="25.5">
      <c r="A522" s="206" t="s">
        <v>1392</v>
      </c>
      <c r="B522" s="207" t="s">
        <v>78</v>
      </c>
      <c r="C522" s="208" t="s">
        <v>27</v>
      </c>
      <c r="D522" s="209" t="s">
        <v>1393</v>
      </c>
      <c r="E522" s="210" t="s">
        <v>80</v>
      </c>
      <c r="F522" s="211">
        <v>3.84</v>
      </c>
      <c r="G522" s="211">
        <v>93.01</v>
      </c>
      <c r="H522" s="212">
        <f>(TRUNC(G522*J7,2)+G522)</f>
        <v>117.93</v>
      </c>
      <c r="I522" s="231">
        <f t="shared" si="0"/>
        <v>452.85</v>
      </c>
      <c r="J522" s="9"/>
      <c r="K522" s="9"/>
      <c r="L522" s="9"/>
      <c r="M522" s="9"/>
      <c r="N522" s="9"/>
      <c r="O522" s="9"/>
      <c r="P522" s="9"/>
      <c r="Q522" s="9"/>
      <c r="R522" s="9"/>
      <c r="S522" s="9"/>
      <c r="T522" s="9"/>
      <c r="U522" s="9"/>
      <c r="V522" s="9"/>
      <c r="W522" s="9"/>
      <c r="X522" s="9"/>
      <c r="Y522" s="9"/>
      <c r="Z522" s="9"/>
      <c r="AA522" s="9"/>
      <c r="AB522" s="9"/>
    </row>
    <row r="523" spans="1:28">
      <c r="A523" s="206" t="s">
        <v>1394</v>
      </c>
      <c r="B523" s="207" t="s">
        <v>85</v>
      </c>
      <c r="C523" s="208" t="s">
        <v>20</v>
      </c>
      <c r="D523" s="209" t="s">
        <v>1395</v>
      </c>
      <c r="E523" s="210" t="s">
        <v>44</v>
      </c>
      <c r="F523" s="211">
        <v>5.52</v>
      </c>
      <c r="G523" s="211">
        <v>24.08</v>
      </c>
      <c r="H523" s="212">
        <f>(TRUNC(G523*J7,2)+G523)</f>
        <v>30.53</v>
      </c>
      <c r="I523" s="231">
        <f t="shared" si="0"/>
        <v>168.52</v>
      </c>
      <c r="J523" s="9"/>
      <c r="K523" s="9"/>
      <c r="L523" s="9"/>
      <c r="M523" s="9"/>
      <c r="N523" s="9"/>
      <c r="O523" s="9"/>
      <c r="P523" s="9"/>
      <c r="Q523" s="9"/>
      <c r="R523" s="9"/>
      <c r="S523" s="9"/>
      <c r="T523" s="9"/>
      <c r="U523" s="9"/>
      <c r="V523" s="9"/>
      <c r="W523" s="9"/>
      <c r="X523" s="9"/>
      <c r="Y523" s="9"/>
      <c r="Z523" s="9"/>
      <c r="AA523" s="9"/>
      <c r="AB523" s="9"/>
    </row>
    <row r="524" spans="1:28" ht="25.5">
      <c r="A524" s="206" t="s">
        <v>1396</v>
      </c>
      <c r="B524" s="207" t="s">
        <v>88</v>
      </c>
      <c r="C524" s="208" t="s">
        <v>27</v>
      </c>
      <c r="D524" s="209" t="s">
        <v>1397</v>
      </c>
      <c r="E524" s="210" t="s">
        <v>44</v>
      </c>
      <c r="F524" s="211">
        <v>5.52</v>
      </c>
      <c r="G524" s="211">
        <v>41.53</v>
      </c>
      <c r="H524" s="212">
        <f>(TRUNC(G524*J7,2)+G524)</f>
        <v>52.66</v>
      </c>
      <c r="I524" s="231">
        <f t="shared" si="0"/>
        <v>290.68</v>
      </c>
      <c r="J524" s="9"/>
      <c r="K524" s="9"/>
      <c r="L524" s="9"/>
      <c r="M524" s="9"/>
      <c r="N524" s="9"/>
      <c r="O524" s="9"/>
      <c r="P524" s="9"/>
      <c r="Q524" s="9"/>
      <c r="R524" s="9"/>
      <c r="S524" s="9"/>
      <c r="T524" s="9"/>
      <c r="U524" s="9"/>
      <c r="V524" s="9"/>
      <c r="W524" s="9"/>
      <c r="X524" s="9"/>
      <c r="Y524" s="9"/>
      <c r="Z524" s="9"/>
      <c r="AA524" s="9"/>
      <c r="AB524" s="9"/>
    </row>
    <row r="525" spans="1:28" ht="25.5">
      <c r="A525" s="206" t="s">
        <v>1398</v>
      </c>
      <c r="B525" s="207" t="s">
        <v>1399</v>
      </c>
      <c r="C525" s="208" t="s">
        <v>27</v>
      </c>
      <c r="D525" s="209" t="s">
        <v>1400</v>
      </c>
      <c r="E525" s="210" t="s">
        <v>44</v>
      </c>
      <c r="F525" s="211">
        <v>0.72</v>
      </c>
      <c r="G525" s="211">
        <v>133.57</v>
      </c>
      <c r="H525" s="212">
        <f>(TRUNC(G525*J7,2)+G525)</f>
        <v>169.36</v>
      </c>
      <c r="I525" s="231">
        <f t="shared" si="0"/>
        <v>121.93</v>
      </c>
      <c r="J525" s="9"/>
      <c r="K525" s="9"/>
      <c r="L525" s="9"/>
      <c r="M525" s="9"/>
      <c r="N525" s="9"/>
      <c r="O525" s="9"/>
      <c r="P525" s="9"/>
      <c r="Q525" s="9"/>
      <c r="R525" s="9"/>
      <c r="S525" s="9"/>
      <c r="T525" s="9"/>
      <c r="U525" s="9"/>
      <c r="V525" s="9"/>
      <c r="W525" s="9"/>
      <c r="X525" s="9"/>
      <c r="Y525" s="9"/>
      <c r="Z525" s="9"/>
      <c r="AA525" s="9"/>
      <c r="AB525" s="9"/>
    </row>
    <row r="526" spans="1:28" ht="25.5">
      <c r="A526" s="206" t="s">
        <v>1401</v>
      </c>
      <c r="B526" s="207" t="s">
        <v>1402</v>
      </c>
      <c r="C526" s="208" t="s">
        <v>27</v>
      </c>
      <c r="D526" s="209" t="s">
        <v>1403</v>
      </c>
      <c r="E526" s="207" t="s">
        <v>80</v>
      </c>
      <c r="F526" s="211">
        <v>0.11</v>
      </c>
      <c r="G526" s="211">
        <v>831.15</v>
      </c>
      <c r="H526" s="212">
        <f>(TRUNC(G526*J7,2)+G526)</f>
        <v>1053.8900000000001</v>
      </c>
      <c r="I526" s="231">
        <f t="shared" si="0"/>
        <v>115.92</v>
      </c>
      <c r="J526" s="9"/>
      <c r="K526" s="9"/>
      <c r="L526" s="9"/>
      <c r="M526" s="9"/>
      <c r="N526" s="9"/>
      <c r="O526" s="9"/>
      <c r="P526" s="9"/>
      <c r="Q526" s="9"/>
      <c r="R526" s="9"/>
      <c r="S526" s="9"/>
      <c r="T526" s="9"/>
      <c r="U526" s="9"/>
      <c r="V526" s="9"/>
      <c r="W526" s="9"/>
      <c r="X526" s="9"/>
      <c r="Y526" s="9"/>
      <c r="Z526" s="9"/>
      <c r="AA526" s="9"/>
      <c r="AB526" s="9"/>
    </row>
    <row r="527" spans="1:28" ht="25.5">
      <c r="A527" s="206" t="s">
        <v>1404</v>
      </c>
      <c r="B527" s="210" t="s">
        <v>135</v>
      </c>
      <c r="C527" s="208" t="s">
        <v>27</v>
      </c>
      <c r="D527" s="213" t="s">
        <v>1405</v>
      </c>
      <c r="E527" s="210" t="s">
        <v>80</v>
      </c>
      <c r="F527" s="211">
        <v>0.65</v>
      </c>
      <c r="G527" s="211">
        <v>796.88</v>
      </c>
      <c r="H527" s="212">
        <f>(TRUNC(G527*J7,2)+G527)</f>
        <v>1010.44</v>
      </c>
      <c r="I527" s="231">
        <f t="shared" si="0"/>
        <v>656.78</v>
      </c>
      <c r="J527" s="9"/>
      <c r="K527" s="9"/>
      <c r="L527" s="9"/>
      <c r="M527" s="9"/>
      <c r="N527" s="9"/>
      <c r="O527" s="9"/>
      <c r="P527" s="9"/>
      <c r="Q527" s="9"/>
      <c r="R527" s="9"/>
      <c r="S527" s="9"/>
      <c r="T527" s="9"/>
      <c r="U527" s="9"/>
      <c r="V527" s="9"/>
      <c r="W527" s="9"/>
      <c r="X527" s="9"/>
      <c r="Y527" s="9"/>
      <c r="Z527" s="9"/>
      <c r="AA527" s="9"/>
      <c r="AB527" s="9"/>
    </row>
    <row r="528" spans="1:28" ht="25.5">
      <c r="A528" s="206" t="s">
        <v>1406</v>
      </c>
      <c r="B528" s="207" t="s">
        <v>1407</v>
      </c>
      <c r="C528" s="208" t="s">
        <v>27</v>
      </c>
      <c r="D528" s="209" t="s">
        <v>1408</v>
      </c>
      <c r="E528" s="210" t="s">
        <v>80</v>
      </c>
      <c r="F528" s="211">
        <v>0.05</v>
      </c>
      <c r="G528" s="211">
        <v>716.75</v>
      </c>
      <c r="H528" s="212">
        <f>(TRUNC(G528*J7,2)+G528)</f>
        <v>908.83</v>
      </c>
      <c r="I528" s="231">
        <f t="shared" si="0"/>
        <v>45.44</v>
      </c>
      <c r="J528" s="9"/>
      <c r="K528" s="9"/>
      <c r="L528" s="9"/>
      <c r="M528" s="9"/>
      <c r="N528" s="9"/>
      <c r="O528" s="9"/>
      <c r="P528" s="9"/>
      <c r="Q528" s="9"/>
      <c r="R528" s="9"/>
      <c r="S528" s="9"/>
      <c r="T528" s="9"/>
      <c r="U528" s="9"/>
      <c r="V528" s="9"/>
      <c r="W528" s="9"/>
      <c r="X528" s="9"/>
      <c r="Y528" s="9"/>
      <c r="Z528" s="9"/>
      <c r="AA528" s="9"/>
      <c r="AB528" s="9"/>
    </row>
    <row r="529" spans="1:28" ht="25.5">
      <c r="A529" s="206" t="s">
        <v>1409</v>
      </c>
      <c r="B529" s="207" t="s">
        <v>138</v>
      </c>
      <c r="C529" s="208" t="s">
        <v>27</v>
      </c>
      <c r="D529" s="209" t="s">
        <v>1410</v>
      </c>
      <c r="E529" s="210" t="s">
        <v>44</v>
      </c>
      <c r="F529" s="211">
        <v>11.18</v>
      </c>
      <c r="G529" s="211">
        <v>41.52</v>
      </c>
      <c r="H529" s="212">
        <f>(TRUNC(G529*J7,2)+G529)</f>
        <v>52.64</v>
      </c>
      <c r="I529" s="231">
        <f t="shared" si="0"/>
        <v>588.51</v>
      </c>
      <c r="J529" s="9"/>
      <c r="K529" s="9"/>
      <c r="L529" s="9"/>
      <c r="M529" s="9"/>
      <c r="N529" s="9"/>
      <c r="O529" s="9"/>
      <c r="P529" s="9"/>
      <c r="Q529" s="9"/>
      <c r="R529" s="9"/>
      <c r="S529" s="9"/>
      <c r="T529" s="9"/>
      <c r="U529" s="9"/>
      <c r="V529" s="9"/>
      <c r="W529" s="9"/>
      <c r="X529" s="9"/>
      <c r="Y529" s="9"/>
      <c r="Z529" s="9"/>
      <c r="AA529" s="9"/>
      <c r="AB529" s="9"/>
    </row>
    <row r="530" spans="1:28" ht="25.5">
      <c r="A530" s="206" t="s">
        <v>1411</v>
      </c>
      <c r="B530" s="207" t="s">
        <v>141</v>
      </c>
      <c r="C530" s="208" t="s">
        <v>20</v>
      </c>
      <c r="D530" s="209" t="s">
        <v>142</v>
      </c>
      <c r="E530" s="210" t="s">
        <v>80</v>
      </c>
      <c r="F530" s="211">
        <v>5.24</v>
      </c>
      <c r="G530" s="211">
        <v>71.42</v>
      </c>
      <c r="H530" s="212">
        <f>(TRUNC(G530*J7,2)+G530)</f>
        <v>90.56</v>
      </c>
      <c r="I530" s="231">
        <f t="shared" si="0"/>
        <v>474.53</v>
      </c>
      <c r="J530" s="9"/>
      <c r="K530" s="9"/>
      <c r="L530" s="9"/>
      <c r="M530" s="9"/>
      <c r="N530" s="9"/>
      <c r="O530" s="9"/>
      <c r="P530" s="9"/>
      <c r="Q530" s="9"/>
      <c r="R530" s="9"/>
      <c r="S530" s="9"/>
      <c r="T530" s="9"/>
      <c r="U530" s="9"/>
      <c r="V530" s="9"/>
      <c r="W530" s="9"/>
      <c r="X530" s="9"/>
      <c r="Y530" s="9"/>
      <c r="Z530" s="9"/>
      <c r="AA530" s="9"/>
      <c r="AB530" s="9"/>
    </row>
    <row r="531" spans="1:28" ht="25.5">
      <c r="A531" s="206" t="s">
        <v>1412</v>
      </c>
      <c r="B531" s="207" t="s">
        <v>163</v>
      </c>
      <c r="C531" s="208" t="s">
        <v>27</v>
      </c>
      <c r="D531" s="209" t="s">
        <v>1413</v>
      </c>
      <c r="E531" s="210" t="s">
        <v>99</v>
      </c>
      <c r="F531" s="211">
        <v>0.55000000000000004</v>
      </c>
      <c r="G531" s="211">
        <v>13.9</v>
      </c>
      <c r="H531" s="212">
        <f>(TRUNC(G531*J7,2)+G531)</f>
        <v>17.62</v>
      </c>
      <c r="I531" s="231">
        <f t="shared" si="0"/>
        <v>9.69</v>
      </c>
      <c r="J531" s="9"/>
      <c r="K531" s="9"/>
      <c r="L531" s="9"/>
      <c r="M531" s="9"/>
      <c r="N531" s="9"/>
      <c r="O531" s="9"/>
      <c r="P531" s="9"/>
      <c r="Q531" s="9"/>
      <c r="R531" s="9"/>
      <c r="S531" s="9"/>
      <c r="T531" s="9"/>
      <c r="U531" s="9"/>
      <c r="V531" s="9"/>
      <c r="W531" s="9"/>
      <c r="X531" s="9"/>
      <c r="Y531" s="9"/>
      <c r="Z531" s="9"/>
      <c r="AA531" s="9"/>
      <c r="AB531" s="9"/>
    </row>
    <row r="532" spans="1:28" ht="25.5">
      <c r="A532" s="206" t="s">
        <v>1414</v>
      </c>
      <c r="B532" s="207" t="s">
        <v>166</v>
      </c>
      <c r="C532" s="208" t="s">
        <v>27</v>
      </c>
      <c r="D532" s="209" t="s">
        <v>1415</v>
      </c>
      <c r="E532" s="207" t="s">
        <v>99</v>
      </c>
      <c r="F532" s="211">
        <v>3.7</v>
      </c>
      <c r="G532" s="211">
        <v>10.76</v>
      </c>
      <c r="H532" s="212">
        <f>(TRUNC(G532*J7,2)+G532)</f>
        <v>13.64</v>
      </c>
      <c r="I532" s="231">
        <f t="shared" si="0"/>
        <v>50.46</v>
      </c>
      <c r="J532" s="9"/>
      <c r="K532" s="9"/>
      <c r="L532" s="9"/>
      <c r="M532" s="9"/>
      <c r="N532" s="9"/>
      <c r="O532" s="9"/>
      <c r="P532" s="9"/>
      <c r="Q532" s="9"/>
      <c r="R532" s="9"/>
      <c r="S532" s="9"/>
      <c r="T532" s="9"/>
      <c r="U532" s="9"/>
      <c r="V532" s="9"/>
      <c r="W532" s="9"/>
      <c r="X532" s="9"/>
      <c r="Y532" s="9"/>
      <c r="Z532" s="9"/>
      <c r="AA532" s="9"/>
      <c r="AB532" s="9"/>
    </row>
    <row r="533" spans="1:28" ht="25.5">
      <c r="A533" s="206" t="s">
        <v>1416</v>
      </c>
      <c r="B533" s="207" t="s">
        <v>125</v>
      </c>
      <c r="C533" s="208" t="s">
        <v>27</v>
      </c>
      <c r="D533" s="209" t="s">
        <v>1417</v>
      </c>
      <c r="E533" s="207" t="s">
        <v>99</v>
      </c>
      <c r="F533" s="211">
        <v>5.92</v>
      </c>
      <c r="G533" s="211">
        <v>12.48</v>
      </c>
      <c r="H533" s="212">
        <f>(TRUNC(G533*J7,2)+G533)</f>
        <v>15.82</v>
      </c>
      <c r="I533" s="231">
        <f t="shared" si="0"/>
        <v>93.65</v>
      </c>
      <c r="J533" s="9"/>
      <c r="K533" s="9"/>
      <c r="L533" s="9"/>
      <c r="M533" s="9"/>
      <c r="N533" s="9"/>
      <c r="O533" s="9"/>
      <c r="P533" s="9"/>
      <c r="Q533" s="9"/>
      <c r="R533" s="9"/>
      <c r="S533" s="9"/>
      <c r="T533" s="9"/>
      <c r="U533" s="9"/>
      <c r="V533" s="9"/>
      <c r="W533" s="9"/>
      <c r="X533" s="9"/>
      <c r="Y533" s="9"/>
      <c r="Z533" s="9"/>
      <c r="AA533" s="9"/>
      <c r="AB533" s="9"/>
    </row>
    <row r="534" spans="1:28" ht="25.5">
      <c r="A534" s="206" t="s">
        <v>1418</v>
      </c>
      <c r="B534" s="207" t="s">
        <v>116</v>
      </c>
      <c r="C534" s="208" t="s">
        <v>27</v>
      </c>
      <c r="D534" s="209" t="s">
        <v>1419</v>
      </c>
      <c r="E534" s="207" t="s">
        <v>99</v>
      </c>
      <c r="F534" s="211">
        <v>7.95</v>
      </c>
      <c r="G534" s="211">
        <v>16.579999999999998</v>
      </c>
      <c r="H534" s="212">
        <f>(TRUNC(G534*J7,2)+G534)</f>
        <v>21.02</v>
      </c>
      <c r="I534" s="231">
        <f t="shared" si="0"/>
        <v>167.1</v>
      </c>
      <c r="J534" s="9"/>
      <c r="K534" s="9"/>
      <c r="L534" s="9"/>
      <c r="M534" s="9"/>
      <c r="N534" s="9"/>
      <c r="O534" s="9"/>
      <c r="P534" s="9"/>
      <c r="Q534" s="9"/>
      <c r="R534" s="9"/>
      <c r="S534" s="9"/>
      <c r="T534" s="9"/>
      <c r="U534" s="9"/>
      <c r="V534" s="9"/>
      <c r="W534" s="9"/>
      <c r="X534" s="9"/>
      <c r="Y534" s="9"/>
      <c r="Z534" s="9"/>
      <c r="AA534" s="9"/>
      <c r="AB534" s="9"/>
    </row>
    <row r="535" spans="1:28" ht="25.5">
      <c r="A535" s="206" t="s">
        <v>1420</v>
      </c>
      <c r="B535" s="210" t="s">
        <v>122</v>
      </c>
      <c r="C535" s="208" t="s">
        <v>27</v>
      </c>
      <c r="D535" s="213" t="s">
        <v>123</v>
      </c>
      <c r="E535" s="210" t="s">
        <v>99</v>
      </c>
      <c r="F535" s="211">
        <v>27.18</v>
      </c>
      <c r="G535" s="211">
        <v>14.03</v>
      </c>
      <c r="H535" s="212">
        <f>(TRUNC(G535*J7,2)+G535)</f>
        <v>17.79</v>
      </c>
      <c r="I535" s="231">
        <f t="shared" si="0"/>
        <v>483.53</v>
      </c>
      <c r="J535" s="9"/>
      <c r="K535" s="9"/>
      <c r="L535" s="9"/>
      <c r="M535" s="9"/>
      <c r="N535" s="9"/>
      <c r="O535" s="9"/>
      <c r="P535" s="9"/>
      <c r="Q535" s="9"/>
      <c r="R535" s="9"/>
      <c r="S535" s="9"/>
      <c r="T535" s="9"/>
      <c r="U535" s="9"/>
      <c r="V535" s="9"/>
      <c r="W535" s="9"/>
      <c r="X535" s="9"/>
      <c r="Y535" s="9"/>
      <c r="Z535" s="9"/>
      <c r="AA535" s="9"/>
      <c r="AB535" s="9"/>
    </row>
    <row r="536" spans="1:28" ht="25.5">
      <c r="A536" s="206" t="s">
        <v>1421</v>
      </c>
      <c r="B536" s="207" t="s">
        <v>163</v>
      </c>
      <c r="C536" s="208" t="s">
        <v>27</v>
      </c>
      <c r="D536" s="209" t="s">
        <v>164</v>
      </c>
      <c r="E536" s="210" t="s">
        <v>99</v>
      </c>
      <c r="F536" s="211">
        <v>3.88</v>
      </c>
      <c r="G536" s="211">
        <v>13.9</v>
      </c>
      <c r="H536" s="212">
        <f>(TRUNC(G536*J7,2)+G536)</f>
        <v>17.62</v>
      </c>
      <c r="I536" s="231">
        <f t="shared" si="0"/>
        <v>68.36</v>
      </c>
      <c r="J536" s="9"/>
      <c r="K536" s="9"/>
      <c r="L536" s="9"/>
      <c r="M536" s="9"/>
      <c r="N536" s="9"/>
      <c r="O536" s="9"/>
      <c r="P536" s="9"/>
      <c r="Q536" s="9"/>
      <c r="R536" s="9"/>
      <c r="S536" s="9"/>
      <c r="T536" s="9"/>
      <c r="U536" s="9"/>
      <c r="V536" s="9"/>
      <c r="W536" s="9"/>
      <c r="X536" s="9"/>
      <c r="Y536" s="9"/>
      <c r="Z536" s="9"/>
      <c r="AA536" s="9"/>
      <c r="AB536" s="9"/>
    </row>
    <row r="537" spans="1:28" ht="25.5">
      <c r="A537" s="206" t="s">
        <v>1422</v>
      </c>
      <c r="B537" s="207" t="s">
        <v>166</v>
      </c>
      <c r="C537" s="208" t="s">
        <v>27</v>
      </c>
      <c r="D537" s="209" t="s">
        <v>1423</v>
      </c>
      <c r="E537" s="210" t="s">
        <v>99</v>
      </c>
      <c r="F537" s="211">
        <v>5.18</v>
      </c>
      <c r="G537" s="211">
        <v>10.76</v>
      </c>
      <c r="H537" s="212">
        <f>(TRUNC(G537*J7,2)+G537)</f>
        <v>13.64</v>
      </c>
      <c r="I537" s="231">
        <f t="shared" si="0"/>
        <v>70.650000000000006</v>
      </c>
      <c r="J537" s="9"/>
      <c r="K537" s="9"/>
      <c r="L537" s="9"/>
      <c r="M537" s="9"/>
      <c r="N537" s="9"/>
      <c r="O537" s="9"/>
      <c r="P537" s="9"/>
      <c r="Q537" s="9"/>
      <c r="R537" s="9"/>
      <c r="S537" s="9"/>
      <c r="T537" s="9"/>
      <c r="U537" s="9"/>
      <c r="V537" s="9"/>
      <c r="W537" s="9"/>
      <c r="X537" s="9"/>
      <c r="Y537" s="9"/>
      <c r="Z537" s="9"/>
      <c r="AA537" s="9"/>
      <c r="AB537" s="9"/>
    </row>
    <row r="538" spans="1:28" ht="25.5">
      <c r="A538" s="206" t="s">
        <v>1424</v>
      </c>
      <c r="B538" s="207" t="s">
        <v>1407</v>
      </c>
      <c r="C538" s="208" t="s">
        <v>27</v>
      </c>
      <c r="D538" s="209" t="s">
        <v>1425</v>
      </c>
      <c r="E538" s="210" t="s">
        <v>80</v>
      </c>
      <c r="F538" s="211">
        <v>0.32</v>
      </c>
      <c r="G538" s="211">
        <v>716.75</v>
      </c>
      <c r="H538" s="212">
        <f>(TRUNC(G538*J7,2)+G538)</f>
        <v>908.83</v>
      </c>
      <c r="I538" s="231">
        <f t="shared" si="0"/>
        <v>290.82</v>
      </c>
      <c r="J538" s="9"/>
      <c r="K538" s="9"/>
      <c r="L538" s="9"/>
      <c r="M538" s="9"/>
      <c r="N538" s="9"/>
      <c r="O538" s="9"/>
      <c r="P538" s="9"/>
      <c r="Q538" s="9"/>
      <c r="R538" s="9"/>
      <c r="S538" s="9"/>
      <c r="T538" s="9"/>
      <c r="U538" s="9"/>
      <c r="V538" s="9"/>
      <c r="W538" s="9"/>
      <c r="X538" s="9"/>
      <c r="Y538" s="9"/>
      <c r="Z538" s="9"/>
      <c r="AA538" s="9"/>
      <c r="AB538" s="9"/>
    </row>
    <row r="539" spans="1:28" ht="25.5">
      <c r="A539" s="206" t="s">
        <v>1426</v>
      </c>
      <c r="B539" s="207" t="s">
        <v>150</v>
      </c>
      <c r="C539" s="208" t="s">
        <v>27</v>
      </c>
      <c r="D539" s="209" t="s">
        <v>151</v>
      </c>
      <c r="E539" s="210" t="s">
        <v>44</v>
      </c>
      <c r="F539" s="211">
        <v>15</v>
      </c>
      <c r="G539" s="211">
        <v>2.57</v>
      </c>
      <c r="H539" s="212">
        <f>(TRUNC(G539*J7,2)+G539)</f>
        <v>3.25</v>
      </c>
      <c r="I539" s="231">
        <f t="shared" si="0"/>
        <v>48.75</v>
      </c>
      <c r="J539" s="9"/>
      <c r="K539" s="9"/>
      <c r="L539" s="9"/>
      <c r="M539" s="9"/>
      <c r="N539" s="9"/>
      <c r="O539" s="9"/>
      <c r="P539" s="9"/>
      <c r="Q539" s="9"/>
      <c r="R539" s="9"/>
      <c r="S539" s="9"/>
      <c r="T539" s="9"/>
      <c r="U539" s="9"/>
      <c r="V539" s="9"/>
      <c r="W539" s="9"/>
      <c r="X539" s="9"/>
      <c r="Y539" s="9"/>
      <c r="Z539" s="9"/>
      <c r="AA539" s="9"/>
      <c r="AB539" s="9"/>
    </row>
    <row r="540" spans="1:28" ht="25.5">
      <c r="A540" s="206" t="s">
        <v>1427</v>
      </c>
      <c r="B540" s="207" t="s">
        <v>156</v>
      </c>
      <c r="C540" s="208" t="s">
        <v>27</v>
      </c>
      <c r="D540" s="209" t="s">
        <v>1428</v>
      </c>
      <c r="E540" s="207" t="s">
        <v>80</v>
      </c>
      <c r="F540" s="211">
        <v>1.5</v>
      </c>
      <c r="G540" s="211">
        <v>689.78</v>
      </c>
      <c r="H540" s="212">
        <f>(TRUNC(G540*J7,2)+G540)</f>
        <v>874.64</v>
      </c>
      <c r="I540" s="231">
        <f t="shared" si="0"/>
        <v>1311.96</v>
      </c>
      <c r="J540" s="9"/>
      <c r="K540" s="9"/>
      <c r="L540" s="9"/>
      <c r="M540" s="9"/>
      <c r="N540" s="9"/>
      <c r="O540" s="9"/>
      <c r="P540" s="9"/>
      <c r="Q540" s="9"/>
      <c r="R540" s="9"/>
      <c r="S540" s="9"/>
      <c r="T540" s="9"/>
      <c r="U540" s="9"/>
      <c r="V540" s="9"/>
      <c r="W540" s="9"/>
      <c r="X540" s="9"/>
      <c r="Y540" s="9"/>
      <c r="Z540" s="9"/>
      <c r="AA540" s="9"/>
      <c r="AB540" s="9"/>
    </row>
    <row r="541" spans="1:28" ht="25.5">
      <c r="A541" s="206" t="s">
        <v>1429</v>
      </c>
      <c r="B541" s="207" t="s">
        <v>1430</v>
      </c>
      <c r="C541" s="208" t="s">
        <v>27</v>
      </c>
      <c r="D541" s="209" t="s">
        <v>1431</v>
      </c>
      <c r="E541" s="210" t="s">
        <v>44</v>
      </c>
      <c r="F541" s="211">
        <v>15</v>
      </c>
      <c r="G541" s="211">
        <v>3.31</v>
      </c>
      <c r="H541" s="212">
        <f>(TRUNC(G541*J7,2)+G541)</f>
        <v>4.1900000000000004</v>
      </c>
      <c r="I541" s="231">
        <f t="shared" si="0"/>
        <v>62.85</v>
      </c>
      <c r="J541" s="9"/>
      <c r="K541" s="9"/>
      <c r="L541" s="9"/>
      <c r="M541" s="9"/>
      <c r="N541" s="9"/>
      <c r="O541" s="9"/>
      <c r="P541" s="9"/>
      <c r="Q541" s="9"/>
      <c r="R541" s="9"/>
      <c r="S541" s="9"/>
      <c r="T541" s="9"/>
      <c r="U541" s="9"/>
      <c r="V541" s="9"/>
      <c r="W541" s="9"/>
      <c r="X541" s="9"/>
      <c r="Y541" s="9"/>
      <c r="Z541" s="9"/>
      <c r="AA541" s="9"/>
      <c r="AB541" s="9"/>
    </row>
    <row r="542" spans="1:28" ht="38.25">
      <c r="A542" s="206" t="s">
        <v>1432</v>
      </c>
      <c r="B542" s="207" t="s">
        <v>519</v>
      </c>
      <c r="C542" s="208" t="s">
        <v>27</v>
      </c>
      <c r="D542" s="209" t="s">
        <v>520</v>
      </c>
      <c r="E542" s="210" t="s">
        <v>44</v>
      </c>
      <c r="F542" s="211">
        <v>33.6</v>
      </c>
      <c r="G542" s="211">
        <v>102.94</v>
      </c>
      <c r="H542" s="212">
        <f>(TRUNC(G542*J7,2)+G542)</f>
        <v>130.52000000000001</v>
      </c>
      <c r="I542" s="231">
        <f t="shared" si="0"/>
        <v>4385.47</v>
      </c>
      <c r="J542" s="9"/>
      <c r="K542" s="9"/>
      <c r="L542" s="9"/>
      <c r="M542" s="9"/>
      <c r="N542" s="9"/>
      <c r="O542" s="9"/>
      <c r="P542" s="9"/>
      <c r="Q542" s="9"/>
      <c r="R542" s="9"/>
      <c r="S542" s="9"/>
      <c r="T542" s="9"/>
      <c r="U542" s="9"/>
      <c r="V542" s="9"/>
      <c r="W542" s="9"/>
      <c r="X542" s="9"/>
      <c r="Y542" s="9"/>
      <c r="Z542" s="9"/>
      <c r="AA542" s="9"/>
      <c r="AB542" s="9"/>
    </row>
    <row r="543" spans="1:28" ht="38.25">
      <c r="A543" s="206" t="s">
        <v>1433</v>
      </c>
      <c r="B543" s="210" t="s">
        <v>365</v>
      </c>
      <c r="C543" s="208" t="s">
        <v>27</v>
      </c>
      <c r="D543" s="213" t="s">
        <v>366</v>
      </c>
      <c r="E543" s="210" t="s">
        <v>44</v>
      </c>
      <c r="F543" s="211">
        <v>67.2</v>
      </c>
      <c r="G543" s="211">
        <v>4.51</v>
      </c>
      <c r="H543" s="212">
        <f>(TRUNC(G543*J7,2)+G543)</f>
        <v>5.71</v>
      </c>
      <c r="I543" s="231">
        <f t="shared" si="0"/>
        <v>383.71</v>
      </c>
      <c r="J543" s="9"/>
      <c r="K543" s="9"/>
      <c r="L543" s="9"/>
      <c r="M543" s="9"/>
      <c r="N543" s="9"/>
      <c r="O543" s="9"/>
      <c r="P543" s="9"/>
      <c r="Q543" s="9"/>
      <c r="R543" s="9"/>
      <c r="S543" s="9"/>
      <c r="T543" s="9"/>
      <c r="U543" s="9"/>
      <c r="V543" s="9"/>
      <c r="W543" s="9"/>
      <c r="X543" s="9"/>
      <c r="Y543" s="9"/>
      <c r="Z543" s="9"/>
      <c r="AA543" s="9"/>
      <c r="AB543" s="9"/>
    </row>
    <row r="544" spans="1:28" ht="38.25">
      <c r="A544" s="206" t="s">
        <v>1434</v>
      </c>
      <c r="B544" s="224" t="s">
        <v>526</v>
      </c>
      <c r="C544" s="208" t="s">
        <v>27</v>
      </c>
      <c r="D544" s="209" t="s">
        <v>527</v>
      </c>
      <c r="E544" s="207" t="s">
        <v>44</v>
      </c>
      <c r="F544" s="211">
        <v>67.2</v>
      </c>
      <c r="G544" s="211">
        <v>28.81</v>
      </c>
      <c r="H544" s="212">
        <f>(TRUNC(G544*J7,2)+G544)</f>
        <v>36.53</v>
      </c>
      <c r="I544" s="231">
        <f t="shared" si="0"/>
        <v>2454.81</v>
      </c>
      <c r="J544" s="9"/>
      <c r="K544" s="9"/>
      <c r="L544" s="9"/>
      <c r="M544" s="9"/>
      <c r="N544" s="9"/>
      <c r="O544" s="9"/>
      <c r="P544" s="9"/>
      <c r="Q544" s="9"/>
      <c r="R544" s="9"/>
      <c r="S544" s="9"/>
      <c r="T544" s="9"/>
      <c r="U544" s="9"/>
      <c r="V544" s="9"/>
      <c r="W544" s="9"/>
      <c r="X544" s="9"/>
      <c r="Y544" s="9"/>
      <c r="Z544" s="9"/>
      <c r="AA544" s="9"/>
      <c r="AB544" s="9"/>
    </row>
    <row r="545" spans="1:28" ht="25.5">
      <c r="A545" s="206" t="s">
        <v>1435</v>
      </c>
      <c r="B545" s="207" t="s">
        <v>400</v>
      </c>
      <c r="C545" s="208" t="s">
        <v>27</v>
      </c>
      <c r="D545" s="225" t="s">
        <v>401</v>
      </c>
      <c r="E545" s="224" t="s">
        <v>44</v>
      </c>
      <c r="F545" s="211">
        <v>67.2</v>
      </c>
      <c r="G545" s="211">
        <v>4.41</v>
      </c>
      <c r="H545" s="212">
        <f>(TRUNC(G545*J7,2)+G545)</f>
        <v>5.59</v>
      </c>
      <c r="I545" s="231">
        <f t="shared" si="0"/>
        <v>375.64</v>
      </c>
      <c r="J545" s="9"/>
      <c r="K545" s="9"/>
      <c r="L545" s="9"/>
      <c r="M545" s="9"/>
      <c r="N545" s="9"/>
      <c r="O545" s="9"/>
      <c r="P545" s="9"/>
      <c r="Q545" s="9"/>
      <c r="R545" s="9"/>
      <c r="S545" s="9"/>
      <c r="T545" s="9"/>
      <c r="U545" s="9"/>
      <c r="V545" s="9"/>
      <c r="W545" s="9"/>
      <c r="X545" s="9"/>
      <c r="Y545" s="9"/>
      <c r="Z545" s="9"/>
      <c r="AA545" s="9"/>
      <c r="AB545" s="9"/>
    </row>
    <row r="546" spans="1:28" ht="25.5">
      <c r="A546" s="206" t="s">
        <v>1436</v>
      </c>
      <c r="B546" s="207" t="s">
        <v>406</v>
      </c>
      <c r="C546" s="208" t="s">
        <v>27</v>
      </c>
      <c r="D546" s="209" t="s">
        <v>407</v>
      </c>
      <c r="E546" s="207" t="s">
        <v>44</v>
      </c>
      <c r="F546" s="211">
        <v>67.2</v>
      </c>
      <c r="G546" s="211">
        <v>13.12</v>
      </c>
      <c r="H546" s="212">
        <f>(TRUNC(G546*J7,2)+G546)</f>
        <v>16.63</v>
      </c>
      <c r="I546" s="231">
        <f t="shared" si="0"/>
        <v>1117.53</v>
      </c>
      <c r="J546" s="9"/>
      <c r="K546" s="9"/>
      <c r="L546" s="9"/>
      <c r="M546" s="9"/>
      <c r="N546" s="9"/>
      <c r="O546" s="9"/>
      <c r="P546" s="9"/>
      <c r="Q546" s="9"/>
      <c r="R546" s="9"/>
      <c r="S546" s="9"/>
      <c r="T546" s="9"/>
      <c r="U546" s="9"/>
      <c r="V546" s="9"/>
      <c r="W546" s="9"/>
      <c r="X546" s="9"/>
      <c r="Y546" s="9"/>
      <c r="Z546" s="9"/>
      <c r="AA546" s="9"/>
      <c r="AB546" s="9"/>
    </row>
    <row r="547" spans="1:28">
      <c r="A547" s="206" t="s">
        <v>1437</v>
      </c>
      <c r="B547" s="207" t="s">
        <v>1438</v>
      </c>
      <c r="C547" s="208" t="s">
        <v>27</v>
      </c>
      <c r="D547" s="209" t="s">
        <v>1439</v>
      </c>
      <c r="E547" s="210" t="s">
        <v>76</v>
      </c>
      <c r="F547" s="211">
        <v>1</v>
      </c>
      <c r="G547" s="211">
        <v>1470.09</v>
      </c>
      <c r="H547" s="212">
        <f>(TRUNC(G547*J7,2)+G547)</f>
        <v>1864.07</v>
      </c>
      <c r="I547" s="231">
        <f t="shared" si="0"/>
        <v>1864.07</v>
      </c>
      <c r="J547" s="9"/>
      <c r="K547" s="9"/>
      <c r="L547" s="9"/>
      <c r="M547" s="9"/>
      <c r="N547" s="9"/>
      <c r="O547" s="9"/>
      <c r="P547" s="9"/>
      <c r="Q547" s="9"/>
      <c r="R547" s="9"/>
      <c r="S547" s="9"/>
      <c r="T547" s="9"/>
      <c r="U547" s="9"/>
      <c r="V547" s="9"/>
      <c r="W547" s="9"/>
      <c r="X547" s="9"/>
      <c r="Y547" s="9"/>
      <c r="Z547" s="9"/>
      <c r="AA547" s="9"/>
      <c r="AB547" s="9"/>
    </row>
    <row r="548" spans="1:28" ht="25.5">
      <c r="A548" s="206" t="s">
        <v>1440</v>
      </c>
      <c r="B548" s="207" t="s">
        <v>178</v>
      </c>
      <c r="C548" s="208" t="s">
        <v>20</v>
      </c>
      <c r="D548" s="209" t="s">
        <v>179</v>
      </c>
      <c r="E548" s="210" t="s">
        <v>80</v>
      </c>
      <c r="F548" s="211">
        <v>0.65</v>
      </c>
      <c r="G548" s="211">
        <v>774.39</v>
      </c>
      <c r="H548" s="212">
        <f>(TRUNC(G548*J7,2)+G548)</f>
        <v>981.92</v>
      </c>
      <c r="I548" s="231">
        <f t="shared" si="0"/>
        <v>638.24</v>
      </c>
      <c r="J548" s="9"/>
      <c r="K548" s="9"/>
      <c r="L548" s="9"/>
      <c r="M548" s="9"/>
      <c r="N548" s="9"/>
      <c r="O548" s="9"/>
      <c r="P548" s="9"/>
      <c r="Q548" s="9"/>
      <c r="R548" s="9"/>
      <c r="S548" s="9"/>
      <c r="T548" s="9"/>
      <c r="U548" s="9"/>
      <c r="V548" s="9"/>
      <c r="W548" s="9"/>
      <c r="X548" s="9"/>
      <c r="Y548" s="9"/>
      <c r="Z548" s="9"/>
      <c r="AA548" s="9"/>
      <c r="AB548" s="9"/>
    </row>
    <row r="549" spans="1:28" ht="25.5">
      <c r="A549" s="206" t="s">
        <v>1441</v>
      </c>
      <c r="B549" s="210" t="s">
        <v>163</v>
      </c>
      <c r="C549" s="208" t="s">
        <v>27</v>
      </c>
      <c r="D549" s="213" t="s">
        <v>183</v>
      </c>
      <c r="E549" s="210" t="s">
        <v>99</v>
      </c>
      <c r="F549" s="211">
        <v>7.95</v>
      </c>
      <c r="G549" s="211">
        <v>13.9</v>
      </c>
      <c r="H549" s="212">
        <f>(TRUNC(G549*J7,2)+G549)</f>
        <v>17.62</v>
      </c>
      <c r="I549" s="231">
        <f t="shared" si="0"/>
        <v>140.07</v>
      </c>
      <c r="J549" s="9"/>
      <c r="K549" s="9"/>
      <c r="L549" s="9"/>
      <c r="M549" s="9"/>
      <c r="N549" s="9"/>
      <c r="O549" s="9"/>
      <c r="P549" s="9"/>
      <c r="Q549" s="9"/>
      <c r="R549" s="9"/>
      <c r="S549" s="9"/>
      <c r="T549" s="9"/>
      <c r="U549" s="9"/>
      <c r="V549" s="9"/>
      <c r="W549" s="9"/>
      <c r="X549" s="9"/>
      <c r="Y549" s="9"/>
      <c r="Z549" s="9"/>
      <c r="AA549" s="9"/>
      <c r="AB549" s="9"/>
    </row>
    <row r="550" spans="1:28" ht="25.5">
      <c r="A550" s="206" t="s">
        <v>1442</v>
      </c>
      <c r="B550" s="224" t="s">
        <v>188</v>
      </c>
      <c r="C550" s="208" t="s">
        <v>27</v>
      </c>
      <c r="D550" s="209" t="s">
        <v>256</v>
      </c>
      <c r="E550" s="207" t="s">
        <v>99</v>
      </c>
      <c r="F550" s="211">
        <v>27.18</v>
      </c>
      <c r="G550" s="211">
        <v>12.1</v>
      </c>
      <c r="H550" s="212">
        <f>(TRUNC(G550*J7,2)+G550)</f>
        <v>15.34</v>
      </c>
      <c r="I550" s="231">
        <f t="shared" si="0"/>
        <v>416.94</v>
      </c>
      <c r="J550" s="9"/>
      <c r="K550" s="9"/>
      <c r="L550" s="9"/>
      <c r="M550" s="9"/>
      <c r="N550" s="9"/>
      <c r="O550" s="9"/>
      <c r="P550" s="9"/>
      <c r="Q550" s="9"/>
      <c r="R550" s="9"/>
      <c r="S550" s="9"/>
      <c r="T550" s="9"/>
      <c r="U550" s="9"/>
      <c r="V550" s="9"/>
      <c r="W550" s="9"/>
      <c r="X550" s="9"/>
      <c r="Y550" s="9"/>
      <c r="Z550" s="9"/>
      <c r="AA550" s="9"/>
      <c r="AB550" s="9"/>
    </row>
    <row r="551" spans="1:28" ht="38.25">
      <c r="A551" s="206" t="s">
        <v>1443</v>
      </c>
      <c r="B551" s="207" t="s">
        <v>1444</v>
      </c>
      <c r="C551" s="208" t="s">
        <v>20</v>
      </c>
      <c r="D551" s="225" t="s">
        <v>1445</v>
      </c>
      <c r="E551" s="224" t="s">
        <v>44</v>
      </c>
      <c r="F551" s="211">
        <v>23.01</v>
      </c>
      <c r="G551" s="211">
        <v>125.41</v>
      </c>
      <c r="H551" s="212">
        <f>(TRUNC(G551*J7,2)+G551)</f>
        <v>159.01</v>
      </c>
      <c r="I551" s="231">
        <f t="shared" si="0"/>
        <v>3658.82</v>
      </c>
      <c r="J551" s="9"/>
      <c r="K551" s="9"/>
      <c r="L551" s="9"/>
      <c r="M551" s="9"/>
      <c r="N551" s="9"/>
      <c r="O551" s="9"/>
      <c r="P551" s="9"/>
      <c r="Q551" s="9"/>
      <c r="R551" s="9"/>
      <c r="S551" s="9"/>
      <c r="T551" s="9"/>
      <c r="U551" s="9"/>
      <c r="V551" s="9"/>
      <c r="W551" s="9"/>
      <c r="X551" s="9"/>
      <c r="Y551" s="9"/>
      <c r="Z551" s="9"/>
      <c r="AA551" s="9"/>
      <c r="AB551" s="9"/>
    </row>
    <row r="552" spans="1:28" ht="51">
      <c r="A552" s="206" t="s">
        <v>1446</v>
      </c>
      <c r="B552" s="207" t="s">
        <v>1447</v>
      </c>
      <c r="C552" s="208" t="s">
        <v>20</v>
      </c>
      <c r="D552" s="209" t="s">
        <v>1448</v>
      </c>
      <c r="E552" s="207" t="s">
        <v>1190</v>
      </c>
      <c r="F552" s="211">
        <v>146.25</v>
      </c>
      <c r="G552" s="211">
        <v>21.39</v>
      </c>
      <c r="H552" s="212">
        <f>(TRUNC(G552*J7,2)+G552)</f>
        <v>27.12</v>
      </c>
      <c r="I552" s="231">
        <f t="shared" si="0"/>
        <v>3966.3</v>
      </c>
      <c r="J552" s="9"/>
      <c r="K552" s="9"/>
      <c r="L552" s="9"/>
      <c r="M552" s="9"/>
      <c r="N552" s="9"/>
      <c r="O552" s="9"/>
      <c r="P552" s="9"/>
      <c r="Q552" s="9"/>
      <c r="R552" s="9"/>
      <c r="S552" s="9"/>
      <c r="T552" s="9"/>
      <c r="U552" s="9"/>
      <c r="V552" s="9"/>
      <c r="W552" s="9"/>
      <c r="X552" s="9"/>
      <c r="Y552" s="9"/>
      <c r="Z552" s="9"/>
      <c r="AA552" s="9"/>
      <c r="AB552" s="9"/>
    </row>
    <row r="553" spans="1:28" ht="25.5">
      <c r="A553" s="206" t="s">
        <v>1449</v>
      </c>
      <c r="B553" s="210" t="s">
        <v>429</v>
      </c>
      <c r="C553" s="208" t="s">
        <v>20</v>
      </c>
      <c r="D553" s="213" t="s">
        <v>1450</v>
      </c>
      <c r="E553" s="210" t="s">
        <v>44</v>
      </c>
      <c r="F553" s="211">
        <v>4.2</v>
      </c>
      <c r="G553" s="211">
        <v>33.380000000000003</v>
      </c>
      <c r="H553" s="212">
        <f>(TRUNC(G553*J7,2)+G553)</f>
        <v>42.32</v>
      </c>
      <c r="I553" s="231">
        <f t="shared" si="0"/>
        <v>177.74</v>
      </c>
      <c r="J553" s="9"/>
      <c r="K553" s="9"/>
      <c r="L553" s="9"/>
      <c r="M553" s="9"/>
      <c r="N553" s="9"/>
      <c r="O553" s="9"/>
      <c r="P553" s="9"/>
      <c r="Q553" s="9"/>
      <c r="R553" s="9"/>
      <c r="S553" s="9"/>
      <c r="T553" s="9"/>
      <c r="U553" s="9"/>
      <c r="V553" s="9"/>
      <c r="W553" s="9"/>
      <c r="X553" s="9"/>
      <c r="Y553" s="9"/>
      <c r="Z553" s="9"/>
      <c r="AA553" s="9"/>
      <c r="AB553" s="9"/>
    </row>
    <row r="554" spans="1:28">
      <c r="A554" s="201" t="s">
        <v>1451</v>
      </c>
      <c r="B554" s="202" t="s">
        <v>16</v>
      </c>
      <c r="C554" s="202"/>
      <c r="D554" s="203" t="s">
        <v>1452</v>
      </c>
      <c r="E554" s="202"/>
      <c r="F554" s="204">
        <v>1</v>
      </c>
      <c r="G554" s="204" t="s">
        <v>16</v>
      </c>
      <c r="H554" s="205">
        <f>I555+I556+I557+I558+I559+I560</f>
        <v>360727.14</v>
      </c>
      <c r="I554" s="229">
        <f t="shared" si="0"/>
        <v>360727.14</v>
      </c>
      <c r="J554" s="9"/>
      <c r="K554" s="9"/>
      <c r="L554" s="9"/>
      <c r="M554" s="9"/>
      <c r="N554" s="9"/>
      <c r="O554" s="9"/>
      <c r="P554" s="9"/>
      <c r="Q554" s="9"/>
      <c r="R554" s="9"/>
      <c r="S554" s="9"/>
      <c r="T554" s="9"/>
      <c r="U554" s="9"/>
      <c r="V554" s="9"/>
      <c r="W554" s="9"/>
      <c r="X554" s="9"/>
      <c r="Y554" s="9"/>
      <c r="Z554" s="9"/>
      <c r="AA554" s="9"/>
      <c r="AB554" s="9"/>
    </row>
    <row r="555" spans="1:28" ht="25.5">
      <c r="A555" s="240" t="s">
        <v>1453</v>
      </c>
      <c r="B555" s="210" t="s">
        <v>1454</v>
      </c>
      <c r="C555" s="208" t="s">
        <v>27</v>
      </c>
      <c r="D555" s="213" t="s">
        <v>1455</v>
      </c>
      <c r="E555" s="210" t="s">
        <v>44</v>
      </c>
      <c r="F555" s="211">
        <v>1037.29</v>
      </c>
      <c r="G555" s="211">
        <v>164.23</v>
      </c>
      <c r="H555" s="212">
        <f>(TRUNC(G555*J7,2)+G555)</f>
        <v>208.24</v>
      </c>
      <c r="I555" s="231">
        <f t="shared" si="0"/>
        <v>216005.26</v>
      </c>
      <c r="J555" s="9"/>
      <c r="K555" s="9"/>
      <c r="L555" s="9"/>
      <c r="M555" s="9"/>
      <c r="N555" s="9"/>
      <c r="O555" s="9"/>
      <c r="P555" s="9"/>
      <c r="Q555" s="9"/>
      <c r="R555" s="9"/>
      <c r="S555" s="9"/>
      <c r="T555" s="9"/>
      <c r="U555" s="9"/>
      <c r="V555" s="9"/>
      <c r="W555" s="9"/>
      <c r="X555" s="9"/>
      <c r="Y555" s="9"/>
      <c r="Z555" s="9"/>
      <c r="AA555" s="9"/>
      <c r="AB555" s="9"/>
    </row>
    <row r="556" spans="1:28" ht="25.5">
      <c r="A556" s="240" t="s">
        <v>1456</v>
      </c>
      <c r="B556" s="210" t="s">
        <v>1457</v>
      </c>
      <c r="C556" s="208" t="s">
        <v>27</v>
      </c>
      <c r="D556" s="213" t="s">
        <v>1458</v>
      </c>
      <c r="E556" s="210" t="s">
        <v>322</v>
      </c>
      <c r="F556" s="211">
        <v>26.52</v>
      </c>
      <c r="G556" s="211">
        <v>73.180000000000007</v>
      </c>
      <c r="H556" s="212">
        <f>(TRUNC(G556*J7,2)+G556)</f>
        <v>92.79</v>
      </c>
      <c r="I556" s="231">
        <f t="shared" si="0"/>
        <v>2460.79</v>
      </c>
      <c r="J556" s="9"/>
      <c r="K556" s="9"/>
      <c r="L556" s="9"/>
      <c r="M556" s="9"/>
      <c r="N556" s="9"/>
      <c r="O556" s="9"/>
      <c r="P556" s="9"/>
      <c r="Q556" s="9"/>
      <c r="R556" s="9"/>
      <c r="S556" s="9"/>
      <c r="T556" s="9"/>
      <c r="U556" s="9"/>
      <c r="V556" s="9"/>
      <c r="W556" s="9"/>
      <c r="X556" s="9"/>
      <c r="Y556" s="9"/>
      <c r="Z556" s="9"/>
      <c r="AA556" s="9"/>
      <c r="AB556" s="9"/>
    </row>
    <row r="557" spans="1:28" ht="25.5">
      <c r="A557" s="240" t="s">
        <v>1459</v>
      </c>
      <c r="B557" s="210" t="s">
        <v>1460</v>
      </c>
      <c r="C557" s="208" t="s">
        <v>27</v>
      </c>
      <c r="D557" s="213" t="s">
        <v>1461</v>
      </c>
      <c r="E557" s="210" t="s">
        <v>322</v>
      </c>
      <c r="F557" s="211">
        <v>213.72</v>
      </c>
      <c r="G557" s="211">
        <v>58.22</v>
      </c>
      <c r="H557" s="212">
        <f>(TRUNC(G557*J7,2)+G557)</f>
        <v>73.819999999999993</v>
      </c>
      <c r="I557" s="231">
        <f t="shared" si="0"/>
        <v>15776.81</v>
      </c>
      <c r="J557" s="9"/>
      <c r="K557" s="9"/>
      <c r="L557" s="9"/>
      <c r="M557" s="9"/>
      <c r="N557" s="9"/>
      <c r="O557" s="9"/>
      <c r="P557" s="9"/>
      <c r="Q557" s="9"/>
      <c r="R557" s="9"/>
      <c r="S557" s="9"/>
      <c r="T557" s="9"/>
      <c r="U557" s="9"/>
      <c r="V557" s="9"/>
      <c r="W557" s="9"/>
      <c r="X557" s="9"/>
      <c r="Y557" s="9"/>
      <c r="Z557" s="9"/>
      <c r="AA557" s="9"/>
      <c r="AB557" s="9"/>
    </row>
    <row r="558" spans="1:28" ht="25.5">
      <c r="A558" s="240" t="s">
        <v>1462</v>
      </c>
      <c r="B558" s="210" t="s">
        <v>138</v>
      </c>
      <c r="C558" s="208" t="s">
        <v>27</v>
      </c>
      <c r="D558" s="213" t="s">
        <v>1410</v>
      </c>
      <c r="E558" s="210" t="s">
        <v>44</v>
      </c>
      <c r="F558" s="211">
        <v>53.5</v>
      </c>
      <c r="G558" s="211">
        <v>41.52</v>
      </c>
      <c r="H558" s="212">
        <f>(TRUNC(G558*J7,2)+G558)</f>
        <v>52.64</v>
      </c>
      <c r="I558" s="231">
        <f t="shared" si="0"/>
        <v>2816.24</v>
      </c>
      <c r="J558" s="9"/>
      <c r="K558" s="9"/>
      <c r="L558" s="9"/>
      <c r="M558" s="9"/>
      <c r="N558" s="9"/>
      <c r="O558" s="9"/>
      <c r="P558" s="9"/>
      <c r="Q558" s="9"/>
      <c r="R558" s="9"/>
      <c r="S558" s="9"/>
      <c r="T558" s="9"/>
      <c r="U558" s="9"/>
      <c r="V558" s="9"/>
      <c r="W558" s="9"/>
      <c r="X558" s="9"/>
      <c r="Y558" s="9"/>
      <c r="Z558" s="9"/>
      <c r="AA558" s="9"/>
      <c r="AB558" s="9"/>
    </row>
    <row r="559" spans="1:28" ht="51">
      <c r="A559" s="206" t="s">
        <v>1463</v>
      </c>
      <c r="B559" s="210" t="s">
        <v>1447</v>
      </c>
      <c r="C559" s="208" t="s">
        <v>20</v>
      </c>
      <c r="D559" s="213" t="s">
        <v>1448</v>
      </c>
      <c r="E559" s="248" t="s">
        <v>1190</v>
      </c>
      <c r="F559" s="211">
        <v>3480.53</v>
      </c>
      <c r="G559" s="211">
        <v>21.39</v>
      </c>
      <c r="H559" s="212">
        <f>(TRUNC(G559*J7,2)+G559)</f>
        <v>27.12</v>
      </c>
      <c r="I559" s="231">
        <f t="shared" si="0"/>
        <v>94391.97</v>
      </c>
      <c r="J559" s="9"/>
      <c r="K559" s="9"/>
      <c r="L559" s="9"/>
      <c r="M559" s="9"/>
      <c r="N559" s="9"/>
      <c r="O559" s="9"/>
      <c r="P559" s="9"/>
      <c r="Q559" s="9"/>
      <c r="R559" s="9"/>
      <c r="S559" s="9"/>
      <c r="T559" s="9"/>
      <c r="U559" s="9"/>
      <c r="V559" s="9"/>
      <c r="W559" s="9"/>
      <c r="X559" s="9"/>
      <c r="Y559" s="9"/>
      <c r="Z559" s="9"/>
      <c r="AA559" s="9"/>
      <c r="AB559" s="9"/>
    </row>
    <row r="560" spans="1:28">
      <c r="A560" s="214" t="s">
        <v>1464</v>
      </c>
      <c r="B560" s="215" t="s">
        <v>16</v>
      </c>
      <c r="C560" s="215"/>
      <c r="D560" s="216" t="s">
        <v>1465</v>
      </c>
      <c r="E560" s="215"/>
      <c r="F560" s="217">
        <v>1</v>
      </c>
      <c r="G560" s="217" t="s">
        <v>16</v>
      </c>
      <c r="H560" s="218">
        <f>I561</f>
        <v>29276.07</v>
      </c>
      <c r="I560" s="232">
        <f t="shared" si="0"/>
        <v>29276.07</v>
      </c>
      <c r="J560" s="9"/>
      <c r="K560" s="9"/>
      <c r="L560" s="9"/>
      <c r="M560" s="9"/>
      <c r="N560" s="9"/>
      <c r="O560" s="9"/>
      <c r="P560" s="9"/>
      <c r="Q560" s="9"/>
      <c r="R560" s="9"/>
      <c r="S560" s="9"/>
      <c r="T560" s="9"/>
      <c r="U560" s="9"/>
      <c r="V560" s="9"/>
      <c r="W560" s="9"/>
      <c r="X560" s="9"/>
      <c r="Y560" s="9"/>
      <c r="Z560" s="9"/>
      <c r="AA560" s="9"/>
      <c r="AB560" s="9"/>
    </row>
    <row r="561" spans="1:28" ht="38.25">
      <c r="A561" s="206" t="s">
        <v>1466</v>
      </c>
      <c r="B561" s="210" t="s">
        <v>1240</v>
      </c>
      <c r="C561" s="208" t="s">
        <v>27</v>
      </c>
      <c r="D561" s="213" t="s">
        <v>1241</v>
      </c>
      <c r="E561" s="248" t="s">
        <v>44</v>
      </c>
      <c r="F561" s="211">
        <v>416.86</v>
      </c>
      <c r="G561" s="211">
        <v>55.39</v>
      </c>
      <c r="H561" s="212">
        <f>(TRUNC(G561*J7,2)+G561)</f>
        <v>70.23</v>
      </c>
      <c r="I561" s="231">
        <f t="shared" si="0"/>
        <v>29276.07</v>
      </c>
      <c r="J561" s="9"/>
      <c r="K561" s="9"/>
      <c r="L561" s="9"/>
      <c r="M561" s="9"/>
      <c r="N561" s="9"/>
      <c r="O561" s="9"/>
      <c r="P561" s="9"/>
      <c r="Q561" s="9"/>
      <c r="R561" s="9"/>
      <c r="S561" s="9"/>
      <c r="T561" s="9"/>
      <c r="U561" s="9"/>
      <c r="V561" s="9"/>
      <c r="W561" s="9"/>
      <c r="X561" s="9"/>
      <c r="Y561" s="9"/>
      <c r="Z561" s="9"/>
      <c r="AA561" s="9"/>
      <c r="AB561" s="9"/>
    </row>
    <row r="562" spans="1:28">
      <c r="A562" s="201" t="s">
        <v>1467</v>
      </c>
      <c r="B562" s="202" t="s">
        <v>16</v>
      </c>
      <c r="C562" s="202"/>
      <c r="D562" s="203" t="s">
        <v>1468</v>
      </c>
      <c r="E562" s="202"/>
      <c r="F562" s="204">
        <v>1</v>
      </c>
      <c r="G562" s="204" t="s">
        <v>16</v>
      </c>
      <c r="H562" s="205">
        <f>I563+I564+I565+I566+I567</f>
        <v>20198.34</v>
      </c>
      <c r="I562" s="229">
        <f t="shared" si="0"/>
        <v>20198.34</v>
      </c>
      <c r="J562" s="9"/>
      <c r="K562" s="9"/>
      <c r="L562" s="9"/>
      <c r="M562" s="9"/>
      <c r="N562" s="9"/>
      <c r="O562" s="9"/>
      <c r="P562" s="9"/>
      <c r="Q562" s="9"/>
      <c r="R562" s="9"/>
      <c r="S562" s="9"/>
      <c r="T562" s="9"/>
      <c r="U562" s="9"/>
      <c r="V562" s="9"/>
      <c r="W562" s="9"/>
      <c r="X562" s="9"/>
      <c r="Y562" s="9"/>
      <c r="Z562" s="9"/>
      <c r="AA562" s="9"/>
      <c r="AB562" s="9"/>
    </row>
    <row r="563" spans="1:28" ht="25.5">
      <c r="A563" s="206" t="s">
        <v>1469</v>
      </c>
      <c r="B563" s="210" t="s">
        <v>1470</v>
      </c>
      <c r="C563" s="210" t="s">
        <v>147</v>
      </c>
      <c r="D563" s="213" t="s">
        <v>1471</v>
      </c>
      <c r="E563" s="248" t="s">
        <v>486</v>
      </c>
      <c r="F563" s="255">
        <v>1</v>
      </c>
      <c r="G563" s="211">
        <v>423.36</v>
      </c>
      <c r="H563" s="211">
        <f>(TRUNC(G563*J7,2)+G563)</f>
        <v>536.82000000000005</v>
      </c>
      <c r="I563" s="231">
        <f t="shared" si="0"/>
        <v>536.82000000000005</v>
      </c>
      <c r="J563" s="9"/>
      <c r="K563" s="9"/>
      <c r="L563" s="9"/>
      <c r="M563" s="9"/>
      <c r="N563" s="9"/>
      <c r="O563" s="9"/>
      <c r="P563" s="9"/>
      <c r="Q563" s="9"/>
      <c r="R563" s="9"/>
      <c r="S563" s="9"/>
      <c r="T563" s="9"/>
      <c r="U563" s="9"/>
      <c r="V563" s="9"/>
      <c r="W563" s="9"/>
      <c r="X563" s="9"/>
      <c r="Y563" s="9"/>
      <c r="Z563" s="9"/>
      <c r="AA563" s="9"/>
      <c r="AB563" s="9"/>
    </row>
    <row r="564" spans="1:28" ht="25.5">
      <c r="A564" s="206" t="s">
        <v>1472</v>
      </c>
      <c r="B564" s="210" t="s">
        <v>1473</v>
      </c>
      <c r="C564" s="208" t="s">
        <v>20</v>
      </c>
      <c r="D564" s="213" t="s">
        <v>1474</v>
      </c>
      <c r="E564" s="248" t="s">
        <v>48</v>
      </c>
      <c r="F564" s="211">
        <v>1</v>
      </c>
      <c r="G564" s="256">
        <v>1005.46</v>
      </c>
      <c r="H564" s="212">
        <f>(TRUNC(G564*J7,2)+G564)</f>
        <v>1274.92</v>
      </c>
      <c r="I564" s="231">
        <f t="shared" si="0"/>
        <v>1274.92</v>
      </c>
      <c r="J564" s="9"/>
      <c r="K564" s="9"/>
      <c r="L564" s="9"/>
      <c r="M564" s="9"/>
      <c r="N564" s="9"/>
      <c r="O564" s="9"/>
      <c r="P564" s="9"/>
      <c r="Q564" s="9"/>
      <c r="R564" s="9"/>
      <c r="S564" s="9"/>
      <c r="T564" s="9"/>
      <c r="U564" s="9"/>
      <c r="V564" s="9"/>
      <c r="W564" s="9"/>
      <c r="X564" s="9"/>
      <c r="Y564" s="9"/>
      <c r="Z564" s="9"/>
      <c r="AA564" s="9"/>
      <c r="AB564" s="9"/>
    </row>
    <row r="565" spans="1:28" ht="25.5">
      <c r="A565" s="206" t="s">
        <v>1475</v>
      </c>
      <c r="B565" s="210" t="s">
        <v>1476</v>
      </c>
      <c r="C565" s="208" t="s">
        <v>27</v>
      </c>
      <c r="D565" s="213" t="s">
        <v>1477</v>
      </c>
      <c r="E565" s="248" t="s">
        <v>322</v>
      </c>
      <c r="F565" s="211">
        <v>50</v>
      </c>
      <c r="G565" s="256">
        <v>24.76</v>
      </c>
      <c r="H565" s="212">
        <f>(TRUNC(G565*J7,2)+G565)</f>
        <v>31.39</v>
      </c>
      <c r="I565" s="231">
        <f t="shared" si="0"/>
        <v>1569.5</v>
      </c>
      <c r="J565" s="9"/>
      <c r="K565" s="9"/>
      <c r="L565" s="9"/>
      <c r="M565" s="9"/>
      <c r="N565" s="9"/>
      <c r="O565" s="9"/>
      <c r="P565" s="9"/>
      <c r="Q565" s="9"/>
      <c r="R565" s="9"/>
      <c r="S565" s="9"/>
      <c r="T565" s="9"/>
      <c r="U565" s="9"/>
      <c r="V565" s="9"/>
      <c r="W565" s="9"/>
      <c r="X565" s="9"/>
      <c r="Y565" s="9"/>
      <c r="Z565" s="9"/>
      <c r="AA565" s="9"/>
      <c r="AB565" s="9"/>
    </row>
    <row r="566" spans="1:28" ht="25.5">
      <c r="A566" s="206" t="s">
        <v>1478</v>
      </c>
      <c r="B566" s="210" t="s">
        <v>1479</v>
      </c>
      <c r="C566" s="208" t="s">
        <v>20</v>
      </c>
      <c r="D566" s="213" t="s">
        <v>1480</v>
      </c>
      <c r="E566" s="248" t="s">
        <v>1481</v>
      </c>
      <c r="F566" s="211">
        <v>150</v>
      </c>
      <c r="G566" s="256">
        <v>22</v>
      </c>
      <c r="H566" s="212">
        <f>(TRUNC(G566*J7,2)+G566)</f>
        <v>27.89</v>
      </c>
      <c r="I566" s="231">
        <f t="shared" si="0"/>
        <v>4183.5</v>
      </c>
      <c r="J566" s="9"/>
      <c r="K566" s="9"/>
      <c r="L566" s="9"/>
      <c r="M566" s="9"/>
      <c r="N566" s="9"/>
      <c r="O566" s="9"/>
      <c r="P566" s="9"/>
      <c r="Q566" s="9"/>
      <c r="R566" s="9"/>
      <c r="S566" s="9"/>
      <c r="T566" s="9"/>
      <c r="U566" s="9"/>
      <c r="V566" s="9"/>
      <c r="W566" s="9"/>
      <c r="X566" s="9"/>
      <c r="Y566" s="9"/>
      <c r="Z566" s="9"/>
      <c r="AA566" s="9"/>
      <c r="AB566" s="9"/>
    </row>
    <row r="567" spans="1:28">
      <c r="A567" s="206" t="s">
        <v>1482</v>
      </c>
      <c r="B567" s="210" t="s">
        <v>1483</v>
      </c>
      <c r="C567" s="208" t="s">
        <v>20</v>
      </c>
      <c r="D567" s="213" t="s">
        <v>1484</v>
      </c>
      <c r="E567" s="248" t="s">
        <v>44</v>
      </c>
      <c r="F567" s="211">
        <v>1291.78</v>
      </c>
      <c r="G567" s="256">
        <v>7.72</v>
      </c>
      <c r="H567" s="212">
        <f>(TRUNC(G567*J7,2)+G567)</f>
        <v>9.7799999999999994</v>
      </c>
      <c r="I567" s="231">
        <f t="shared" si="0"/>
        <v>12633.6</v>
      </c>
      <c r="J567" s="9"/>
      <c r="K567" s="9"/>
      <c r="L567" s="9"/>
      <c r="M567" s="9"/>
      <c r="N567" s="9"/>
      <c r="O567" s="9"/>
      <c r="P567" s="9"/>
      <c r="Q567" s="9"/>
      <c r="R567" s="9"/>
      <c r="S567" s="9"/>
      <c r="T567" s="9"/>
      <c r="U567" s="9"/>
      <c r="V567" s="9"/>
      <c r="W567" s="9"/>
      <c r="X567" s="9"/>
      <c r="Y567" s="9"/>
      <c r="Z567" s="9"/>
      <c r="AA567" s="9"/>
      <c r="AB567" s="9"/>
    </row>
    <row r="568" spans="1:28">
      <c r="A568" s="201" t="s">
        <v>1485</v>
      </c>
      <c r="B568" s="202" t="s">
        <v>16</v>
      </c>
      <c r="C568" s="202"/>
      <c r="D568" s="203" t="s">
        <v>5</v>
      </c>
      <c r="E568" s="202"/>
      <c r="F568" s="204">
        <v>1</v>
      </c>
      <c r="G568" s="204" t="s">
        <v>16</v>
      </c>
      <c r="H568" s="205">
        <f>I569+I570+I571</f>
        <v>330727.14</v>
      </c>
      <c r="I568" s="229">
        <f t="shared" si="0"/>
        <v>330727.14</v>
      </c>
      <c r="J568" s="9"/>
      <c r="K568" s="9"/>
      <c r="L568" s="9"/>
      <c r="M568" s="9"/>
      <c r="N568" s="9"/>
      <c r="O568" s="9"/>
      <c r="P568" s="9"/>
      <c r="Q568" s="9"/>
      <c r="R568" s="9"/>
      <c r="S568" s="9"/>
      <c r="T568" s="9"/>
      <c r="U568" s="9"/>
      <c r="V568" s="9"/>
      <c r="W568" s="9"/>
      <c r="X568" s="9"/>
      <c r="Y568" s="9"/>
      <c r="Z568" s="9"/>
      <c r="AA568" s="9"/>
      <c r="AB568" s="9"/>
    </row>
    <row r="569" spans="1:28" ht="25.5">
      <c r="A569" s="206" t="s">
        <v>1486</v>
      </c>
      <c r="B569" s="210" t="s">
        <v>1487</v>
      </c>
      <c r="C569" s="208" t="s">
        <v>147</v>
      </c>
      <c r="D569" s="213" t="s">
        <v>1488</v>
      </c>
      <c r="E569" s="248" t="s">
        <v>48</v>
      </c>
      <c r="F569" s="211">
        <v>1</v>
      </c>
      <c r="G569" s="256">
        <v>89652.96</v>
      </c>
      <c r="H569" s="212">
        <f t="shared" ref="H569:H571" si="1">(TRUNC(G569*0.13,2)+G569)</f>
        <v>101307.84</v>
      </c>
      <c r="I569" s="231">
        <f t="shared" si="0"/>
        <v>101307.84</v>
      </c>
      <c r="J569" s="9"/>
      <c r="K569" s="9"/>
      <c r="L569" s="9"/>
      <c r="M569" s="9"/>
      <c r="N569" s="9"/>
      <c r="O569" s="9"/>
      <c r="P569" s="9"/>
      <c r="Q569" s="9"/>
      <c r="R569" s="9"/>
      <c r="S569" s="9"/>
      <c r="T569" s="9"/>
      <c r="U569" s="9"/>
      <c r="V569" s="9"/>
      <c r="W569" s="9"/>
      <c r="X569" s="9"/>
      <c r="Y569" s="9"/>
      <c r="Z569" s="9"/>
      <c r="AA569" s="9"/>
      <c r="AB569" s="9"/>
    </row>
    <row r="570" spans="1:28" ht="76.5">
      <c r="A570" s="206" t="s">
        <v>1489</v>
      </c>
      <c r="B570" s="210" t="s">
        <v>1499</v>
      </c>
      <c r="C570" s="208" t="s">
        <v>1491</v>
      </c>
      <c r="D570" s="213" t="s">
        <v>1492</v>
      </c>
      <c r="E570" s="248" t="s">
        <v>76</v>
      </c>
      <c r="F570" s="211">
        <v>1</v>
      </c>
      <c r="G570" s="256">
        <v>125012.97</v>
      </c>
      <c r="H570" s="212">
        <f t="shared" si="1"/>
        <v>141264.65</v>
      </c>
      <c r="I570" s="231">
        <f t="shared" si="0"/>
        <v>141264.65</v>
      </c>
      <c r="J570" s="9"/>
      <c r="K570" s="9"/>
      <c r="L570" s="9"/>
      <c r="M570" s="9"/>
      <c r="N570" s="9"/>
      <c r="O570" s="9"/>
      <c r="P570" s="9"/>
      <c r="Q570" s="9"/>
      <c r="R570" s="9"/>
      <c r="S570" s="9"/>
      <c r="T570" s="9"/>
      <c r="U570" s="9"/>
      <c r="V570" s="9"/>
      <c r="W570" s="9"/>
      <c r="X570" s="9"/>
      <c r="Y570" s="9"/>
      <c r="Z570" s="9"/>
      <c r="AA570" s="9"/>
      <c r="AB570" s="9"/>
    </row>
    <row r="571" spans="1:28" ht="76.5">
      <c r="A571" s="206" t="s">
        <v>1493</v>
      </c>
      <c r="B571" s="210" t="s">
        <v>1500</v>
      </c>
      <c r="C571" s="208" t="s">
        <v>1491</v>
      </c>
      <c r="D571" s="213" t="s">
        <v>1495</v>
      </c>
      <c r="E571" s="248" t="s">
        <v>76</v>
      </c>
      <c r="F571" s="211">
        <v>1</v>
      </c>
      <c r="G571" s="256">
        <v>78012.97</v>
      </c>
      <c r="H571" s="212">
        <f t="shared" si="1"/>
        <v>88154.65</v>
      </c>
      <c r="I571" s="231">
        <f t="shared" si="0"/>
        <v>88154.65</v>
      </c>
      <c r="J571" s="260"/>
      <c r="K571" s="260"/>
      <c r="L571" s="9"/>
      <c r="M571" s="9"/>
      <c r="N571" s="9"/>
      <c r="O571" s="9"/>
      <c r="P571" s="9"/>
      <c r="Q571" s="9"/>
      <c r="R571" s="9"/>
      <c r="S571" s="9"/>
      <c r="T571" s="9"/>
      <c r="U571" s="9"/>
      <c r="V571" s="9"/>
      <c r="W571" s="9"/>
      <c r="X571" s="9"/>
      <c r="Y571" s="9"/>
      <c r="Z571" s="9"/>
      <c r="AA571" s="9"/>
      <c r="AB571" s="9"/>
    </row>
    <row r="572" spans="1:28">
      <c r="A572" s="319" t="s">
        <v>1496</v>
      </c>
      <c r="B572" s="320"/>
      <c r="C572" s="320"/>
      <c r="D572" s="320"/>
      <c r="E572" s="320"/>
      <c r="F572" s="320"/>
      <c r="G572" s="320"/>
      <c r="H572" s="321"/>
      <c r="I572" s="261">
        <f>SUM(I9+I11+I16++I23+I25+I137+I233+I339+I421+I442+I450+I471+I554+I562+I568)</f>
        <v>6865304.7000000002</v>
      </c>
      <c r="J572" s="9"/>
      <c r="K572" s="9"/>
      <c r="L572" s="9"/>
      <c r="M572" s="9"/>
      <c r="N572" s="9"/>
      <c r="O572" s="9"/>
      <c r="P572" s="9"/>
      <c r="Q572" s="9"/>
      <c r="R572" s="9"/>
      <c r="S572" s="9"/>
      <c r="T572" s="9"/>
      <c r="U572" s="9"/>
      <c r="V572" s="9"/>
      <c r="W572" s="9"/>
      <c r="X572" s="9"/>
      <c r="Y572" s="9"/>
      <c r="Z572" s="9"/>
      <c r="AA572" s="9"/>
      <c r="AB572" s="9"/>
    </row>
    <row r="573" spans="1:28" ht="14.25" customHeight="1">
      <c r="A573" s="9"/>
      <c r="B573" s="9"/>
      <c r="C573" s="257"/>
      <c r="D573" s="8"/>
      <c r="E573" s="9"/>
      <c r="F573" s="258"/>
      <c r="G573" s="258"/>
      <c r="H573" s="259"/>
      <c r="I573" s="260"/>
      <c r="J573" s="9"/>
      <c r="K573" s="9"/>
      <c r="L573" s="9"/>
      <c r="M573" s="9"/>
      <c r="N573" s="9"/>
      <c r="O573" s="9"/>
      <c r="P573" s="9"/>
      <c r="Q573" s="9"/>
      <c r="R573" s="9"/>
      <c r="S573" s="9"/>
      <c r="T573" s="9"/>
      <c r="U573" s="9"/>
      <c r="V573" s="9"/>
      <c r="W573" s="9"/>
      <c r="X573" s="9"/>
      <c r="Y573" s="9"/>
      <c r="Z573" s="9"/>
      <c r="AA573" s="9"/>
      <c r="AB573" s="9"/>
    </row>
    <row r="574" spans="1:28" ht="14.25" customHeight="1">
      <c r="A574" s="9"/>
      <c r="B574" s="9"/>
      <c r="C574" s="257"/>
      <c r="D574" s="8"/>
      <c r="E574" s="9"/>
      <c r="F574" s="258"/>
      <c r="G574" s="258"/>
      <c r="H574" s="259"/>
      <c r="I574" s="260"/>
      <c r="J574" s="9"/>
      <c r="K574" s="9"/>
      <c r="L574" s="9"/>
      <c r="M574" s="9"/>
      <c r="N574" s="9"/>
      <c r="O574" s="9"/>
      <c r="P574" s="9"/>
      <c r="Q574" s="9"/>
      <c r="R574" s="9"/>
      <c r="S574" s="9"/>
      <c r="T574" s="9"/>
      <c r="U574" s="9"/>
      <c r="V574" s="9"/>
      <c r="W574" s="9"/>
      <c r="X574" s="9"/>
      <c r="Y574" s="9"/>
      <c r="Z574" s="9"/>
      <c r="AA574" s="9"/>
      <c r="AB574" s="9"/>
    </row>
    <row r="575" spans="1:28" ht="14.25" customHeight="1">
      <c r="A575" s="9"/>
      <c r="B575" s="9"/>
      <c r="C575" s="257"/>
      <c r="D575" s="8"/>
      <c r="E575" s="9"/>
      <c r="F575" s="258"/>
      <c r="G575" s="258"/>
      <c r="H575" s="259"/>
      <c r="I575" s="260"/>
      <c r="J575" s="9"/>
      <c r="K575" s="9"/>
      <c r="L575" s="9"/>
      <c r="M575" s="9"/>
      <c r="N575" s="9"/>
      <c r="O575" s="9"/>
      <c r="P575" s="9"/>
      <c r="Q575" s="9"/>
      <c r="R575" s="9"/>
      <c r="S575" s="9"/>
      <c r="T575" s="9"/>
      <c r="U575" s="9"/>
      <c r="V575" s="9"/>
      <c r="W575" s="9"/>
      <c r="X575" s="9"/>
      <c r="Y575" s="9"/>
      <c r="Z575" s="9"/>
      <c r="AA575" s="9"/>
      <c r="AB575" s="9"/>
    </row>
    <row r="576" spans="1:28" ht="14.25" customHeight="1">
      <c r="A576" s="9"/>
      <c r="B576" s="9"/>
      <c r="C576" s="257"/>
      <c r="D576" s="8"/>
      <c r="E576" s="9"/>
      <c r="F576" s="258"/>
      <c r="G576" s="258"/>
      <c r="H576" s="259"/>
      <c r="I576" s="260"/>
      <c r="J576" s="9"/>
      <c r="K576" s="9"/>
      <c r="L576" s="9"/>
      <c r="M576" s="9"/>
      <c r="N576" s="9"/>
      <c r="O576" s="9"/>
      <c r="P576" s="9"/>
      <c r="Q576" s="9"/>
      <c r="R576" s="9"/>
      <c r="S576" s="9"/>
      <c r="T576" s="9"/>
      <c r="U576" s="9"/>
      <c r="V576" s="9"/>
      <c r="W576" s="9"/>
      <c r="X576" s="9"/>
      <c r="Y576" s="9"/>
      <c r="Z576" s="9"/>
      <c r="AA576" s="9"/>
      <c r="AB576" s="9"/>
    </row>
    <row r="577" spans="1:28" ht="14.25" customHeight="1">
      <c r="A577" s="9"/>
      <c r="B577" s="9"/>
      <c r="C577" s="257"/>
      <c r="D577" s="9"/>
      <c r="E577" s="9"/>
      <c r="F577" s="258"/>
      <c r="G577" s="258"/>
      <c r="H577" s="259"/>
      <c r="I577" s="260"/>
      <c r="J577" s="9"/>
      <c r="K577" s="9"/>
      <c r="L577" s="9"/>
      <c r="M577" s="9"/>
      <c r="N577" s="9"/>
      <c r="O577" s="9"/>
      <c r="P577" s="9"/>
      <c r="Q577" s="9"/>
      <c r="R577" s="9"/>
      <c r="S577" s="9"/>
      <c r="T577" s="9"/>
      <c r="U577" s="9"/>
      <c r="V577" s="9"/>
      <c r="W577" s="9"/>
      <c r="X577" s="9"/>
      <c r="Y577" s="9"/>
      <c r="Z577" s="9"/>
      <c r="AA577" s="9"/>
      <c r="AB577" s="9"/>
    </row>
    <row r="578" spans="1:28" ht="14.25" customHeight="1">
      <c r="A578" s="9"/>
      <c r="B578" s="9"/>
      <c r="C578" s="257"/>
      <c r="D578" s="10"/>
      <c r="E578" s="9"/>
      <c r="F578" s="258"/>
      <c r="G578" s="258"/>
      <c r="H578" s="259"/>
      <c r="I578" s="260"/>
      <c r="J578" s="9"/>
      <c r="K578" s="9"/>
      <c r="L578" s="9"/>
      <c r="M578" s="9"/>
      <c r="N578" s="9"/>
      <c r="O578" s="9"/>
      <c r="P578" s="9"/>
      <c r="Q578" s="9"/>
      <c r="R578" s="9"/>
      <c r="S578" s="9"/>
      <c r="T578" s="9"/>
      <c r="U578" s="9"/>
      <c r="V578" s="9"/>
      <c r="W578" s="9"/>
      <c r="X578" s="9"/>
      <c r="Y578" s="9"/>
      <c r="Z578" s="9"/>
      <c r="AA578" s="9"/>
      <c r="AB578" s="9"/>
    </row>
    <row r="579" spans="1:28" ht="14.25" customHeight="1">
      <c r="A579" s="9"/>
      <c r="B579" s="9"/>
      <c r="C579" s="257"/>
      <c r="D579" s="8"/>
      <c r="E579" s="9"/>
      <c r="F579" s="258"/>
      <c r="G579" s="258"/>
      <c r="H579" s="259"/>
      <c r="I579" s="260"/>
      <c r="J579" s="9"/>
      <c r="K579" s="9"/>
      <c r="L579" s="9"/>
      <c r="M579" s="9"/>
      <c r="N579" s="9"/>
      <c r="O579" s="9"/>
      <c r="P579" s="9"/>
      <c r="Q579" s="9"/>
      <c r="R579" s="9"/>
      <c r="S579" s="9"/>
      <c r="T579" s="9"/>
      <c r="U579" s="9"/>
      <c r="V579" s="9"/>
      <c r="W579" s="9"/>
      <c r="X579" s="9"/>
      <c r="Y579" s="9"/>
      <c r="Z579" s="9"/>
      <c r="AA579" s="9"/>
      <c r="AB579" s="9"/>
    </row>
    <row r="580" spans="1:28" ht="14.25" customHeight="1">
      <c r="A580" s="9"/>
      <c r="B580" s="9"/>
      <c r="C580" s="257"/>
      <c r="D580" s="8"/>
      <c r="E580" s="9"/>
      <c r="F580" s="258"/>
      <c r="G580" s="258"/>
      <c r="H580" s="259"/>
      <c r="I580" s="260"/>
      <c r="J580" s="9"/>
      <c r="K580" s="9"/>
      <c r="L580" s="9"/>
      <c r="M580" s="9"/>
      <c r="N580" s="9"/>
      <c r="O580" s="9"/>
      <c r="P580" s="9"/>
      <c r="Q580" s="9"/>
      <c r="R580" s="9"/>
      <c r="S580" s="9"/>
      <c r="T580" s="9"/>
      <c r="U580" s="9"/>
      <c r="V580" s="9"/>
      <c r="W580" s="9"/>
      <c r="X580" s="9"/>
      <c r="Y580" s="9"/>
      <c r="Z580" s="9"/>
      <c r="AA580" s="9"/>
      <c r="AB580" s="9"/>
    </row>
    <row r="581" spans="1:28" ht="14.25" customHeight="1">
      <c r="A581" s="9"/>
      <c r="B581" s="9"/>
      <c r="C581" s="257"/>
      <c r="D581" s="8"/>
      <c r="E581" s="9"/>
      <c r="F581" s="258"/>
      <c r="G581" s="258"/>
      <c r="H581" s="259"/>
      <c r="I581" s="260"/>
      <c r="J581" s="9"/>
      <c r="K581" s="9"/>
      <c r="L581" s="9"/>
      <c r="M581" s="9"/>
      <c r="N581" s="9"/>
      <c r="O581" s="9"/>
      <c r="P581" s="9"/>
      <c r="Q581" s="9"/>
      <c r="R581" s="9"/>
      <c r="S581" s="9"/>
      <c r="T581" s="9"/>
      <c r="U581" s="9"/>
      <c r="V581" s="9"/>
      <c r="W581" s="9"/>
      <c r="X581" s="9"/>
      <c r="Y581" s="9"/>
      <c r="Z581" s="9"/>
      <c r="AA581" s="9"/>
      <c r="AB581" s="9"/>
    </row>
    <row r="582" spans="1:28" ht="14.25" customHeight="1">
      <c r="A582" s="9"/>
      <c r="B582" s="9"/>
      <c r="C582" s="257"/>
      <c r="D582" s="9"/>
      <c r="E582" s="9"/>
      <c r="F582" s="258"/>
      <c r="G582" s="258"/>
      <c r="H582" s="259"/>
      <c r="I582" s="260"/>
      <c r="J582" s="9"/>
      <c r="K582" s="9"/>
      <c r="L582" s="9"/>
      <c r="M582" s="9"/>
      <c r="N582" s="9"/>
      <c r="O582" s="9"/>
      <c r="P582" s="9"/>
      <c r="Q582" s="9"/>
      <c r="R582" s="9"/>
      <c r="S582" s="9"/>
      <c r="T582" s="9"/>
      <c r="U582" s="9"/>
      <c r="V582" s="9"/>
      <c r="W582" s="9"/>
      <c r="X582" s="9"/>
      <c r="Y582" s="9"/>
      <c r="Z582" s="9"/>
      <c r="AA582" s="9"/>
      <c r="AB582" s="9"/>
    </row>
    <row r="583" spans="1:28" ht="14.25" customHeight="1">
      <c r="A583" s="9"/>
      <c r="B583" s="9"/>
      <c r="C583" s="257"/>
      <c r="D583" s="10"/>
      <c r="E583" s="9"/>
      <c r="F583" s="258"/>
      <c r="G583" s="258"/>
      <c r="H583" s="259"/>
      <c r="I583" s="260"/>
      <c r="J583" s="9"/>
      <c r="K583" s="9"/>
      <c r="L583" s="9"/>
      <c r="M583" s="9"/>
      <c r="N583" s="9"/>
      <c r="O583" s="9"/>
      <c r="P583" s="9"/>
      <c r="Q583" s="9"/>
      <c r="R583" s="9"/>
      <c r="S583" s="9"/>
      <c r="T583" s="9"/>
      <c r="U583" s="9"/>
      <c r="V583" s="9"/>
      <c r="W583" s="9"/>
      <c r="X583" s="9"/>
      <c r="Y583" s="9"/>
      <c r="Z583" s="9"/>
      <c r="AA583" s="9"/>
      <c r="AB583" s="9"/>
    </row>
    <row r="584" spans="1:28" ht="14.25" customHeight="1">
      <c r="A584" s="9"/>
      <c r="B584" s="9"/>
      <c r="C584" s="257"/>
      <c r="D584" s="8"/>
      <c r="E584" s="9"/>
      <c r="F584" s="258"/>
      <c r="G584" s="258"/>
      <c r="H584" s="259"/>
      <c r="I584" s="260"/>
      <c r="J584" s="9"/>
      <c r="K584" s="9"/>
      <c r="L584" s="9"/>
      <c r="M584" s="9"/>
      <c r="N584" s="9"/>
      <c r="O584" s="9"/>
      <c r="P584" s="9"/>
      <c r="Q584" s="9"/>
      <c r="R584" s="9"/>
      <c r="S584" s="9"/>
      <c r="T584" s="9"/>
      <c r="U584" s="9"/>
      <c r="V584" s="9"/>
      <c r="W584" s="9"/>
      <c r="X584" s="9"/>
      <c r="Y584" s="9"/>
      <c r="Z584" s="9"/>
      <c r="AA584" s="9"/>
      <c r="AB584" s="9"/>
    </row>
    <row r="585" spans="1:28" ht="14.25" customHeight="1">
      <c r="A585" s="9"/>
      <c r="B585" s="9"/>
      <c r="C585" s="257"/>
      <c r="D585" s="8"/>
      <c r="E585" s="9"/>
      <c r="F585" s="258"/>
      <c r="G585" s="258"/>
      <c r="H585" s="259"/>
      <c r="I585" s="260"/>
      <c r="J585" s="9"/>
      <c r="K585" s="9"/>
      <c r="L585" s="9"/>
      <c r="M585" s="9"/>
      <c r="N585" s="9"/>
      <c r="O585" s="9"/>
      <c r="P585" s="9"/>
      <c r="Q585" s="9"/>
      <c r="R585" s="9"/>
      <c r="S585" s="9"/>
      <c r="T585" s="9"/>
      <c r="U585" s="9"/>
      <c r="V585" s="9"/>
      <c r="W585" s="9"/>
      <c r="X585" s="9"/>
      <c r="Y585" s="9"/>
      <c r="Z585" s="9"/>
      <c r="AA585" s="9"/>
      <c r="AB585" s="9"/>
    </row>
    <row r="586" spans="1:28" ht="14.25" customHeight="1">
      <c r="A586" s="9"/>
      <c r="B586" s="9"/>
      <c r="C586" s="257"/>
      <c r="D586" s="9"/>
      <c r="E586" s="9"/>
      <c r="F586" s="258"/>
      <c r="G586" s="258"/>
      <c r="H586" s="259"/>
      <c r="I586" s="260"/>
      <c r="J586" s="9"/>
      <c r="K586" s="9"/>
      <c r="L586" s="9"/>
      <c r="M586" s="9"/>
      <c r="N586" s="9"/>
      <c r="O586" s="9"/>
      <c r="P586" s="9"/>
      <c r="Q586" s="9"/>
      <c r="R586" s="9"/>
      <c r="S586" s="9"/>
      <c r="T586" s="9"/>
      <c r="U586" s="9"/>
      <c r="V586" s="9"/>
      <c r="W586" s="9"/>
      <c r="X586" s="9"/>
      <c r="Y586" s="9"/>
      <c r="Z586" s="9"/>
      <c r="AA586" s="9"/>
      <c r="AB586" s="9"/>
    </row>
    <row r="587" spans="1:28" ht="14.25" customHeight="1">
      <c r="A587" s="9"/>
      <c r="B587" s="9"/>
      <c r="C587" s="257"/>
      <c r="D587" s="9"/>
      <c r="E587" s="9"/>
      <c r="F587" s="258"/>
      <c r="G587" s="258"/>
      <c r="H587" s="259"/>
      <c r="I587" s="260"/>
      <c r="J587" s="9"/>
      <c r="K587" s="9"/>
      <c r="L587" s="9"/>
      <c r="M587" s="9"/>
      <c r="N587" s="9"/>
      <c r="O587" s="9"/>
      <c r="P587" s="9"/>
      <c r="Q587" s="9"/>
      <c r="R587" s="9"/>
      <c r="S587" s="9"/>
      <c r="T587" s="9"/>
      <c r="U587" s="9"/>
      <c r="V587" s="9"/>
      <c r="W587" s="9"/>
      <c r="X587" s="9"/>
      <c r="Y587" s="9"/>
      <c r="Z587" s="9"/>
      <c r="AA587" s="9"/>
      <c r="AB587" s="9"/>
    </row>
    <row r="588" spans="1:28" ht="14.25" customHeight="1">
      <c r="A588" s="9"/>
      <c r="B588" s="9"/>
      <c r="C588" s="257"/>
      <c r="D588" s="9"/>
      <c r="E588" s="9"/>
      <c r="F588" s="258"/>
      <c r="G588" s="258"/>
      <c r="H588" s="259"/>
      <c r="I588" s="260"/>
      <c r="J588" s="9"/>
      <c r="K588" s="9"/>
      <c r="L588" s="9"/>
      <c r="M588" s="9"/>
      <c r="N588" s="9"/>
      <c r="O588" s="9"/>
      <c r="P588" s="9"/>
      <c r="Q588" s="9"/>
      <c r="R588" s="9"/>
      <c r="S588" s="9"/>
      <c r="T588" s="9"/>
      <c r="U588" s="9"/>
      <c r="V588" s="9"/>
      <c r="W588" s="9"/>
      <c r="X588" s="9"/>
      <c r="Y588" s="9"/>
      <c r="Z588" s="9"/>
      <c r="AA588" s="9"/>
      <c r="AB588" s="9"/>
    </row>
    <row r="589" spans="1:28" ht="14.25" customHeight="1">
      <c r="A589" s="9"/>
      <c r="B589" s="9"/>
      <c r="C589" s="257"/>
      <c r="D589" s="8"/>
      <c r="E589" s="9"/>
      <c r="F589" s="258"/>
      <c r="G589" s="258"/>
      <c r="H589" s="259"/>
      <c r="I589" s="260"/>
      <c r="J589" s="9"/>
      <c r="K589" s="9"/>
      <c r="L589" s="9"/>
      <c r="M589" s="9"/>
      <c r="N589" s="9"/>
      <c r="O589" s="9"/>
      <c r="P589" s="9"/>
      <c r="Q589" s="9"/>
      <c r="R589" s="9"/>
      <c r="S589" s="9"/>
      <c r="T589" s="9"/>
      <c r="U589" s="9"/>
      <c r="V589" s="9"/>
      <c r="W589" s="9"/>
      <c r="X589" s="9"/>
      <c r="Y589" s="9"/>
      <c r="Z589" s="9"/>
      <c r="AA589" s="9"/>
      <c r="AB589" s="9"/>
    </row>
    <row r="590" spans="1:28" ht="14.25" customHeight="1">
      <c r="A590" s="9"/>
      <c r="B590" s="9"/>
      <c r="C590" s="257"/>
      <c r="D590" s="9"/>
      <c r="E590" s="9"/>
      <c r="F590" s="258"/>
      <c r="G590" s="258"/>
      <c r="H590" s="259"/>
      <c r="I590" s="260"/>
      <c r="J590" s="9"/>
      <c r="K590" s="9"/>
      <c r="L590" s="9"/>
      <c r="M590" s="9"/>
      <c r="N590" s="9"/>
      <c r="O590" s="9"/>
      <c r="P590" s="9"/>
      <c r="Q590" s="9"/>
      <c r="R590" s="9"/>
      <c r="S590" s="9"/>
      <c r="T590" s="9"/>
      <c r="U590" s="9"/>
      <c r="V590" s="9"/>
      <c r="W590" s="9"/>
      <c r="X590" s="9"/>
      <c r="Y590" s="9"/>
      <c r="Z590" s="9"/>
      <c r="AA590" s="9"/>
      <c r="AB590" s="9"/>
    </row>
    <row r="591" spans="1:28" ht="14.25" customHeight="1">
      <c r="A591" s="9"/>
      <c r="B591" s="9"/>
      <c r="C591" s="257"/>
      <c r="D591" s="9"/>
      <c r="E591" s="9"/>
      <c r="F591" s="258"/>
      <c r="G591" s="258"/>
      <c r="H591" s="259"/>
      <c r="I591" s="260"/>
      <c r="J591" s="9"/>
      <c r="K591" s="9"/>
      <c r="L591" s="9"/>
      <c r="M591" s="9"/>
      <c r="N591" s="9"/>
      <c r="O591" s="9"/>
      <c r="P591" s="9"/>
      <c r="Q591" s="9"/>
      <c r="R591" s="9"/>
      <c r="S591" s="9"/>
      <c r="T591" s="9"/>
      <c r="U591" s="9"/>
      <c r="V591" s="9"/>
      <c r="W591" s="9"/>
      <c r="X591" s="9"/>
      <c r="Y591" s="9"/>
      <c r="Z591" s="9"/>
      <c r="AA591" s="9"/>
      <c r="AB591" s="9"/>
    </row>
    <row r="592" spans="1:28" ht="14.25" customHeight="1">
      <c r="A592" s="9"/>
      <c r="B592" s="9"/>
      <c r="C592" s="257"/>
      <c r="D592" s="9"/>
      <c r="E592" s="9"/>
      <c r="F592" s="258"/>
      <c r="G592" s="258"/>
      <c r="H592" s="259"/>
      <c r="I592" s="260"/>
      <c r="J592" s="9"/>
      <c r="K592" s="9"/>
      <c r="L592" s="9"/>
      <c r="M592" s="9"/>
      <c r="N592" s="9"/>
      <c r="O592" s="9"/>
      <c r="P592" s="9"/>
      <c r="Q592" s="9"/>
      <c r="R592" s="9"/>
      <c r="S592" s="9"/>
      <c r="T592" s="9"/>
      <c r="U592" s="9"/>
      <c r="V592" s="9"/>
      <c r="W592" s="9"/>
      <c r="X592" s="9"/>
      <c r="Y592" s="9"/>
      <c r="Z592" s="9"/>
      <c r="AA592" s="9"/>
      <c r="AB592" s="9"/>
    </row>
    <row r="593" spans="1:28" ht="14.25" customHeight="1">
      <c r="A593" s="9"/>
      <c r="B593" s="9"/>
      <c r="C593" s="257"/>
      <c r="D593" s="9"/>
      <c r="E593" s="9"/>
      <c r="F593" s="258"/>
      <c r="G593" s="258"/>
      <c r="H593" s="259"/>
      <c r="I593" s="260"/>
      <c r="J593" s="9"/>
      <c r="K593" s="9"/>
      <c r="L593" s="9"/>
      <c r="M593" s="9"/>
      <c r="N593" s="9"/>
      <c r="O593" s="9"/>
      <c r="P593" s="9"/>
      <c r="Q593" s="9"/>
      <c r="R593" s="9"/>
      <c r="S593" s="9"/>
      <c r="T593" s="9"/>
      <c r="U593" s="9"/>
      <c r="V593" s="9"/>
      <c r="W593" s="9"/>
      <c r="X593" s="9"/>
      <c r="Y593" s="9"/>
      <c r="Z593" s="9"/>
      <c r="AA593" s="9"/>
      <c r="AB593" s="9"/>
    </row>
    <row r="594" spans="1:28" ht="14.25" customHeight="1">
      <c r="A594" s="9"/>
      <c r="B594" s="9"/>
      <c r="C594" s="257"/>
      <c r="D594" s="9"/>
      <c r="E594" s="9"/>
      <c r="F594" s="258"/>
      <c r="G594" s="258"/>
      <c r="H594" s="259"/>
      <c r="I594" s="260"/>
      <c r="J594" s="9"/>
      <c r="K594" s="9"/>
      <c r="L594" s="9"/>
      <c r="M594" s="9"/>
      <c r="N594" s="9"/>
      <c r="O594" s="9"/>
      <c r="P594" s="9"/>
      <c r="Q594" s="9"/>
      <c r="R594" s="9"/>
      <c r="S594" s="9"/>
      <c r="T594" s="9"/>
      <c r="U594" s="9"/>
      <c r="V594" s="9"/>
      <c r="W594" s="9"/>
      <c r="X594" s="9"/>
      <c r="Y594" s="9"/>
      <c r="Z594" s="9"/>
      <c r="AA594" s="9"/>
      <c r="AB594" s="9"/>
    </row>
    <row r="595" spans="1:28" ht="14.25" customHeight="1">
      <c r="A595" s="9"/>
      <c r="B595" s="9"/>
      <c r="C595" s="257"/>
      <c r="D595" s="9"/>
      <c r="E595" s="9"/>
      <c r="F595" s="258"/>
      <c r="G595" s="258"/>
      <c r="H595" s="259"/>
      <c r="I595" s="260"/>
      <c r="J595" s="9"/>
      <c r="K595" s="9"/>
      <c r="L595" s="9"/>
      <c r="M595" s="9"/>
      <c r="N595" s="9"/>
      <c r="O595" s="9"/>
      <c r="P595" s="9"/>
      <c r="Q595" s="9"/>
      <c r="R595" s="9"/>
      <c r="S595" s="9"/>
      <c r="T595" s="9"/>
      <c r="U595" s="9"/>
      <c r="V595" s="9"/>
      <c r="W595" s="9"/>
      <c r="X595" s="9"/>
      <c r="Y595" s="9"/>
      <c r="Z595" s="9"/>
      <c r="AA595" s="9"/>
      <c r="AB595" s="9"/>
    </row>
    <row r="596" spans="1:28" ht="14.25" customHeight="1">
      <c r="A596" s="9"/>
      <c r="B596" s="9"/>
      <c r="C596" s="257"/>
      <c r="D596" s="9"/>
      <c r="E596" s="9"/>
      <c r="F596" s="258"/>
      <c r="G596" s="258"/>
      <c r="H596" s="259"/>
      <c r="I596" s="260"/>
      <c r="J596" s="9"/>
      <c r="K596" s="9"/>
      <c r="L596" s="9"/>
      <c r="M596" s="9"/>
      <c r="N596" s="9"/>
      <c r="O596" s="9"/>
      <c r="P596" s="9"/>
      <c r="Q596" s="9"/>
      <c r="R596" s="9"/>
      <c r="S596" s="9"/>
      <c r="T596" s="9"/>
      <c r="U596" s="9"/>
      <c r="V596" s="9"/>
      <c r="W596" s="9"/>
      <c r="X596" s="9"/>
      <c r="Y596" s="9"/>
      <c r="Z596" s="9"/>
      <c r="AA596" s="9"/>
      <c r="AB596" s="9"/>
    </row>
    <row r="597" spans="1:28" ht="14.25" customHeight="1">
      <c r="A597" s="9"/>
      <c r="B597" s="9"/>
      <c r="C597" s="257"/>
      <c r="D597" s="9"/>
      <c r="E597" s="9"/>
      <c r="F597" s="258"/>
      <c r="G597" s="258"/>
      <c r="H597" s="259"/>
      <c r="I597" s="260"/>
      <c r="J597" s="9"/>
      <c r="K597" s="9"/>
      <c r="L597" s="9"/>
      <c r="M597" s="9"/>
      <c r="N597" s="9"/>
      <c r="O597" s="9"/>
      <c r="P597" s="9"/>
      <c r="Q597" s="9"/>
      <c r="R597" s="9"/>
      <c r="S597" s="9"/>
      <c r="T597" s="9"/>
      <c r="U597" s="9"/>
      <c r="V597" s="9"/>
      <c r="W597" s="9"/>
      <c r="X597" s="9"/>
      <c r="Y597" s="9"/>
      <c r="Z597" s="9"/>
      <c r="AA597" s="9"/>
      <c r="AB597" s="9"/>
    </row>
    <row r="598" spans="1:28" ht="14.25" customHeight="1">
      <c r="A598" s="9"/>
      <c r="B598" s="9"/>
      <c r="C598" s="257"/>
      <c r="D598" s="9"/>
      <c r="E598" s="9"/>
      <c r="F598" s="258"/>
      <c r="G598" s="258"/>
      <c r="H598" s="259"/>
      <c r="I598" s="260"/>
      <c r="J598" s="9"/>
      <c r="K598" s="9"/>
      <c r="L598" s="9"/>
      <c r="M598" s="9"/>
      <c r="N598" s="9"/>
      <c r="O598" s="9"/>
      <c r="P598" s="9"/>
      <c r="Q598" s="9"/>
      <c r="R598" s="9"/>
      <c r="S598" s="9"/>
      <c r="T598" s="9"/>
      <c r="U598" s="9"/>
      <c r="V598" s="9"/>
      <c r="W598" s="9"/>
      <c r="X598" s="9"/>
      <c r="Y598" s="9"/>
      <c r="Z598" s="9"/>
      <c r="AA598" s="9"/>
      <c r="AB598" s="9"/>
    </row>
    <row r="599" spans="1:28" ht="14.25" customHeight="1">
      <c r="A599" s="9"/>
      <c r="B599" s="9"/>
      <c r="C599" s="257"/>
      <c r="D599" s="9"/>
      <c r="E599" s="9"/>
      <c r="F599" s="258"/>
      <c r="G599" s="258"/>
      <c r="H599" s="259"/>
      <c r="I599" s="260"/>
      <c r="J599" s="9"/>
      <c r="K599" s="9"/>
      <c r="L599" s="9"/>
      <c r="M599" s="9"/>
      <c r="N599" s="9"/>
      <c r="O599" s="9"/>
      <c r="P599" s="9"/>
      <c r="Q599" s="9"/>
      <c r="R599" s="9"/>
      <c r="S599" s="9"/>
      <c r="T599" s="9"/>
      <c r="U599" s="9"/>
      <c r="V599" s="9"/>
      <c r="W599" s="9"/>
      <c r="X599" s="9"/>
      <c r="Y599" s="9"/>
      <c r="Z599" s="9"/>
      <c r="AA599" s="9"/>
      <c r="AB599" s="9"/>
    </row>
    <row r="600" spans="1:28" ht="14.25" customHeight="1">
      <c r="A600" s="9"/>
      <c r="B600" s="9"/>
      <c r="C600" s="257"/>
      <c r="D600" s="9"/>
      <c r="E600" s="9"/>
      <c r="F600" s="258"/>
      <c r="G600" s="258"/>
      <c r="H600" s="259"/>
      <c r="I600" s="260"/>
      <c r="J600" s="9"/>
      <c r="K600" s="9"/>
      <c r="L600" s="9"/>
      <c r="M600" s="9"/>
      <c r="N600" s="9"/>
      <c r="O600" s="9"/>
      <c r="P600" s="9"/>
      <c r="Q600" s="9"/>
      <c r="R600" s="9"/>
      <c r="S600" s="9"/>
      <c r="T600" s="9"/>
      <c r="U600" s="9"/>
      <c r="V600" s="9"/>
      <c r="W600" s="9"/>
      <c r="X600" s="9"/>
      <c r="Y600" s="9"/>
      <c r="Z600" s="9"/>
      <c r="AA600" s="9"/>
      <c r="AB600" s="9"/>
    </row>
    <row r="601" spans="1:28" ht="14.25" customHeight="1">
      <c r="A601" s="9"/>
      <c r="B601" s="9"/>
      <c r="C601" s="257"/>
      <c r="D601" s="9"/>
      <c r="E601" s="9"/>
      <c r="F601" s="258"/>
      <c r="G601" s="258"/>
      <c r="H601" s="259"/>
      <c r="I601" s="260"/>
      <c r="J601" s="9"/>
      <c r="K601" s="9"/>
      <c r="L601" s="9"/>
      <c r="M601" s="9"/>
      <c r="N601" s="9"/>
      <c r="O601" s="9"/>
      <c r="P601" s="9"/>
      <c r="Q601" s="9"/>
      <c r="R601" s="9"/>
      <c r="S601" s="9"/>
      <c r="T601" s="9"/>
      <c r="U601" s="9"/>
      <c r="V601" s="9"/>
      <c r="W601" s="9"/>
      <c r="X601" s="9"/>
      <c r="Y601" s="9"/>
      <c r="Z601" s="9"/>
      <c r="AA601" s="9"/>
      <c r="AB601" s="9"/>
    </row>
    <row r="602" spans="1:28" ht="14.25" customHeight="1">
      <c r="A602" s="9"/>
      <c r="B602" s="9"/>
      <c r="C602" s="257"/>
      <c r="D602" s="9"/>
      <c r="E602" s="9"/>
      <c r="F602" s="258"/>
      <c r="G602" s="258"/>
      <c r="H602" s="259"/>
      <c r="I602" s="260"/>
      <c r="J602" s="9"/>
      <c r="K602" s="9"/>
      <c r="L602" s="9"/>
      <c r="M602" s="9"/>
      <c r="N602" s="9"/>
      <c r="O602" s="9"/>
      <c r="P602" s="9"/>
      <c r="Q602" s="9"/>
      <c r="R602" s="9"/>
      <c r="S602" s="9"/>
      <c r="T602" s="9"/>
      <c r="U602" s="9"/>
      <c r="V602" s="9"/>
      <c r="W602" s="9"/>
      <c r="X602" s="9"/>
      <c r="Y602" s="9"/>
      <c r="Z602" s="9"/>
      <c r="AA602" s="9"/>
      <c r="AB602" s="9"/>
    </row>
    <row r="603" spans="1:28" ht="14.25" customHeight="1">
      <c r="A603" s="9"/>
      <c r="B603" s="9"/>
      <c r="C603" s="257"/>
      <c r="D603" s="9"/>
      <c r="E603" s="9"/>
      <c r="F603" s="258"/>
      <c r="G603" s="258"/>
      <c r="H603" s="259"/>
      <c r="I603" s="260"/>
      <c r="J603" s="9"/>
      <c r="K603" s="9"/>
      <c r="L603" s="9"/>
      <c r="M603" s="9"/>
      <c r="N603" s="9"/>
      <c r="O603" s="9"/>
      <c r="P603" s="9"/>
      <c r="Q603" s="9"/>
      <c r="R603" s="9"/>
      <c r="S603" s="9"/>
      <c r="T603" s="9"/>
      <c r="U603" s="9"/>
      <c r="V603" s="9"/>
      <c r="W603" s="9"/>
      <c r="X603" s="9"/>
      <c r="Y603" s="9"/>
      <c r="Z603" s="9"/>
      <c r="AA603" s="9"/>
      <c r="AB603" s="9"/>
    </row>
    <row r="604" spans="1:28" ht="14.25" customHeight="1">
      <c r="A604" s="9"/>
      <c r="B604" s="9"/>
      <c r="C604" s="257"/>
      <c r="D604" s="9"/>
      <c r="E604" s="9"/>
      <c r="F604" s="258"/>
      <c r="G604" s="258"/>
      <c r="H604" s="259"/>
      <c r="I604" s="260"/>
      <c r="J604" s="9"/>
      <c r="K604" s="9"/>
      <c r="L604" s="9"/>
      <c r="M604" s="9"/>
      <c r="N604" s="9"/>
      <c r="O604" s="9"/>
      <c r="P604" s="9"/>
      <c r="Q604" s="9"/>
      <c r="R604" s="9"/>
      <c r="S604" s="9"/>
      <c r="T604" s="9"/>
      <c r="U604" s="9"/>
      <c r="V604" s="9"/>
      <c r="W604" s="9"/>
      <c r="X604" s="9"/>
      <c r="Y604" s="9"/>
      <c r="Z604" s="9"/>
      <c r="AA604" s="9"/>
      <c r="AB604" s="9"/>
    </row>
    <row r="605" spans="1:28" ht="14.25" customHeight="1">
      <c r="A605" s="9"/>
      <c r="B605" s="9"/>
      <c r="C605" s="257"/>
      <c r="D605" s="9"/>
      <c r="E605" s="9"/>
      <c r="F605" s="258"/>
      <c r="G605" s="258"/>
      <c r="H605" s="259"/>
      <c r="I605" s="260"/>
      <c r="J605" s="9"/>
      <c r="K605" s="9"/>
      <c r="L605" s="9"/>
      <c r="M605" s="9"/>
      <c r="N605" s="9"/>
      <c r="O605" s="9"/>
      <c r="P605" s="9"/>
      <c r="Q605" s="9"/>
      <c r="R605" s="9"/>
      <c r="S605" s="9"/>
      <c r="T605" s="9"/>
      <c r="U605" s="9"/>
      <c r="V605" s="9"/>
      <c r="W605" s="9"/>
      <c r="X605" s="9"/>
      <c r="Y605" s="9"/>
      <c r="Z605" s="9"/>
      <c r="AA605" s="9"/>
      <c r="AB605" s="9"/>
    </row>
    <row r="606" spans="1:28" ht="14.25" customHeight="1">
      <c r="A606" s="9"/>
      <c r="B606" s="9"/>
      <c r="C606" s="257"/>
      <c r="D606" s="9"/>
      <c r="E606" s="9"/>
      <c r="F606" s="258"/>
      <c r="G606" s="258"/>
      <c r="H606" s="259"/>
      <c r="I606" s="260"/>
      <c r="J606" s="9"/>
      <c r="K606" s="9"/>
      <c r="L606" s="9"/>
      <c r="M606" s="9"/>
      <c r="N606" s="9"/>
      <c r="O606" s="9"/>
      <c r="P606" s="9"/>
      <c r="Q606" s="9"/>
      <c r="R606" s="9"/>
      <c r="S606" s="9"/>
      <c r="T606" s="9"/>
      <c r="U606" s="9"/>
      <c r="V606" s="9"/>
      <c r="W606" s="9"/>
      <c r="X606" s="9"/>
      <c r="Y606" s="9"/>
      <c r="Z606" s="9"/>
      <c r="AA606" s="9"/>
      <c r="AB606" s="9"/>
    </row>
    <row r="607" spans="1:28" ht="14.25" customHeight="1">
      <c r="A607" s="9"/>
      <c r="B607" s="9"/>
      <c r="C607" s="257"/>
      <c r="D607" s="9"/>
      <c r="E607" s="9"/>
      <c r="F607" s="258"/>
      <c r="G607" s="258"/>
      <c r="H607" s="259"/>
      <c r="I607" s="260"/>
      <c r="J607" s="9"/>
      <c r="K607" s="9"/>
      <c r="L607" s="9"/>
      <c r="M607" s="9"/>
      <c r="N607" s="9"/>
      <c r="O607" s="9"/>
      <c r="P607" s="9"/>
      <c r="Q607" s="9"/>
      <c r="R607" s="9"/>
      <c r="S607" s="9"/>
      <c r="T607" s="9"/>
      <c r="U607" s="9"/>
      <c r="V607" s="9"/>
      <c r="W607" s="9"/>
      <c r="X607" s="9"/>
      <c r="Y607" s="9"/>
      <c r="Z607" s="9"/>
      <c r="AA607" s="9"/>
      <c r="AB607" s="9"/>
    </row>
    <row r="608" spans="1:28" ht="14.25" customHeight="1">
      <c r="A608" s="9"/>
      <c r="B608" s="9"/>
      <c r="C608" s="257"/>
      <c r="D608" s="9"/>
      <c r="E608" s="9"/>
      <c r="F608" s="258"/>
      <c r="G608" s="258"/>
      <c r="H608" s="259"/>
      <c r="I608" s="260"/>
      <c r="J608" s="9"/>
      <c r="K608" s="9"/>
      <c r="L608" s="9"/>
      <c r="M608" s="9"/>
      <c r="N608" s="9"/>
      <c r="O608" s="9"/>
      <c r="P608" s="9"/>
      <c r="Q608" s="9"/>
      <c r="R608" s="9"/>
      <c r="S608" s="9"/>
      <c r="T608" s="9"/>
      <c r="U608" s="9"/>
      <c r="V608" s="9"/>
      <c r="W608" s="9"/>
      <c r="X608" s="9"/>
      <c r="Y608" s="9"/>
      <c r="Z608" s="9"/>
      <c r="AA608" s="9"/>
      <c r="AB608" s="9"/>
    </row>
    <row r="609" spans="1:28" ht="14.25" customHeight="1">
      <c r="A609" s="9"/>
      <c r="B609" s="9"/>
      <c r="C609" s="257"/>
      <c r="D609" s="9"/>
      <c r="E609" s="9"/>
      <c r="F609" s="258"/>
      <c r="G609" s="258"/>
      <c r="H609" s="259"/>
      <c r="I609" s="260"/>
      <c r="J609" s="9"/>
      <c r="K609" s="9"/>
      <c r="L609" s="9"/>
      <c r="M609" s="9"/>
      <c r="N609" s="9"/>
      <c r="O609" s="9"/>
      <c r="P609" s="9"/>
      <c r="Q609" s="9"/>
      <c r="R609" s="9"/>
      <c r="S609" s="9"/>
      <c r="T609" s="9"/>
      <c r="U609" s="9"/>
      <c r="V609" s="9"/>
      <c r="W609" s="9"/>
      <c r="X609" s="9"/>
      <c r="Y609" s="9"/>
      <c r="Z609" s="9"/>
      <c r="AA609" s="9"/>
      <c r="AB609" s="9"/>
    </row>
    <row r="610" spans="1:28" ht="14.25" customHeight="1">
      <c r="A610" s="9"/>
      <c r="B610" s="9"/>
      <c r="C610" s="257"/>
      <c r="D610" s="9"/>
      <c r="E610" s="9"/>
      <c r="F610" s="258"/>
      <c r="G610" s="258"/>
      <c r="H610" s="259"/>
      <c r="I610" s="260"/>
      <c r="J610" s="9"/>
      <c r="K610" s="9"/>
      <c r="L610" s="9"/>
      <c r="M610" s="9"/>
      <c r="N610" s="9"/>
      <c r="O610" s="9"/>
      <c r="P610" s="9"/>
      <c r="Q610" s="9"/>
      <c r="R610" s="9"/>
      <c r="S610" s="9"/>
      <c r="T610" s="9"/>
      <c r="U610" s="9"/>
      <c r="V610" s="9"/>
      <c r="W610" s="9"/>
      <c r="X610" s="9"/>
      <c r="Y610" s="9"/>
      <c r="Z610" s="9"/>
      <c r="AA610" s="9"/>
      <c r="AB610" s="9"/>
    </row>
    <row r="611" spans="1:28" ht="14.25" customHeight="1">
      <c r="A611" s="9"/>
      <c r="B611" s="9"/>
      <c r="C611" s="257"/>
      <c r="D611" s="9"/>
      <c r="E611" s="9"/>
      <c r="F611" s="258"/>
      <c r="G611" s="258"/>
      <c r="H611" s="259"/>
      <c r="I611" s="260"/>
      <c r="J611" s="9"/>
      <c r="K611" s="9"/>
      <c r="L611" s="9"/>
      <c r="M611" s="9"/>
      <c r="N611" s="9"/>
      <c r="O611" s="9"/>
      <c r="P611" s="9"/>
      <c r="Q611" s="9"/>
      <c r="R611" s="9"/>
      <c r="S611" s="9"/>
      <c r="T611" s="9"/>
      <c r="U611" s="9"/>
      <c r="V611" s="9"/>
      <c r="W611" s="9"/>
      <c r="X611" s="9"/>
      <c r="Y611" s="9"/>
      <c r="Z611" s="9"/>
      <c r="AA611" s="9"/>
      <c r="AB611" s="9"/>
    </row>
    <row r="612" spans="1:28" ht="14.25" customHeight="1">
      <c r="A612" s="9"/>
      <c r="B612" s="9"/>
      <c r="C612" s="257"/>
      <c r="D612" s="9"/>
      <c r="E612" s="9"/>
      <c r="F612" s="258"/>
      <c r="G612" s="258"/>
      <c r="H612" s="259"/>
      <c r="I612" s="260"/>
      <c r="J612" s="9"/>
      <c r="K612" s="9"/>
      <c r="L612" s="9"/>
      <c r="M612" s="9"/>
      <c r="N612" s="9"/>
      <c r="O612" s="9"/>
      <c r="P612" s="9"/>
      <c r="Q612" s="9"/>
      <c r="R612" s="9"/>
      <c r="S612" s="9"/>
      <c r="T612" s="9"/>
      <c r="U612" s="9"/>
      <c r="V612" s="9"/>
      <c r="W612" s="9"/>
      <c r="X612" s="9"/>
      <c r="Y612" s="9"/>
      <c r="Z612" s="9"/>
      <c r="AA612" s="9"/>
      <c r="AB612" s="9"/>
    </row>
    <row r="613" spans="1:28" ht="14.25" customHeight="1">
      <c r="A613" s="9"/>
      <c r="B613" s="9"/>
      <c r="C613" s="257"/>
      <c r="D613" s="9"/>
      <c r="E613" s="9"/>
      <c r="F613" s="258"/>
      <c r="G613" s="258"/>
      <c r="H613" s="259"/>
      <c r="I613" s="260"/>
      <c r="J613" s="9"/>
      <c r="K613" s="9"/>
      <c r="L613" s="9"/>
      <c r="M613" s="9"/>
      <c r="N613" s="9"/>
      <c r="O613" s="9"/>
      <c r="P613" s="9"/>
      <c r="Q613" s="9"/>
      <c r="R613" s="9"/>
      <c r="S613" s="9"/>
      <c r="T613" s="9"/>
      <c r="U613" s="9"/>
      <c r="V613" s="9"/>
      <c r="W613" s="9"/>
      <c r="X613" s="9"/>
      <c r="Y613" s="9"/>
      <c r="Z613" s="9"/>
      <c r="AA613" s="9"/>
      <c r="AB613" s="9"/>
    </row>
    <row r="614" spans="1:28" ht="14.25" customHeight="1">
      <c r="A614" s="9"/>
      <c r="B614" s="9"/>
      <c r="C614" s="257"/>
      <c r="D614" s="9"/>
      <c r="E614" s="9"/>
      <c r="F614" s="258"/>
      <c r="G614" s="258"/>
      <c r="H614" s="259"/>
      <c r="I614" s="260"/>
      <c r="J614" s="9"/>
      <c r="K614" s="9"/>
      <c r="L614" s="9"/>
      <c r="M614" s="9"/>
      <c r="N614" s="9"/>
      <c r="O614" s="9"/>
      <c r="P614" s="9"/>
      <c r="Q614" s="9"/>
      <c r="R614" s="9"/>
      <c r="S614" s="9"/>
      <c r="T614" s="9"/>
      <c r="U614" s="9"/>
      <c r="V614" s="9"/>
      <c r="W614" s="9"/>
      <c r="X614" s="9"/>
      <c r="Y614" s="9"/>
      <c r="Z614" s="9"/>
      <c r="AA614" s="9"/>
      <c r="AB614" s="9"/>
    </row>
    <row r="615" spans="1:28" ht="14.25" customHeight="1">
      <c r="A615" s="9"/>
      <c r="B615" s="9"/>
      <c r="C615" s="257"/>
      <c r="D615" s="9"/>
      <c r="E615" s="9"/>
      <c r="F615" s="258"/>
      <c r="G615" s="258"/>
      <c r="H615" s="259"/>
      <c r="I615" s="260"/>
      <c r="J615" s="9"/>
      <c r="K615" s="9"/>
      <c r="L615" s="9"/>
      <c r="M615" s="9"/>
      <c r="N615" s="9"/>
      <c r="O615" s="9"/>
      <c r="P615" s="9"/>
      <c r="Q615" s="9"/>
      <c r="R615" s="9"/>
      <c r="S615" s="9"/>
      <c r="T615" s="9"/>
      <c r="U615" s="9"/>
      <c r="V615" s="9"/>
      <c r="W615" s="9"/>
      <c r="X615" s="9"/>
      <c r="Y615" s="9"/>
      <c r="Z615" s="9"/>
      <c r="AA615" s="9"/>
      <c r="AB615" s="9"/>
    </row>
    <row r="616" spans="1:28" ht="14.25" customHeight="1">
      <c r="A616" s="9"/>
      <c r="B616" s="9"/>
      <c r="C616" s="257"/>
      <c r="D616" s="9"/>
      <c r="E616" s="9"/>
      <c r="F616" s="258"/>
      <c r="G616" s="258"/>
      <c r="H616" s="259"/>
      <c r="I616" s="260"/>
      <c r="J616" s="9"/>
      <c r="K616" s="9"/>
      <c r="L616" s="9"/>
      <c r="M616" s="9"/>
      <c r="N616" s="9"/>
      <c r="O616" s="9"/>
      <c r="P616" s="9"/>
      <c r="Q616" s="9"/>
      <c r="R616" s="9"/>
      <c r="S616" s="9"/>
      <c r="T616" s="9"/>
      <c r="U616" s="9"/>
      <c r="V616" s="9"/>
      <c r="W616" s="9"/>
      <c r="X616" s="9"/>
      <c r="Y616" s="9"/>
      <c r="Z616" s="9"/>
      <c r="AA616" s="9"/>
      <c r="AB616" s="9"/>
    </row>
    <row r="617" spans="1:28" ht="14.25" customHeight="1">
      <c r="A617" s="9"/>
      <c r="B617" s="9"/>
      <c r="C617" s="257"/>
      <c r="D617" s="9"/>
      <c r="E617" s="9"/>
      <c r="F617" s="258"/>
      <c r="G617" s="258"/>
      <c r="H617" s="259"/>
      <c r="I617" s="260"/>
      <c r="J617" s="9"/>
      <c r="K617" s="9"/>
      <c r="L617" s="9"/>
      <c r="M617" s="9"/>
      <c r="N617" s="9"/>
      <c r="O617" s="9"/>
      <c r="P617" s="9"/>
      <c r="Q617" s="9"/>
      <c r="R617" s="9"/>
      <c r="S617" s="9"/>
      <c r="T617" s="9"/>
      <c r="U617" s="9"/>
      <c r="V617" s="9"/>
      <c r="W617" s="9"/>
      <c r="X617" s="9"/>
      <c r="Y617" s="9"/>
      <c r="Z617" s="9"/>
      <c r="AA617" s="9"/>
      <c r="AB617" s="9"/>
    </row>
    <row r="618" spans="1:28" ht="14.25" customHeight="1">
      <c r="A618" s="9"/>
      <c r="B618" s="9"/>
      <c r="C618" s="257"/>
      <c r="D618" s="9"/>
      <c r="E618" s="9"/>
      <c r="F618" s="258"/>
      <c r="G618" s="258"/>
      <c r="H618" s="259"/>
      <c r="I618" s="260"/>
      <c r="J618" s="9"/>
      <c r="K618" s="9"/>
      <c r="L618" s="9"/>
      <c r="M618" s="9"/>
      <c r="N618" s="9"/>
      <c r="O618" s="9"/>
      <c r="P618" s="9"/>
      <c r="Q618" s="9"/>
      <c r="R618" s="9"/>
      <c r="S618" s="9"/>
      <c r="T618" s="9"/>
      <c r="U618" s="9"/>
      <c r="V618" s="9"/>
      <c r="W618" s="9"/>
      <c r="X618" s="9"/>
      <c r="Y618" s="9"/>
      <c r="Z618" s="9"/>
      <c r="AA618" s="9"/>
      <c r="AB618" s="9"/>
    </row>
    <row r="619" spans="1:28" ht="14.25" customHeight="1">
      <c r="A619" s="9"/>
      <c r="B619" s="9"/>
      <c r="C619" s="257"/>
      <c r="D619" s="9"/>
      <c r="E619" s="9"/>
      <c r="F619" s="258"/>
      <c r="G619" s="258"/>
      <c r="H619" s="259"/>
      <c r="I619" s="260"/>
      <c r="J619" s="9"/>
      <c r="K619" s="9"/>
      <c r="L619" s="9"/>
      <c r="M619" s="9"/>
      <c r="N619" s="9"/>
      <c r="O619" s="9"/>
      <c r="P619" s="9"/>
      <c r="Q619" s="9"/>
      <c r="R619" s="9"/>
      <c r="S619" s="9"/>
      <c r="T619" s="9"/>
      <c r="U619" s="9"/>
      <c r="V619" s="9"/>
      <c r="W619" s="9"/>
      <c r="X619" s="9"/>
      <c r="Y619" s="9"/>
      <c r="Z619" s="9"/>
      <c r="AA619" s="9"/>
      <c r="AB619" s="9"/>
    </row>
    <row r="620" spans="1:28" ht="14.25" customHeight="1">
      <c r="A620" s="9"/>
      <c r="B620" s="9"/>
      <c r="C620" s="257"/>
      <c r="D620" s="9"/>
      <c r="E620" s="9"/>
      <c r="F620" s="258"/>
      <c r="G620" s="258"/>
      <c r="H620" s="259"/>
      <c r="I620" s="260"/>
      <c r="J620" s="9"/>
      <c r="K620" s="9"/>
      <c r="L620" s="9"/>
      <c r="M620" s="9"/>
      <c r="N620" s="9"/>
      <c r="O620" s="9"/>
      <c r="P620" s="9"/>
      <c r="Q620" s="9"/>
      <c r="R620" s="9"/>
      <c r="S620" s="9"/>
      <c r="T620" s="9"/>
      <c r="U620" s="9"/>
      <c r="V620" s="9"/>
      <c r="W620" s="9"/>
      <c r="X620" s="9"/>
      <c r="Y620" s="9"/>
      <c r="Z620" s="9"/>
      <c r="AA620" s="9"/>
      <c r="AB620" s="9"/>
    </row>
    <row r="621" spans="1:28" ht="14.25" customHeight="1">
      <c r="A621" s="9"/>
      <c r="B621" s="9"/>
      <c r="C621" s="257"/>
      <c r="D621" s="9"/>
      <c r="E621" s="9"/>
      <c r="F621" s="258"/>
      <c r="G621" s="258"/>
      <c r="H621" s="259"/>
      <c r="I621" s="260"/>
      <c r="J621" s="9"/>
      <c r="K621" s="9"/>
      <c r="L621" s="9"/>
      <c r="M621" s="9"/>
      <c r="N621" s="9"/>
      <c r="O621" s="9"/>
      <c r="P621" s="9"/>
      <c r="Q621" s="9"/>
      <c r="R621" s="9"/>
      <c r="S621" s="9"/>
      <c r="T621" s="9"/>
      <c r="U621" s="9"/>
      <c r="V621" s="9"/>
      <c r="W621" s="9"/>
      <c r="X621" s="9"/>
      <c r="Y621" s="9"/>
      <c r="Z621" s="9"/>
      <c r="AA621" s="9"/>
      <c r="AB621" s="9"/>
    </row>
    <row r="622" spans="1:28" ht="14.25" customHeight="1">
      <c r="A622" s="9"/>
      <c r="B622" s="9"/>
      <c r="C622" s="257"/>
      <c r="D622" s="9"/>
      <c r="E622" s="9"/>
      <c r="F622" s="258"/>
      <c r="G622" s="258"/>
      <c r="H622" s="259"/>
      <c r="I622" s="260"/>
      <c r="J622" s="9"/>
      <c r="K622" s="9"/>
      <c r="L622" s="9"/>
      <c r="M622" s="9"/>
      <c r="N622" s="9"/>
      <c r="O622" s="9"/>
      <c r="P622" s="9"/>
      <c r="Q622" s="9"/>
      <c r="R622" s="9"/>
      <c r="S622" s="9"/>
      <c r="T622" s="9"/>
      <c r="U622" s="9"/>
      <c r="V622" s="9"/>
      <c r="W622" s="9"/>
      <c r="X622" s="9"/>
      <c r="Y622" s="9"/>
      <c r="Z622" s="9"/>
      <c r="AA622" s="9"/>
      <c r="AB622" s="9"/>
    </row>
    <row r="623" spans="1:28" ht="14.25" customHeight="1">
      <c r="A623" s="9"/>
      <c r="B623" s="9"/>
      <c r="C623" s="257"/>
      <c r="D623" s="9"/>
      <c r="E623" s="9"/>
      <c r="F623" s="258"/>
      <c r="G623" s="258"/>
      <c r="H623" s="259"/>
      <c r="I623" s="260"/>
      <c r="J623" s="9"/>
      <c r="K623" s="9"/>
      <c r="L623" s="9"/>
      <c r="M623" s="9"/>
      <c r="N623" s="9"/>
      <c r="O623" s="9"/>
      <c r="P623" s="9"/>
      <c r="Q623" s="9"/>
      <c r="R623" s="9"/>
      <c r="S623" s="9"/>
      <c r="T623" s="9"/>
      <c r="U623" s="9"/>
      <c r="V623" s="9"/>
      <c r="W623" s="9"/>
      <c r="X623" s="9"/>
      <c r="Y623" s="9"/>
      <c r="Z623" s="9"/>
      <c r="AA623" s="9"/>
      <c r="AB623" s="9"/>
    </row>
    <row r="624" spans="1:28" ht="14.25" customHeight="1">
      <c r="A624" s="9"/>
      <c r="B624" s="9"/>
      <c r="C624" s="257"/>
      <c r="D624" s="9"/>
      <c r="E624" s="9"/>
      <c r="F624" s="258"/>
      <c r="G624" s="258"/>
      <c r="H624" s="259"/>
      <c r="I624" s="260"/>
      <c r="J624" s="9"/>
      <c r="K624" s="9"/>
      <c r="L624" s="9"/>
      <c r="M624" s="9"/>
      <c r="N624" s="9"/>
      <c r="O624" s="9"/>
      <c r="P624" s="9"/>
      <c r="Q624" s="9"/>
      <c r="R624" s="9"/>
      <c r="S624" s="9"/>
      <c r="T624" s="9"/>
      <c r="U624" s="9"/>
      <c r="V624" s="9"/>
      <c r="W624" s="9"/>
      <c r="X624" s="9"/>
      <c r="Y624" s="9"/>
      <c r="Z624" s="9"/>
      <c r="AA624" s="9"/>
      <c r="AB624" s="9"/>
    </row>
    <row r="625" spans="1:28" ht="14.25" customHeight="1">
      <c r="A625" s="9"/>
      <c r="B625" s="9"/>
      <c r="C625" s="257"/>
      <c r="D625" s="9"/>
      <c r="E625" s="9"/>
      <c r="F625" s="258"/>
      <c r="G625" s="258"/>
      <c r="H625" s="259"/>
      <c r="I625" s="260"/>
      <c r="J625" s="9"/>
      <c r="K625" s="9"/>
      <c r="L625" s="9"/>
      <c r="M625" s="9"/>
      <c r="N625" s="9"/>
      <c r="O625" s="9"/>
      <c r="P625" s="9"/>
      <c r="Q625" s="9"/>
      <c r="R625" s="9"/>
      <c r="S625" s="9"/>
      <c r="T625" s="9"/>
      <c r="U625" s="9"/>
      <c r="V625" s="9"/>
      <c r="W625" s="9"/>
      <c r="X625" s="9"/>
      <c r="Y625" s="9"/>
      <c r="Z625" s="9"/>
      <c r="AA625" s="9"/>
      <c r="AB625" s="9"/>
    </row>
    <row r="626" spans="1:28" ht="14.25" customHeight="1">
      <c r="A626" s="9"/>
      <c r="B626" s="9"/>
      <c r="C626" s="257"/>
      <c r="D626" s="9"/>
      <c r="E626" s="9"/>
      <c r="F626" s="258"/>
      <c r="G626" s="258"/>
      <c r="H626" s="259"/>
      <c r="I626" s="260"/>
      <c r="J626" s="9"/>
      <c r="K626" s="9"/>
      <c r="L626" s="9"/>
      <c r="M626" s="9"/>
      <c r="N626" s="9"/>
      <c r="O626" s="9"/>
      <c r="P626" s="9"/>
      <c r="Q626" s="9"/>
      <c r="R626" s="9"/>
      <c r="S626" s="9"/>
      <c r="T626" s="9"/>
      <c r="U626" s="9"/>
      <c r="V626" s="9"/>
      <c r="W626" s="9"/>
      <c r="X626" s="9"/>
      <c r="Y626" s="9"/>
      <c r="Z626" s="9"/>
      <c r="AA626" s="9"/>
      <c r="AB626" s="9"/>
    </row>
    <row r="627" spans="1:28" ht="14.25" customHeight="1">
      <c r="A627" s="9"/>
      <c r="B627" s="9"/>
      <c r="C627" s="257"/>
      <c r="D627" s="9"/>
      <c r="E627" s="9"/>
      <c r="F627" s="258"/>
      <c r="G627" s="258"/>
      <c r="H627" s="259"/>
      <c r="I627" s="260"/>
      <c r="J627" s="9"/>
      <c r="K627" s="9"/>
      <c r="L627" s="9"/>
      <c r="M627" s="9"/>
      <c r="N627" s="9"/>
      <c r="O627" s="9"/>
      <c r="P627" s="9"/>
      <c r="Q627" s="9"/>
      <c r="R627" s="9"/>
      <c r="S627" s="9"/>
      <c r="T627" s="9"/>
      <c r="U627" s="9"/>
      <c r="V627" s="9"/>
      <c r="W627" s="9"/>
      <c r="X627" s="9"/>
      <c r="Y627" s="9"/>
      <c r="Z627" s="9"/>
      <c r="AA627" s="9"/>
      <c r="AB627" s="9"/>
    </row>
    <row r="628" spans="1:28" ht="14.25" customHeight="1">
      <c r="A628" s="9"/>
      <c r="B628" s="9"/>
      <c r="C628" s="257"/>
      <c r="D628" s="9"/>
      <c r="E628" s="9"/>
      <c r="F628" s="258"/>
      <c r="G628" s="258"/>
      <c r="H628" s="259"/>
      <c r="I628" s="260"/>
      <c r="J628" s="9"/>
      <c r="K628" s="9"/>
      <c r="L628" s="9"/>
      <c r="M628" s="9"/>
      <c r="N628" s="9"/>
      <c r="O628" s="9"/>
      <c r="P628" s="9"/>
      <c r="Q628" s="9"/>
      <c r="R628" s="9"/>
      <c r="S628" s="9"/>
      <c r="T628" s="9"/>
      <c r="U628" s="9"/>
      <c r="V628" s="9"/>
      <c r="W628" s="9"/>
      <c r="X628" s="9"/>
      <c r="Y628" s="9"/>
      <c r="Z628" s="9"/>
      <c r="AA628" s="9"/>
      <c r="AB628" s="9"/>
    </row>
    <row r="629" spans="1:28" ht="14.25" customHeight="1">
      <c r="A629" s="9"/>
      <c r="B629" s="9"/>
      <c r="C629" s="257"/>
      <c r="D629" s="9"/>
      <c r="E629" s="9"/>
      <c r="F629" s="258"/>
      <c r="G629" s="258"/>
      <c r="H629" s="259"/>
      <c r="I629" s="260"/>
      <c r="J629" s="9"/>
      <c r="K629" s="9"/>
      <c r="L629" s="9"/>
      <c r="M629" s="9"/>
      <c r="N629" s="9"/>
      <c r="O629" s="9"/>
      <c r="P629" s="9"/>
      <c r="Q629" s="9"/>
      <c r="R629" s="9"/>
      <c r="S629" s="9"/>
      <c r="T629" s="9"/>
      <c r="U629" s="9"/>
      <c r="V629" s="9"/>
      <c r="W629" s="9"/>
      <c r="X629" s="9"/>
      <c r="Y629" s="9"/>
      <c r="Z629" s="9"/>
      <c r="AA629" s="9"/>
      <c r="AB629" s="9"/>
    </row>
    <row r="630" spans="1:28" ht="14.25" customHeight="1">
      <c r="A630" s="9"/>
      <c r="B630" s="9"/>
      <c r="C630" s="257"/>
      <c r="D630" s="9"/>
      <c r="E630" s="9"/>
      <c r="F630" s="258"/>
      <c r="G630" s="258"/>
      <c r="H630" s="259"/>
      <c r="I630" s="260"/>
      <c r="J630" s="9"/>
      <c r="K630" s="9"/>
      <c r="L630" s="9"/>
      <c r="M630" s="9"/>
      <c r="N630" s="9"/>
      <c r="O630" s="9"/>
      <c r="P630" s="9"/>
      <c r="Q630" s="9"/>
      <c r="R630" s="9"/>
      <c r="S630" s="9"/>
      <c r="T630" s="9"/>
      <c r="U630" s="9"/>
      <c r="V630" s="9"/>
      <c r="W630" s="9"/>
      <c r="X630" s="9"/>
      <c r="Y630" s="9"/>
      <c r="Z630" s="9"/>
      <c r="AA630" s="9"/>
      <c r="AB630" s="9"/>
    </row>
    <row r="631" spans="1:28" ht="14.25" customHeight="1">
      <c r="A631" s="9"/>
      <c r="B631" s="9"/>
      <c r="C631" s="257"/>
      <c r="D631" s="9"/>
      <c r="E631" s="9"/>
      <c r="F631" s="258"/>
      <c r="G631" s="258"/>
      <c r="H631" s="259"/>
      <c r="I631" s="260"/>
      <c r="J631" s="9"/>
      <c r="K631" s="9"/>
      <c r="L631" s="9"/>
      <c r="M631" s="9"/>
      <c r="N631" s="9"/>
      <c r="O631" s="9"/>
      <c r="P631" s="9"/>
      <c r="Q631" s="9"/>
      <c r="R631" s="9"/>
      <c r="S631" s="9"/>
      <c r="T631" s="9"/>
      <c r="U631" s="9"/>
      <c r="V631" s="9"/>
      <c r="W631" s="9"/>
      <c r="X631" s="9"/>
      <c r="Y631" s="9"/>
      <c r="Z631" s="9"/>
      <c r="AA631" s="9"/>
      <c r="AB631" s="9"/>
    </row>
    <row r="632" spans="1:28" ht="14.25" customHeight="1">
      <c r="A632" s="9"/>
      <c r="B632" s="9"/>
      <c r="C632" s="257"/>
      <c r="D632" s="9"/>
      <c r="E632" s="9"/>
      <c r="F632" s="258"/>
      <c r="G632" s="258"/>
      <c r="H632" s="259"/>
      <c r="I632" s="260"/>
      <c r="J632" s="9"/>
      <c r="K632" s="9"/>
      <c r="L632" s="9"/>
      <c r="M632" s="9"/>
      <c r="N632" s="9"/>
      <c r="O632" s="9"/>
      <c r="P632" s="9"/>
      <c r="Q632" s="9"/>
      <c r="R632" s="9"/>
      <c r="S632" s="9"/>
      <c r="T632" s="9"/>
      <c r="U632" s="9"/>
      <c r="V632" s="9"/>
      <c r="W632" s="9"/>
      <c r="X632" s="9"/>
      <c r="Y632" s="9"/>
      <c r="Z632" s="9"/>
      <c r="AA632" s="9"/>
      <c r="AB632" s="9"/>
    </row>
    <row r="633" spans="1:28" ht="14.25" customHeight="1">
      <c r="A633" s="9"/>
      <c r="B633" s="9"/>
      <c r="C633" s="257"/>
      <c r="D633" s="9"/>
      <c r="E633" s="9"/>
      <c r="F633" s="258"/>
      <c r="G633" s="258"/>
      <c r="H633" s="259"/>
      <c r="I633" s="260"/>
      <c r="J633" s="9"/>
      <c r="K633" s="9"/>
      <c r="L633" s="9"/>
      <c r="M633" s="9"/>
      <c r="N633" s="9"/>
      <c r="O633" s="9"/>
      <c r="P633" s="9"/>
      <c r="Q633" s="9"/>
      <c r="R633" s="9"/>
      <c r="S633" s="9"/>
      <c r="T633" s="9"/>
      <c r="U633" s="9"/>
      <c r="V633" s="9"/>
      <c r="W633" s="9"/>
      <c r="X633" s="9"/>
      <c r="Y633" s="9"/>
      <c r="Z633" s="9"/>
      <c r="AA633" s="9"/>
      <c r="AB633" s="9"/>
    </row>
    <row r="634" spans="1:28" ht="14.25" customHeight="1">
      <c r="A634" s="9"/>
      <c r="B634" s="9"/>
      <c r="C634" s="257"/>
      <c r="D634" s="9"/>
      <c r="E634" s="9"/>
      <c r="F634" s="258"/>
      <c r="G634" s="258"/>
      <c r="H634" s="259"/>
      <c r="I634" s="260"/>
      <c r="J634" s="9"/>
      <c r="K634" s="9"/>
      <c r="L634" s="9"/>
      <c r="M634" s="9"/>
      <c r="N634" s="9"/>
      <c r="O634" s="9"/>
      <c r="P634" s="9"/>
      <c r="Q634" s="9"/>
      <c r="R634" s="9"/>
      <c r="S634" s="9"/>
      <c r="T634" s="9"/>
      <c r="U634" s="9"/>
      <c r="V634" s="9"/>
      <c r="W634" s="9"/>
      <c r="X634" s="9"/>
      <c r="Y634" s="9"/>
      <c r="Z634" s="9"/>
      <c r="AA634" s="9"/>
      <c r="AB634" s="9"/>
    </row>
    <row r="635" spans="1:28" ht="14.25" customHeight="1">
      <c r="A635" s="9"/>
      <c r="B635" s="9"/>
      <c r="C635" s="257"/>
      <c r="D635" s="9"/>
      <c r="E635" s="9"/>
      <c r="F635" s="258"/>
      <c r="G635" s="258"/>
      <c r="H635" s="259"/>
      <c r="I635" s="260"/>
      <c r="J635" s="9"/>
      <c r="K635" s="9"/>
      <c r="L635" s="9"/>
      <c r="M635" s="9"/>
      <c r="N635" s="9"/>
      <c r="O635" s="9"/>
      <c r="P635" s="9"/>
      <c r="Q635" s="9"/>
      <c r="R635" s="9"/>
      <c r="S635" s="9"/>
      <c r="T635" s="9"/>
      <c r="U635" s="9"/>
      <c r="V635" s="9"/>
      <c r="W635" s="9"/>
      <c r="X635" s="9"/>
      <c r="Y635" s="9"/>
      <c r="Z635" s="9"/>
      <c r="AA635" s="9"/>
      <c r="AB635" s="9"/>
    </row>
    <row r="636" spans="1:28" ht="14.25" customHeight="1">
      <c r="A636" s="9"/>
      <c r="B636" s="9"/>
      <c r="C636" s="257"/>
      <c r="D636" s="9"/>
      <c r="E636" s="9"/>
      <c r="F636" s="258"/>
      <c r="G636" s="258"/>
      <c r="H636" s="259"/>
      <c r="I636" s="260"/>
      <c r="J636" s="9"/>
      <c r="K636" s="9"/>
      <c r="L636" s="9"/>
      <c r="M636" s="9"/>
      <c r="N636" s="9"/>
      <c r="O636" s="9"/>
      <c r="P636" s="9"/>
      <c r="Q636" s="9"/>
      <c r="R636" s="9"/>
      <c r="S636" s="9"/>
      <c r="T636" s="9"/>
      <c r="U636" s="9"/>
      <c r="V636" s="9"/>
      <c r="W636" s="9"/>
      <c r="X636" s="9"/>
      <c r="Y636" s="9"/>
      <c r="Z636" s="9"/>
      <c r="AA636" s="9"/>
      <c r="AB636" s="9"/>
    </row>
    <row r="637" spans="1:28" ht="14.25" customHeight="1">
      <c r="A637" s="9"/>
      <c r="B637" s="9"/>
      <c r="C637" s="257"/>
      <c r="D637" s="9"/>
      <c r="E637" s="9"/>
      <c r="F637" s="258"/>
      <c r="G637" s="258"/>
      <c r="H637" s="259"/>
      <c r="I637" s="260"/>
      <c r="J637" s="9"/>
      <c r="K637" s="9"/>
      <c r="L637" s="9"/>
      <c r="M637" s="9"/>
      <c r="N637" s="9"/>
      <c r="O637" s="9"/>
      <c r="P637" s="9"/>
      <c r="Q637" s="9"/>
      <c r="R637" s="9"/>
      <c r="S637" s="9"/>
      <c r="T637" s="9"/>
      <c r="U637" s="9"/>
      <c r="V637" s="9"/>
      <c r="W637" s="9"/>
      <c r="X637" s="9"/>
      <c r="Y637" s="9"/>
      <c r="Z637" s="9"/>
      <c r="AA637" s="9"/>
      <c r="AB637" s="9"/>
    </row>
    <row r="638" spans="1:28" ht="14.25" customHeight="1">
      <c r="A638" s="9"/>
      <c r="B638" s="9"/>
      <c r="C638" s="257"/>
      <c r="D638" s="9"/>
      <c r="E638" s="9"/>
      <c r="F638" s="258"/>
      <c r="G638" s="258"/>
      <c r="H638" s="259"/>
      <c r="I638" s="260"/>
      <c r="J638" s="9"/>
      <c r="K638" s="9"/>
      <c r="L638" s="9"/>
      <c r="M638" s="9"/>
      <c r="N638" s="9"/>
      <c r="O638" s="9"/>
      <c r="P638" s="9"/>
      <c r="Q638" s="9"/>
      <c r="R638" s="9"/>
      <c r="S638" s="9"/>
      <c r="T638" s="9"/>
      <c r="U638" s="9"/>
      <c r="V638" s="9"/>
      <c r="W638" s="9"/>
      <c r="X638" s="9"/>
      <c r="Y638" s="9"/>
      <c r="Z638" s="9"/>
      <c r="AA638" s="9"/>
      <c r="AB638" s="9"/>
    </row>
    <row r="639" spans="1:28" ht="14.25" customHeight="1">
      <c r="A639" s="9"/>
      <c r="B639" s="9"/>
      <c r="C639" s="257"/>
      <c r="D639" s="9"/>
      <c r="E639" s="9"/>
      <c r="F639" s="258"/>
      <c r="G639" s="258"/>
      <c r="H639" s="259"/>
      <c r="I639" s="260"/>
      <c r="J639" s="9"/>
      <c r="K639" s="9"/>
      <c r="L639" s="9"/>
      <c r="M639" s="9"/>
      <c r="N639" s="9"/>
      <c r="O639" s="9"/>
      <c r="P639" s="9"/>
      <c r="Q639" s="9"/>
      <c r="R639" s="9"/>
      <c r="S639" s="9"/>
      <c r="T639" s="9"/>
      <c r="U639" s="9"/>
      <c r="V639" s="9"/>
      <c r="W639" s="9"/>
      <c r="X639" s="9"/>
      <c r="Y639" s="9"/>
      <c r="Z639" s="9"/>
      <c r="AA639" s="9"/>
      <c r="AB639" s="9"/>
    </row>
    <row r="640" spans="1:28" ht="14.25" customHeight="1">
      <c r="A640" s="9"/>
      <c r="B640" s="9"/>
      <c r="C640" s="257"/>
      <c r="D640" s="9"/>
      <c r="E640" s="9"/>
      <c r="F640" s="258"/>
      <c r="G640" s="258"/>
      <c r="H640" s="259"/>
      <c r="I640" s="260"/>
      <c r="J640" s="9"/>
      <c r="K640" s="9"/>
      <c r="L640" s="9"/>
      <c r="M640" s="9"/>
      <c r="N640" s="9"/>
      <c r="O640" s="9"/>
      <c r="P640" s="9"/>
      <c r="Q640" s="9"/>
      <c r="R640" s="9"/>
      <c r="S640" s="9"/>
      <c r="T640" s="9"/>
      <c r="U640" s="9"/>
      <c r="V640" s="9"/>
      <c r="W640" s="9"/>
      <c r="X640" s="9"/>
      <c r="Y640" s="9"/>
      <c r="Z640" s="9"/>
      <c r="AA640" s="9"/>
      <c r="AB640" s="9"/>
    </row>
    <row r="641" spans="1:28" ht="14.25" customHeight="1">
      <c r="A641" s="9"/>
      <c r="B641" s="9"/>
      <c r="C641" s="257"/>
      <c r="D641" s="9"/>
      <c r="E641" s="9"/>
      <c r="F641" s="258"/>
      <c r="G641" s="258"/>
      <c r="H641" s="259"/>
      <c r="I641" s="260"/>
      <c r="J641" s="9"/>
      <c r="K641" s="9"/>
      <c r="L641" s="9"/>
      <c r="M641" s="9"/>
      <c r="N641" s="9"/>
      <c r="O641" s="9"/>
      <c r="P641" s="9"/>
      <c r="Q641" s="9"/>
      <c r="R641" s="9"/>
      <c r="S641" s="9"/>
      <c r="T641" s="9"/>
      <c r="U641" s="9"/>
      <c r="V641" s="9"/>
      <c r="W641" s="9"/>
      <c r="X641" s="9"/>
      <c r="Y641" s="9"/>
      <c r="Z641" s="9"/>
      <c r="AA641" s="9"/>
      <c r="AB641" s="9"/>
    </row>
    <row r="642" spans="1:28" ht="14.25" customHeight="1">
      <c r="A642" s="9"/>
      <c r="B642" s="9"/>
      <c r="C642" s="257"/>
      <c r="D642" s="9"/>
      <c r="E642" s="9"/>
      <c r="F642" s="258"/>
      <c r="G642" s="258"/>
      <c r="H642" s="259"/>
      <c r="I642" s="260"/>
      <c r="J642" s="9"/>
      <c r="K642" s="9"/>
      <c r="L642" s="9"/>
      <c r="M642" s="9"/>
      <c r="N642" s="9"/>
      <c r="O642" s="9"/>
      <c r="P642" s="9"/>
      <c r="Q642" s="9"/>
      <c r="R642" s="9"/>
      <c r="S642" s="9"/>
      <c r="T642" s="9"/>
      <c r="U642" s="9"/>
      <c r="V642" s="9"/>
      <c r="W642" s="9"/>
      <c r="X642" s="9"/>
      <c r="Y642" s="9"/>
      <c r="Z642" s="9"/>
      <c r="AA642" s="9"/>
      <c r="AB642" s="9"/>
    </row>
    <row r="643" spans="1:28" ht="14.25" customHeight="1">
      <c r="A643" s="9"/>
      <c r="B643" s="9"/>
      <c r="C643" s="257"/>
      <c r="D643" s="9"/>
      <c r="E643" s="9"/>
      <c r="F643" s="258"/>
      <c r="G643" s="258"/>
      <c r="H643" s="259"/>
      <c r="I643" s="260"/>
      <c r="J643" s="9"/>
      <c r="K643" s="9"/>
      <c r="L643" s="9"/>
      <c r="M643" s="9"/>
      <c r="N643" s="9"/>
      <c r="O643" s="9"/>
      <c r="P643" s="9"/>
      <c r="Q643" s="9"/>
      <c r="R643" s="9"/>
      <c r="S643" s="9"/>
      <c r="T643" s="9"/>
      <c r="U643" s="9"/>
      <c r="V643" s="9"/>
      <c r="W643" s="9"/>
      <c r="X643" s="9"/>
      <c r="Y643" s="9"/>
      <c r="Z643" s="9"/>
      <c r="AA643" s="9"/>
      <c r="AB643" s="9"/>
    </row>
    <row r="644" spans="1:28" ht="14.25" customHeight="1">
      <c r="A644" s="9"/>
      <c r="B644" s="9"/>
      <c r="C644" s="257"/>
      <c r="D644" s="9"/>
      <c r="E644" s="9"/>
      <c r="F644" s="258"/>
      <c r="G644" s="258"/>
      <c r="H644" s="259"/>
      <c r="I644" s="260"/>
      <c r="J644" s="9"/>
      <c r="K644" s="9"/>
      <c r="L644" s="9"/>
      <c r="M644" s="9"/>
      <c r="N644" s="9"/>
      <c r="O644" s="9"/>
      <c r="P644" s="9"/>
      <c r="Q644" s="9"/>
      <c r="R644" s="9"/>
      <c r="S644" s="9"/>
      <c r="T644" s="9"/>
      <c r="U644" s="9"/>
      <c r="V644" s="9"/>
      <c r="W644" s="9"/>
      <c r="X644" s="9"/>
      <c r="Y644" s="9"/>
      <c r="Z644" s="9"/>
      <c r="AA644" s="9"/>
      <c r="AB644" s="9"/>
    </row>
    <row r="645" spans="1:28" ht="14.25" customHeight="1">
      <c r="A645" s="9"/>
      <c r="B645" s="9"/>
      <c r="C645" s="257"/>
      <c r="D645" s="9"/>
      <c r="E645" s="9"/>
      <c r="F645" s="258"/>
      <c r="G645" s="258"/>
      <c r="H645" s="259"/>
      <c r="I645" s="260"/>
      <c r="J645" s="9"/>
      <c r="K645" s="9"/>
      <c r="L645" s="9"/>
      <c r="M645" s="9"/>
      <c r="N645" s="9"/>
      <c r="O645" s="9"/>
      <c r="P645" s="9"/>
      <c r="Q645" s="9"/>
      <c r="R645" s="9"/>
      <c r="S645" s="9"/>
      <c r="T645" s="9"/>
      <c r="U645" s="9"/>
      <c r="V645" s="9"/>
      <c r="W645" s="9"/>
      <c r="X645" s="9"/>
      <c r="Y645" s="9"/>
      <c r="Z645" s="9"/>
      <c r="AA645" s="9"/>
      <c r="AB645" s="9"/>
    </row>
    <row r="646" spans="1:28" ht="14.25" customHeight="1">
      <c r="A646" s="9"/>
      <c r="B646" s="9"/>
      <c r="C646" s="257"/>
      <c r="D646" s="9"/>
      <c r="E646" s="9"/>
      <c r="F646" s="258"/>
      <c r="G646" s="258"/>
      <c r="H646" s="259"/>
      <c r="I646" s="260"/>
      <c r="J646" s="9"/>
      <c r="K646" s="9"/>
      <c r="L646" s="9"/>
      <c r="M646" s="9"/>
      <c r="N646" s="9"/>
      <c r="O646" s="9"/>
      <c r="P646" s="9"/>
      <c r="Q646" s="9"/>
      <c r="R646" s="9"/>
      <c r="S646" s="9"/>
      <c r="T646" s="9"/>
      <c r="U646" s="9"/>
      <c r="V646" s="9"/>
      <c r="W646" s="9"/>
      <c r="X646" s="9"/>
      <c r="Y646" s="9"/>
      <c r="Z646" s="9"/>
      <c r="AA646" s="9"/>
      <c r="AB646" s="9"/>
    </row>
    <row r="647" spans="1:28" ht="14.25" customHeight="1">
      <c r="A647" s="9"/>
      <c r="B647" s="9"/>
      <c r="C647" s="257"/>
      <c r="D647" s="9"/>
      <c r="E647" s="9"/>
      <c r="F647" s="258"/>
      <c r="G647" s="258"/>
      <c r="H647" s="259"/>
      <c r="I647" s="260"/>
      <c r="J647" s="9"/>
      <c r="K647" s="9"/>
      <c r="L647" s="9"/>
      <c r="M647" s="9"/>
      <c r="N647" s="9"/>
      <c r="O647" s="9"/>
      <c r="P647" s="9"/>
      <c r="Q647" s="9"/>
      <c r="R647" s="9"/>
      <c r="S647" s="9"/>
      <c r="T647" s="9"/>
      <c r="U647" s="9"/>
      <c r="V647" s="9"/>
      <c r="W647" s="9"/>
      <c r="X647" s="9"/>
      <c r="Y647" s="9"/>
      <c r="Z647" s="9"/>
      <c r="AA647" s="9"/>
      <c r="AB647" s="9"/>
    </row>
    <row r="648" spans="1:28" ht="14.25" customHeight="1">
      <c r="A648" s="9"/>
      <c r="B648" s="9"/>
      <c r="C648" s="257"/>
      <c r="D648" s="9"/>
      <c r="E648" s="9"/>
      <c r="F648" s="258"/>
      <c r="G648" s="258"/>
      <c r="H648" s="259"/>
      <c r="I648" s="260"/>
      <c r="J648" s="9"/>
      <c r="K648" s="9"/>
      <c r="L648" s="9"/>
      <c r="M648" s="9"/>
      <c r="N648" s="9"/>
      <c r="O648" s="9"/>
      <c r="P648" s="9"/>
      <c r="Q648" s="9"/>
      <c r="R648" s="9"/>
      <c r="S648" s="9"/>
      <c r="T648" s="9"/>
      <c r="U648" s="9"/>
      <c r="V648" s="9"/>
      <c r="W648" s="9"/>
      <c r="X648" s="9"/>
      <c r="Y648" s="9"/>
      <c r="Z648" s="9"/>
      <c r="AA648" s="9"/>
      <c r="AB648" s="9"/>
    </row>
    <row r="649" spans="1:28" ht="14.25" customHeight="1">
      <c r="A649" s="9"/>
      <c r="B649" s="9"/>
      <c r="C649" s="257"/>
      <c r="D649" s="9"/>
      <c r="E649" s="9"/>
      <c r="F649" s="258"/>
      <c r="G649" s="258"/>
      <c r="H649" s="259"/>
      <c r="I649" s="260"/>
      <c r="J649" s="9"/>
      <c r="K649" s="9"/>
      <c r="L649" s="9"/>
      <c r="M649" s="9"/>
      <c r="N649" s="9"/>
      <c r="O649" s="9"/>
      <c r="P649" s="9"/>
      <c r="Q649" s="9"/>
      <c r="R649" s="9"/>
      <c r="S649" s="9"/>
      <c r="T649" s="9"/>
      <c r="U649" s="9"/>
      <c r="V649" s="9"/>
      <c r="W649" s="9"/>
      <c r="X649" s="9"/>
      <c r="Y649" s="9"/>
      <c r="Z649" s="9"/>
      <c r="AA649" s="9"/>
      <c r="AB649" s="9"/>
    </row>
    <row r="650" spans="1:28" ht="14.25" customHeight="1">
      <c r="A650" s="9"/>
      <c r="B650" s="9"/>
      <c r="C650" s="257"/>
      <c r="D650" s="9"/>
      <c r="E650" s="9"/>
      <c r="F650" s="258"/>
      <c r="G650" s="258"/>
      <c r="H650" s="259"/>
      <c r="I650" s="260"/>
      <c r="J650" s="9"/>
      <c r="K650" s="9"/>
      <c r="L650" s="9"/>
      <c r="M650" s="9"/>
      <c r="N650" s="9"/>
      <c r="O650" s="9"/>
      <c r="P650" s="9"/>
      <c r="Q650" s="9"/>
      <c r="R650" s="9"/>
      <c r="S650" s="9"/>
      <c r="T650" s="9"/>
      <c r="U650" s="9"/>
      <c r="V650" s="9"/>
      <c r="W650" s="9"/>
      <c r="X650" s="9"/>
      <c r="Y650" s="9"/>
      <c r="Z650" s="9"/>
      <c r="AA650" s="9"/>
      <c r="AB650" s="9"/>
    </row>
    <row r="651" spans="1:28" ht="14.25" customHeight="1">
      <c r="A651" s="9"/>
      <c r="B651" s="9"/>
      <c r="C651" s="257"/>
      <c r="D651" s="9"/>
      <c r="E651" s="9"/>
      <c r="F651" s="258"/>
      <c r="G651" s="258"/>
      <c r="H651" s="259"/>
      <c r="I651" s="260"/>
      <c r="J651" s="9"/>
      <c r="K651" s="9"/>
      <c r="L651" s="9"/>
      <c r="M651" s="9"/>
      <c r="N651" s="9"/>
      <c r="O651" s="9"/>
      <c r="P651" s="9"/>
      <c r="Q651" s="9"/>
      <c r="R651" s="9"/>
      <c r="S651" s="9"/>
      <c r="T651" s="9"/>
      <c r="U651" s="9"/>
      <c r="V651" s="9"/>
      <c r="W651" s="9"/>
      <c r="X651" s="9"/>
      <c r="Y651" s="9"/>
      <c r="Z651" s="9"/>
      <c r="AA651" s="9"/>
      <c r="AB651" s="9"/>
    </row>
    <row r="652" spans="1:28" ht="14.25" customHeight="1">
      <c r="A652" s="9"/>
      <c r="B652" s="9"/>
      <c r="C652" s="257"/>
      <c r="D652" s="9"/>
      <c r="E652" s="9"/>
      <c r="F652" s="258"/>
      <c r="G652" s="258"/>
      <c r="H652" s="259"/>
      <c r="I652" s="260"/>
      <c r="J652" s="9"/>
      <c r="K652" s="9"/>
      <c r="L652" s="9"/>
      <c r="M652" s="9"/>
      <c r="N652" s="9"/>
      <c r="O652" s="9"/>
      <c r="P652" s="9"/>
      <c r="Q652" s="9"/>
      <c r="R652" s="9"/>
      <c r="S652" s="9"/>
      <c r="T652" s="9"/>
      <c r="U652" s="9"/>
      <c r="V652" s="9"/>
      <c r="W652" s="9"/>
      <c r="X652" s="9"/>
      <c r="Y652" s="9"/>
      <c r="Z652" s="9"/>
      <c r="AA652" s="9"/>
      <c r="AB652" s="9"/>
    </row>
    <row r="653" spans="1:28" ht="14.25" customHeight="1">
      <c r="A653" s="9"/>
      <c r="B653" s="9"/>
      <c r="C653" s="257"/>
      <c r="D653" s="9"/>
      <c r="E653" s="9"/>
      <c r="F653" s="258"/>
      <c r="G653" s="258"/>
      <c r="H653" s="259"/>
      <c r="I653" s="260"/>
      <c r="J653" s="9"/>
      <c r="K653" s="9"/>
      <c r="L653" s="9"/>
      <c r="M653" s="9"/>
      <c r="N653" s="9"/>
      <c r="O653" s="9"/>
      <c r="P653" s="9"/>
      <c r="Q653" s="9"/>
      <c r="R653" s="9"/>
      <c r="S653" s="9"/>
      <c r="T653" s="9"/>
      <c r="U653" s="9"/>
      <c r="V653" s="9"/>
      <c r="W653" s="9"/>
      <c r="X653" s="9"/>
      <c r="Y653" s="9"/>
      <c r="Z653" s="9"/>
      <c r="AA653" s="9"/>
      <c r="AB653" s="9"/>
    </row>
    <row r="654" spans="1:28" ht="14.25" customHeight="1">
      <c r="A654" s="9"/>
      <c r="B654" s="9"/>
      <c r="C654" s="257"/>
      <c r="D654" s="9"/>
      <c r="E654" s="9"/>
      <c r="F654" s="258"/>
      <c r="G654" s="258"/>
      <c r="H654" s="259"/>
      <c r="I654" s="260"/>
      <c r="J654" s="9"/>
      <c r="K654" s="9"/>
      <c r="L654" s="9"/>
      <c r="M654" s="9"/>
      <c r="N654" s="9"/>
      <c r="O654" s="9"/>
      <c r="P654" s="9"/>
      <c r="Q654" s="9"/>
      <c r="R654" s="9"/>
      <c r="S654" s="9"/>
      <c r="T654" s="9"/>
      <c r="U654" s="9"/>
      <c r="V654" s="9"/>
      <c r="W654" s="9"/>
      <c r="X654" s="9"/>
      <c r="Y654" s="9"/>
      <c r="Z654" s="9"/>
      <c r="AA654" s="9"/>
      <c r="AB654" s="9"/>
    </row>
    <row r="655" spans="1:28" ht="14.25" customHeight="1">
      <c r="A655" s="9"/>
      <c r="B655" s="9"/>
      <c r="C655" s="257"/>
      <c r="D655" s="9"/>
      <c r="E655" s="9"/>
      <c r="F655" s="258"/>
      <c r="G655" s="258"/>
      <c r="H655" s="259"/>
      <c r="I655" s="260"/>
      <c r="J655" s="9"/>
      <c r="K655" s="9"/>
      <c r="L655" s="9"/>
      <c r="M655" s="9"/>
      <c r="N655" s="9"/>
      <c r="O655" s="9"/>
      <c r="P655" s="9"/>
      <c r="Q655" s="9"/>
      <c r="R655" s="9"/>
      <c r="S655" s="9"/>
      <c r="T655" s="9"/>
      <c r="U655" s="9"/>
      <c r="V655" s="9"/>
      <c r="W655" s="9"/>
      <c r="X655" s="9"/>
      <c r="Y655" s="9"/>
      <c r="Z655" s="9"/>
      <c r="AA655" s="9"/>
      <c r="AB655" s="9"/>
    </row>
    <row r="656" spans="1:28" ht="14.25" customHeight="1">
      <c r="A656" s="9"/>
      <c r="B656" s="9"/>
      <c r="C656" s="257"/>
      <c r="D656" s="9"/>
      <c r="E656" s="9"/>
      <c r="F656" s="258"/>
      <c r="G656" s="258"/>
      <c r="H656" s="259"/>
      <c r="I656" s="260"/>
      <c r="J656" s="9"/>
      <c r="K656" s="9"/>
      <c r="L656" s="9"/>
      <c r="M656" s="9"/>
      <c r="N656" s="9"/>
      <c r="O656" s="9"/>
      <c r="P656" s="9"/>
      <c r="Q656" s="9"/>
      <c r="R656" s="9"/>
      <c r="S656" s="9"/>
      <c r="T656" s="9"/>
      <c r="U656" s="9"/>
      <c r="V656" s="9"/>
      <c r="W656" s="9"/>
      <c r="X656" s="9"/>
      <c r="Y656" s="9"/>
      <c r="Z656" s="9"/>
      <c r="AA656" s="9"/>
      <c r="AB656" s="9"/>
    </row>
    <row r="657" spans="1:28" ht="14.25" customHeight="1">
      <c r="A657" s="9"/>
      <c r="B657" s="9"/>
      <c r="C657" s="257"/>
      <c r="D657" s="9"/>
      <c r="E657" s="9"/>
      <c r="F657" s="258"/>
      <c r="G657" s="258"/>
      <c r="H657" s="259"/>
      <c r="I657" s="260"/>
      <c r="J657" s="9"/>
      <c r="K657" s="9"/>
      <c r="L657" s="9"/>
      <c r="M657" s="9"/>
      <c r="N657" s="9"/>
      <c r="O657" s="9"/>
      <c r="P657" s="9"/>
      <c r="Q657" s="9"/>
      <c r="R657" s="9"/>
      <c r="S657" s="9"/>
      <c r="T657" s="9"/>
      <c r="U657" s="9"/>
      <c r="V657" s="9"/>
      <c r="W657" s="9"/>
      <c r="X657" s="9"/>
      <c r="Y657" s="9"/>
      <c r="Z657" s="9"/>
      <c r="AA657" s="9"/>
      <c r="AB657" s="9"/>
    </row>
    <row r="658" spans="1:28" ht="14.25" customHeight="1">
      <c r="A658" s="9"/>
      <c r="B658" s="9"/>
      <c r="C658" s="257"/>
      <c r="D658" s="9"/>
      <c r="E658" s="9"/>
      <c r="F658" s="258"/>
      <c r="G658" s="258"/>
      <c r="H658" s="259"/>
      <c r="I658" s="260"/>
      <c r="J658" s="9"/>
      <c r="K658" s="9"/>
      <c r="L658" s="9"/>
      <c r="M658" s="9"/>
      <c r="N658" s="9"/>
      <c r="O658" s="9"/>
      <c r="P658" s="9"/>
      <c r="Q658" s="9"/>
      <c r="R658" s="9"/>
      <c r="S658" s="9"/>
      <c r="T658" s="9"/>
      <c r="U658" s="9"/>
      <c r="V658" s="9"/>
      <c r="W658" s="9"/>
      <c r="X658" s="9"/>
      <c r="Y658" s="9"/>
      <c r="Z658" s="9"/>
      <c r="AA658" s="9"/>
      <c r="AB658" s="9"/>
    </row>
    <row r="659" spans="1:28" ht="14.25" customHeight="1">
      <c r="A659" s="9"/>
      <c r="B659" s="9"/>
      <c r="C659" s="257"/>
      <c r="D659" s="9"/>
      <c r="E659" s="9"/>
      <c r="F659" s="258"/>
      <c r="G659" s="258"/>
      <c r="H659" s="259"/>
      <c r="I659" s="260"/>
      <c r="J659" s="9"/>
      <c r="K659" s="9"/>
      <c r="L659" s="9"/>
      <c r="M659" s="9"/>
      <c r="N659" s="9"/>
      <c r="O659" s="9"/>
      <c r="P659" s="9"/>
      <c r="Q659" s="9"/>
      <c r="R659" s="9"/>
      <c r="S659" s="9"/>
      <c r="T659" s="9"/>
      <c r="U659" s="9"/>
      <c r="V659" s="9"/>
      <c r="W659" s="9"/>
      <c r="X659" s="9"/>
      <c r="Y659" s="9"/>
      <c r="Z659" s="9"/>
      <c r="AA659" s="9"/>
      <c r="AB659" s="9"/>
    </row>
    <row r="660" spans="1:28" ht="14.25" customHeight="1">
      <c r="A660" s="9"/>
      <c r="B660" s="9"/>
      <c r="C660" s="257"/>
      <c r="D660" s="9"/>
      <c r="E660" s="9"/>
      <c r="F660" s="258"/>
      <c r="G660" s="258"/>
      <c r="H660" s="259"/>
      <c r="I660" s="260"/>
      <c r="J660" s="9"/>
      <c r="K660" s="9"/>
      <c r="L660" s="9"/>
      <c r="M660" s="9"/>
      <c r="N660" s="9"/>
      <c r="O660" s="9"/>
      <c r="P660" s="9"/>
      <c r="Q660" s="9"/>
      <c r="R660" s="9"/>
      <c r="S660" s="9"/>
      <c r="T660" s="9"/>
      <c r="U660" s="9"/>
      <c r="V660" s="9"/>
      <c r="W660" s="9"/>
      <c r="X660" s="9"/>
      <c r="Y660" s="9"/>
      <c r="Z660" s="9"/>
      <c r="AA660" s="9"/>
      <c r="AB660" s="9"/>
    </row>
    <row r="661" spans="1:28" ht="14.25" customHeight="1">
      <c r="A661" s="9"/>
      <c r="B661" s="9"/>
      <c r="C661" s="257"/>
      <c r="D661" s="9"/>
      <c r="E661" s="9"/>
      <c r="F661" s="258"/>
      <c r="G661" s="258"/>
      <c r="H661" s="259"/>
      <c r="I661" s="260"/>
      <c r="J661" s="9"/>
      <c r="K661" s="9"/>
      <c r="L661" s="9"/>
      <c r="M661" s="9"/>
      <c r="N661" s="9"/>
      <c r="O661" s="9"/>
      <c r="P661" s="9"/>
      <c r="Q661" s="9"/>
      <c r="R661" s="9"/>
      <c r="S661" s="9"/>
      <c r="T661" s="9"/>
      <c r="U661" s="9"/>
      <c r="V661" s="9"/>
      <c r="W661" s="9"/>
      <c r="X661" s="9"/>
      <c r="Y661" s="9"/>
      <c r="Z661" s="9"/>
      <c r="AA661" s="9"/>
      <c r="AB661" s="9"/>
    </row>
    <row r="662" spans="1:28" ht="14.25" customHeight="1">
      <c r="A662" s="9"/>
      <c r="B662" s="9"/>
      <c r="C662" s="257"/>
      <c r="D662" s="9"/>
      <c r="E662" s="9"/>
      <c r="F662" s="258"/>
      <c r="G662" s="258"/>
      <c r="H662" s="259"/>
      <c r="I662" s="260"/>
      <c r="J662" s="9"/>
      <c r="K662" s="9"/>
      <c r="L662" s="9"/>
      <c r="M662" s="9"/>
      <c r="N662" s="9"/>
      <c r="O662" s="9"/>
      <c r="P662" s="9"/>
      <c r="Q662" s="9"/>
      <c r="R662" s="9"/>
      <c r="S662" s="9"/>
      <c r="T662" s="9"/>
      <c r="U662" s="9"/>
      <c r="V662" s="9"/>
      <c r="W662" s="9"/>
      <c r="X662" s="9"/>
      <c r="Y662" s="9"/>
      <c r="Z662" s="9"/>
      <c r="AA662" s="9"/>
      <c r="AB662" s="9"/>
    </row>
    <row r="663" spans="1:28" ht="14.25" customHeight="1">
      <c r="A663" s="9"/>
      <c r="B663" s="9"/>
      <c r="C663" s="257"/>
      <c r="D663" s="9"/>
      <c r="E663" s="9"/>
      <c r="F663" s="258"/>
      <c r="G663" s="258"/>
      <c r="H663" s="259"/>
      <c r="I663" s="260"/>
      <c r="J663" s="9"/>
      <c r="K663" s="9"/>
      <c r="L663" s="9"/>
      <c r="M663" s="9"/>
      <c r="N663" s="9"/>
      <c r="O663" s="9"/>
      <c r="P663" s="9"/>
      <c r="Q663" s="9"/>
      <c r="R663" s="9"/>
      <c r="S663" s="9"/>
      <c r="T663" s="9"/>
      <c r="U663" s="9"/>
      <c r="V663" s="9"/>
      <c r="W663" s="9"/>
      <c r="X663" s="9"/>
      <c r="Y663" s="9"/>
      <c r="Z663" s="9"/>
      <c r="AA663" s="9"/>
      <c r="AB663" s="9"/>
    </row>
    <row r="664" spans="1:28" ht="14.25" customHeight="1">
      <c r="A664" s="9"/>
      <c r="B664" s="9"/>
      <c r="C664" s="257"/>
      <c r="D664" s="9"/>
      <c r="E664" s="9"/>
      <c r="F664" s="258"/>
      <c r="G664" s="258"/>
      <c r="H664" s="259"/>
      <c r="I664" s="260"/>
      <c r="J664" s="9"/>
      <c r="K664" s="9"/>
      <c r="L664" s="9"/>
      <c r="M664" s="9"/>
      <c r="N664" s="9"/>
      <c r="O664" s="9"/>
      <c r="P664" s="9"/>
      <c r="Q664" s="9"/>
      <c r="R664" s="9"/>
      <c r="S664" s="9"/>
      <c r="T664" s="9"/>
      <c r="U664" s="9"/>
      <c r="V664" s="9"/>
      <c r="W664" s="9"/>
      <c r="X664" s="9"/>
      <c r="Y664" s="9"/>
      <c r="Z664" s="9"/>
      <c r="AA664" s="9"/>
      <c r="AB664" s="9"/>
    </row>
    <row r="665" spans="1:28" ht="14.25" customHeight="1">
      <c r="A665" s="9"/>
      <c r="B665" s="9"/>
      <c r="C665" s="257"/>
      <c r="D665" s="9"/>
      <c r="E665" s="9"/>
      <c r="F665" s="258"/>
      <c r="G665" s="258"/>
      <c r="H665" s="259"/>
      <c r="I665" s="260"/>
      <c r="J665" s="9"/>
      <c r="K665" s="9"/>
      <c r="L665" s="9"/>
      <c r="M665" s="9"/>
      <c r="N665" s="9"/>
      <c r="O665" s="9"/>
      <c r="P665" s="9"/>
      <c r="Q665" s="9"/>
      <c r="R665" s="9"/>
      <c r="S665" s="9"/>
      <c r="T665" s="9"/>
      <c r="U665" s="9"/>
      <c r="V665" s="9"/>
      <c r="W665" s="9"/>
      <c r="X665" s="9"/>
      <c r="Y665" s="9"/>
      <c r="Z665" s="9"/>
      <c r="AA665" s="9"/>
      <c r="AB665" s="9"/>
    </row>
    <row r="666" spans="1:28" ht="14.25" customHeight="1">
      <c r="A666" s="9"/>
      <c r="B666" s="9"/>
      <c r="C666" s="257"/>
      <c r="D666" s="9"/>
      <c r="E666" s="9"/>
      <c r="F666" s="258"/>
      <c r="G666" s="258"/>
      <c r="H666" s="259"/>
      <c r="I666" s="260"/>
      <c r="J666" s="9"/>
      <c r="K666" s="9"/>
      <c r="L666" s="9"/>
      <c r="M666" s="9"/>
      <c r="N666" s="9"/>
      <c r="O666" s="9"/>
      <c r="P666" s="9"/>
      <c r="Q666" s="9"/>
      <c r="R666" s="9"/>
      <c r="S666" s="9"/>
      <c r="T666" s="9"/>
      <c r="U666" s="9"/>
      <c r="V666" s="9"/>
      <c r="W666" s="9"/>
      <c r="X666" s="9"/>
      <c r="Y666" s="9"/>
      <c r="Z666" s="9"/>
      <c r="AA666" s="9"/>
      <c r="AB666" s="9"/>
    </row>
    <row r="667" spans="1:28" ht="14.25" customHeight="1">
      <c r="A667" s="9"/>
      <c r="B667" s="9"/>
      <c r="C667" s="257"/>
      <c r="D667" s="9"/>
      <c r="E667" s="9"/>
      <c r="F667" s="258"/>
      <c r="G667" s="258"/>
      <c r="H667" s="259"/>
      <c r="I667" s="260"/>
      <c r="J667" s="9"/>
      <c r="K667" s="9"/>
      <c r="L667" s="9"/>
      <c r="M667" s="9"/>
      <c r="N667" s="9"/>
      <c r="O667" s="9"/>
      <c r="P667" s="9"/>
      <c r="Q667" s="9"/>
      <c r="R667" s="9"/>
      <c r="S667" s="9"/>
      <c r="T667" s="9"/>
      <c r="U667" s="9"/>
      <c r="V667" s="9"/>
      <c r="W667" s="9"/>
      <c r="X667" s="9"/>
      <c r="Y667" s="9"/>
      <c r="Z667" s="9"/>
      <c r="AA667" s="9"/>
      <c r="AB667" s="9"/>
    </row>
    <row r="668" spans="1:28" ht="14.25" customHeight="1">
      <c r="A668" s="9"/>
      <c r="B668" s="9"/>
      <c r="C668" s="257"/>
      <c r="D668" s="9"/>
      <c r="E668" s="9"/>
      <c r="F668" s="258"/>
      <c r="G668" s="258"/>
      <c r="H668" s="259"/>
      <c r="I668" s="260"/>
      <c r="J668" s="9"/>
      <c r="K668" s="9"/>
      <c r="L668" s="9"/>
      <c r="M668" s="9"/>
      <c r="N668" s="9"/>
      <c r="O668" s="9"/>
      <c r="P668" s="9"/>
      <c r="Q668" s="9"/>
      <c r="R668" s="9"/>
      <c r="S668" s="9"/>
      <c r="T668" s="9"/>
      <c r="U668" s="9"/>
      <c r="V668" s="9"/>
      <c r="W668" s="9"/>
      <c r="X668" s="9"/>
      <c r="Y668" s="9"/>
      <c r="Z668" s="9"/>
      <c r="AA668" s="9"/>
      <c r="AB668" s="9"/>
    </row>
    <row r="669" spans="1:28" ht="14.25" customHeight="1">
      <c r="A669" s="9"/>
      <c r="B669" s="9"/>
      <c r="C669" s="257"/>
      <c r="D669" s="9"/>
      <c r="E669" s="9"/>
      <c r="F669" s="258"/>
      <c r="G669" s="258"/>
      <c r="H669" s="259"/>
      <c r="I669" s="260"/>
      <c r="J669" s="9"/>
      <c r="K669" s="9"/>
      <c r="L669" s="9"/>
      <c r="M669" s="9"/>
      <c r="N669" s="9"/>
      <c r="O669" s="9"/>
      <c r="P669" s="9"/>
      <c r="Q669" s="9"/>
      <c r="R669" s="9"/>
      <c r="S669" s="9"/>
      <c r="T669" s="9"/>
      <c r="U669" s="9"/>
      <c r="V669" s="9"/>
      <c r="W669" s="9"/>
      <c r="X669" s="9"/>
      <c r="Y669" s="9"/>
      <c r="Z669" s="9"/>
      <c r="AA669" s="9"/>
      <c r="AB669" s="9"/>
    </row>
    <row r="670" spans="1:28" ht="14.25" customHeight="1">
      <c r="A670" s="9"/>
      <c r="B670" s="9"/>
      <c r="C670" s="257"/>
      <c r="D670" s="9"/>
      <c r="E670" s="9"/>
      <c r="F670" s="258"/>
      <c r="G670" s="258"/>
      <c r="H670" s="259"/>
      <c r="I670" s="260"/>
      <c r="J670" s="9"/>
      <c r="K670" s="9"/>
      <c r="L670" s="9"/>
      <c r="M670" s="9"/>
      <c r="N670" s="9"/>
      <c r="O670" s="9"/>
      <c r="P670" s="9"/>
      <c r="Q670" s="9"/>
      <c r="R670" s="9"/>
      <c r="S670" s="9"/>
      <c r="T670" s="9"/>
      <c r="U670" s="9"/>
      <c r="V670" s="9"/>
      <c r="W670" s="9"/>
      <c r="X670" s="9"/>
      <c r="Y670" s="9"/>
      <c r="Z670" s="9"/>
      <c r="AA670" s="9"/>
      <c r="AB670" s="9"/>
    </row>
    <row r="671" spans="1:28" ht="14.25" customHeight="1">
      <c r="A671" s="9"/>
      <c r="B671" s="9"/>
      <c r="C671" s="257"/>
      <c r="D671" s="9"/>
      <c r="E671" s="9"/>
      <c r="F671" s="258"/>
      <c r="G671" s="258"/>
      <c r="H671" s="259"/>
      <c r="I671" s="260"/>
      <c r="J671" s="9"/>
      <c r="K671" s="9"/>
      <c r="L671" s="9"/>
      <c r="M671" s="9"/>
      <c r="N671" s="9"/>
      <c r="O671" s="9"/>
      <c r="P671" s="9"/>
      <c r="Q671" s="9"/>
      <c r="R671" s="9"/>
      <c r="S671" s="9"/>
      <c r="T671" s="9"/>
      <c r="U671" s="9"/>
      <c r="V671" s="9"/>
      <c r="W671" s="9"/>
      <c r="X671" s="9"/>
      <c r="Y671" s="9"/>
      <c r="Z671" s="9"/>
      <c r="AA671" s="9"/>
      <c r="AB671" s="9"/>
    </row>
    <row r="672" spans="1:28" ht="14.25" customHeight="1">
      <c r="A672" s="9"/>
      <c r="B672" s="9"/>
      <c r="C672" s="257"/>
      <c r="D672" s="9"/>
      <c r="E672" s="9"/>
      <c r="F672" s="258"/>
      <c r="G672" s="258"/>
      <c r="H672" s="259"/>
      <c r="I672" s="260"/>
      <c r="J672" s="9"/>
      <c r="K672" s="9"/>
      <c r="L672" s="9"/>
      <c r="M672" s="9"/>
      <c r="N672" s="9"/>
      <c r="O672" s="9"/>
      <c r="P672" s="9"/>
      <c r="Q672" s="9"/>
      <c r="R672" s="9"/>
      <c r="S672" s="9"/>
      <c r="T672" s="9"/>
      <c r="U672" s="9"/>
      <c r="V672" s="9"/>
      <c r="W672" s="9"/>
      <c r="X672" s="9"/>
      <c r="Y672" s="9"/>
      <c r="Z672" s="9"/>
      <c r="AA672" s="9"/>
      <c r="AB672" s="9"/>
    </row>
    <row r="673" spans="1:28" ht="14.25" customHeight="1">
      <c r="A673" s="9"/>
      <c r="B673" s="9"/>
      <c r="C673" s="257"/>
      <c r="D673" s="9"/>
      <c r="E673" s="9"/>
      <c r="F673" s="258"/>
      <c r="G673" s="258"/>
      <c r="H673" s="259"/>
      <c r="I673" s="260"/>
      <c r="J673" s="9"/>
      <c r="K673" s="9"/>
      <c r="L673" s="9"/>
      <c r="M673" s="9"/>
      <c r="N673" s="9"/>
      <c r="O673" s="9"/>
      <c r="P673" s="9"/>
      <c r="Q673" s="9"/>
      <c r="R673" s="9"/>
      <c r="S673" s="9"/>
      <c r="T673" s="9"/>
      <c r="U673" s="9"/>
      <c r="V673" s="9"/>
      <c r="W673" s="9"/>
      <c r="X673" s="9"/>
      <c r="Y673" s="9"/>
      <c r="Z673" s="9"/>
      <c r="AA673" s="9"/>
      <c r="AB673" s="9"/>
    </row>
    <row r="674" spans="1:28" ht="14.25" customHeight="1">
      <c r="A674" s="9"/>
      <c r="B674" s="9"/>
      <c r="C674" s="257"/>
      <c r="D674" s="9"/>
      <c r="E674" s="9"/>
      <c r="F674" s="258"/>
      <c r="G674" s="258"/>
      <c r="H674" s="259"/>
      <c r="I674" s="260"/>
      <c r="J674" s="9"/>
      <c r="K674" s="9"/>
      <c r="L674" s="9"/>
      <c r="M674" s="9"/>
      <c r="N674" s="9"/>
      <c r="O674" s="9"/>
      <c r="P674" s="9"/>
      <c r="Q674" s="9"/>
      <c r="R674" s="9"/>
      <c r="S674" s="9"/>
      <c r="T674" s="9"/>
      <c r="U674" s="9"/>
      <c r="V674" s="9"/>
      <c r="W674" s="9"/>
      <c r="X674" s="9"/>
      <c r="Y674" s="9"/>
      <c r="Z674" s="9"/>
      <c r="AA674" s="9"/>
      <c r="AB674" s="9"/>
    </row>
    <row r="675" spans="1:28" ht="14.25" customHeight="1">
      <c r="A675" s="9"/>
      <c r="B675" s="9"/>
      <c r="C675" s="257"/>
      <c r="D675" s="9"/>
      <c r="E675" s="9"/>
      <c r="F675" s="258"/>
      <c r="G675" s="258"/>
      <c r="H675" s="259"/>
      <c r="I675" s="260"/>
      <c r="J675" s="9"/>
      <c r="K675" s="9"/>
      <c r="L675" s="9"/>
      <c r="M675" s="9"/>
      <c r="N675" s="9"/>
      <c r="O675" s="9"/>
      <c r="P675" s="9"/>
      <c r="Q675" s="9"/>
      <c r="R675" s="9"/>
      <c r="S675" s="9"/>
      <c r="T675" s="9"/>
      <c r="U675" s="9"/>
      <c r="V675" s="9"/>
      <c r="W675" s="9"/>
      <c r="X675" s="9"/>
      <c r="Y675" s="9"/>
      <c r="Z675" s="9"/>
      <c r="AA675" s="9"/>
      <c r="AB675" s="9"/>
    </row>
    <row r="676" spans="1:28" ht="14.25" customHeight="1">
      <c r="A676" s="9"/>
      <c r="B676" s="9"/>
      <c r="C676" s="257"/>
      <c r="D676" s="9"/>
      <c r="E676" s="9"/>
      <c r="F676" s="258"/>
      <c r="G676" s="258"/>
      <c r="H676" s="259"/>
      <c r="I676" s="260"/>
      <c r="J676" s="9"/>
      <c r="K676" s="9"/>
      <c r="L676" s="9"/>
      <c r="M676" s="9"/>
      <c r="N676" s="9"/>
      <c r="O676" s="9"/>
      <c r="P676" s="9"/>
      <c r="Q676" s="9"/>
      <c r="R676" s="9"/>
      <c r="S676" s="9"/>
      <c r="T676" s="9"/>
      <c r="U676" s="9"/>
      <c r="V676" s="9"/>
      <c r="W676" s="9"/>
      <c r="X676" s="9"/>
      <c r="Y676" s="9"/>
      <c r="Z676" s="9"/>
      <c r="AA676" s="9"/>
      <c r="AB676" s="9"/>
    </row>
    <row r="677" spans="1:28" ht="14.25" customHeight="1">
      <c r="A677" s="9"/>
      <c r="B677" s="9"/>
      <c r="C677" s="257"/>
      <c r="D677" s="9"/>
      <c r="E677" s="9"/>
      <c r="F677" s="258"/>
      <c r="G677" s="258"/>
      <c r="H677" s="259"/>
      <c r="I677" s="260"/>
      <c r="J677" s="9"/>
      <c r="K677" s="9"/>
      <c r="L677" s="9"/>
      <c r="M677" s="9"/>
      <c r="N677" s="9"/>
      <c r="O677" s="9"/>
      <c r="P677" s="9"/>
      <c r="Q677" s="9"/>
      <c r="R677" s="9"/>
      <c r="S677" s="9"/>
      <c r="T677" s="9"/>
      <c r="U677" s="9"/>
      <c r="V677" s="9"/>
      <c r="W677" s="9"/>
      <c r="X677" s="9"/>
      <c r="Y677" s="9"/>
      <c r="Z677" s="9"/>
      <c r="AA677" s="9"/>
      <c r="AB677" s="9"/>
    </row>
    <row r="678" spans="1:28" ht="14.25" customHeight="1">
      <c r="A678" s="9"/>
      <c r="B678" s="9"/>
      <c r="C678" s="257"/>
      <c r="D678" s="9"/>
      <c r="E678" s="9"/>
      <c r="F678" s="258"/>
      <c r="G678" s="258"/>
      <c r="H678" s="259"/>
      <c r="I678" s="260"/>
      <c r="J678" s="9"/>
      <c r="K678" s="9"/>
      <c r="L678" s="9"/>
      <c r="M678" s="9"/>
      <c r="N678" s="9"/>
      <c r="O678" s="9"/>
      <c r="P678" s="9"/>
      <c r="Q678" s="9"/>
      <c r="R678" s="9"/>
      <c r="S678" s="9"/>
      <c r="T678" s="9"/>
      <c r="U678" s="9"/>
      <c r="V678" s="9"/>
      <c r="W678" s="9"/>
      <c r="X678" s="9"/>
      <c r="Y678" s="9"/>
      <c r="Z678" s="9"/>
      <c r="AA678" s="9"/>
      <c r="AB678" s="9"/>
    </row>
    <row r="679" spans="1:28" ht="14.25" customHeight="1">
      <c r="A679" s="9"/>
      <c r="B679" s="9"/>
      <c r="C679" s="257"/>
      <c r="D679" s="9"/>
      <c r="E679" s="9"/>
      <c r="F679" s="258"/>
      <c r="G679" s="258"/>
      <c r="H679" s="259"/>
      <c r="I679" s="260"/>
      <c r="J679" s="9"/>
      <c r="K679" s="9"/>
      <c r="L679" s="9"/>
      <c r="M679" s="9"/>
      <c r="N679" s="9"/>
      <c r="O679" s="9"/>
      <c r="P679" s="9"/>
      <c r="Q679" s="9"/>
      <c r="R679" s="9"/>
      <c r="S679" s="9"/>
      <c r="T679" s="9"/>
      <c r="U679" s="9"/>
      <c r="V679" s="9"/>
      <c r="W679" s="9"/>
      <c r="X679" s="9"/>
      <c r="Y679" s="9"/>
      <c r="Z679" s="9"/>
      <c r="AA679" s="9"/>
      <c r="AB679" s="9"/>
    </row>
    <row r="680" spans="1:28" ht="14.25" customHeight="1">
      <c r="A680" s="9"/>
      <c r="B680" s="9"/>
      <c r="C680" s="257"/>
      <c r="D680" s="9"/>
      <c r="E680" s="9"/>
      <c r="F680" s="258"/>
      <c r="G680" s="258"/>
      <c r="H680" s="259"/>
      <c r="I680" s="260"/>
      <c r="J680" s="9"/>
      <c r="K680" s="9"/>
      <c r="L680" s="9"/>
      <c r="M680" s="9"/>
      <c r="N680" s="9"/>
      <c r="O680" s="9"/>
      <c r="P680" s="9"/>
      <c r="Q680" s="9"/>
      <c r="R680" s="9"/>
      <c r="S680" s="9"/>
      <c r="T680" s="9"/>
      <c r="U680" s="9"/>
      <c r="V680" s="9"/>
      <c r="W680" s="9"/>
      <c r="X680" s="9"/>
      <c r="Y680" s="9"/>
      <c r="Z680" s="9"/>
      <c r="AA680" s="9"/>
      <c r="AB680" s="9"/>
    </row>
    <row r="681" spans="1:28" ht="14.25" customHeight="1">
      <c r="A681" s="9"/>
      <c r="B681" s="9"/>
      <c r="C681" s="257"/>
      <c r="D681" s="9"/>
      <c r="E681" s="9"/>
      <c r="F681" s="258"/>
      <c r="G681" s="258"/>
      <c r="H681" s="259"/>
      <c r="I681" s="260"/>
      <c r="J681" s="9"/>
      <c r="K681" s="9"/>
      <c r="L681" s="9"/>
      <c r="M681" s="9"/>
      <c r="N681" s="9"/>
      <c r="O681" s="9"/>
      <c r="P681" s="9"/>
      <c r="Q681" s="9"/>
      <c r="R681" s="9"/>
      <c r="S681" s="9"/>
      <c r="T681" s="9"/>
      <c r="U681" s="9"/>
      <c r="V681" s="9"/>
      <c r="W681" s="9"/>
      <c r="X681" s="9"/>
      <c r="Y681" s="9"/>
      <c r="Z681" s="9"/>
      <c r="AA681" s="9"/>
      <c r="AB681" s="9"/>
    </row>
    <row r="682" spans="1:28" ht="14.25" customHeight="1">
      <c r="A682" s="9"/>
      <c r="B682" s="9"/>
      <c r="C682" s="257"/>
      <c r="D682" s="9"/>
      <c r="E682" s="9"/>
      <c r="F682" s="258"/>
      <c r="G682" s="258"/>
      <c r="H682" s="259"/>
      <c r="I682" s="260"/>
      <c r="J682" s="9"/>
      <c r="K682" s="9"/>
      <c r="L682" s="9"/>
      <c r="M682" s="9"/>
      <c r="N682" s="9"/>
      <c r="O682" s="9"/>
      <c r="P682" s="9"/>
      <c r="Q682" s="9"/>
      <c r="R682" s="9"/>
      <c r="S682" s="9"/>
      <c r="T682" s="9"/>
      <c r="U682" s="9"/>
      <c r="V682" s="9"/>
      <c r="W682" s="9"/>
      <c r="X682" s="9"/>
      <c r="Y682" s="9"/>
      <c r="Z682" s="9"/>
      <c r="AA682" s="9"/>
      <c r="AB682" s="9"/>
    </row>
    <row r="683" spans="1:28" ht="14.25" customHeight="1">
      <c r="A683" s="9"/>
      <c r="B683" s="9"/>
      <c r="C683" s="257"/>
      <c r="D683" s="9"/>
      <c r="E683" s="9"/>
      <c r="F683" s="258"/>
      <c r="G683" s="258"/>
      <c r="H683" s="259"/>
      <c r="I683" s="260"/>
      <c r="J683" s="9"/>
      <c r="K683" s="9"/>
      <c r="L683" s="9"/>
      <c r="M683" s="9"/>
      <c r="N683" s="9"/>
      <c r="O683" s="9"/>
      <c r="P683" s="9"/>
      <c r="Q683" s="9"/>
      <c r="R683" s="9"/>
      <c r="S683" s="9"/>
      <c r="T683" s="9"/>
      <c r="U683" s="9"/>
      <c r="V683" s="9"/>
      <c r="W683" s="9"/>
      <c r="X683" s="9"/>
      <c r="Y683" s="9"/>
      <c r="Z683" s="9"/>
      <c r="AA683" s="9"/>
      <c r="AB683" s="9"/>
    </row>
    <row r="684" spans="1:28" ht="14.25" customHeight="1">
      <c r="A684" s="9"/>
      <c r="B684" s="9"/>
      <c r="C684" s="257"/>
      <c r="D684" s="9"/>
      <c r="E684" s="9"/>
      <c r="F684" s="258"/>
      <c r="G684" s="258"/>
      <c r="H684" s="259"/>
      <c r="I684" s="260"/>
      <c r="J684" s="9"/>
      <c r="K684" s="9"/>
      <c r="L684" s="9"/>
      <c r="M684" s="9"/>
      <c r="N684" s="9"/>
      <c r="O684" s="9"/>
      <c r="P684" s="9"/>
      <c r="Q684" s="9"/>
      <c r="R684" s="9"/>
      <c r="S684" s="9"/>
      <c r="T684" s="9"/>
      <c r="U684" s="9"/>
      <c r="V684" s="9"/>
      <c r="W684" s="9"/>
      <c r="X684" s="9"/>
      <c r="Y684" s="9"/>
      <c r="Z684" s="9"/>
      <c r="AA684" s="9"/>
      <c r="AB684" s="9"/>
    </row>
    <row r="685" spans="1:28" ht="14.25" customHeight="1">
      <c r="A685" s="9"/>
      <c r="B685" s="9"/>
      <c r="C685" s="257"/>
      <c r="D685" s="9"/>
      <c r="E685" s="9"/>
      <c r="F685" s="258"/>
      <c r="G685" s="258"/>
      <c r="H685" s="259"/>
      <c r="I685" s="260"/>
      <c r="J685" s="9"/>
      <c r="K685" s="9"/>
      <c r="L685" s="9"/>
      <c r="M685" s="9"/>
      <c r="N685" s="9"/>
      <c r="O685" s="9"/>
      <c r="P685" s="9"/>
      <c r="Q685" s="9"/>
      <c r="R685" s="9"/>
      <c r="S685" s="9"/>
      <c r="T685" s="9"/>
      <c r="U685" s="9"/>
      <c r="V685" s="9"/>
      <c r="W685" s="9"/>
      <c r="X685" s="9"/>
      <c r="Y685" s="9"/>
      <c r="Z685" s="9"/>
      <c r="AA685" s="9"/>
      <c r="AB685" s="9"/>
    </row>
    <row r="686" spans="1:28" ht="14.25" customHeight="1">
      <c r="A686" s="9"/>
      <c r="B686" s="9"/>
      <c r="C686" s="257"/>
      <c r="D686" s="9"/>
      <c r="E686" s="9"/>
      <c r="F686" s="258"/>
      <c r="G686" s="258"/>
      <c r="H686" s="259"/>
      <c r="I686" s="260"/>
      <c r="J686" s="9"/>
      <c r="K686" s="9"/>
      <c r="L686" s="9"/>
      <c r="M686" s="9"/>
      <c r="N686" s="9"/>
      <c r="O686" s="9"/>
      <c r="P686" s="9"/>
      <c r="Q686" s="9"/>
      <c r="R686" s="9"/>
      <c r="S686" s="9"/>
      <c r="T686" s="9"/>
      <c r="U686" s="9"/>
      <c r="V686" s="9"/>
      <c r="W686" s="9"/>
      <c r="X686" s="9"/>
      <c r="Y686" s="9"/>
      <c r="Z686" s="9"/>
      <c r="AA686" s="9"/>
      <c r="AB686" s="9"/>
    </row>
    <row r="687" spans="1:28" ht="14.25" customHeight="1">
      <c r="A687" s="9"/>
      <c r="B687" s="9"/>
      <c r="C687" s="257"/>
      <c r="D687" s="9"/>
      <c r="E687" s="9"/>
      <c r="F687" s="258"/>
      <c r="G687" s="258"/>
      <c r="H687" s="259"/>
      <c r="I687" s="260"/>
      <c r="J687" s="9"/>
      <c r="K687" s="9"/>
      <c r="L687" s="9"/>
      <c r="M687" s="9"/>
      <c r="N687" s="9"/>
      <c r="O687" s="9"/>
      <c r="P687" s="9"/>
      <c r="Q687" s="9"/>
      <c r="R687" s="9"/>
      <c r="S687" s="9"/>
      <c r="T687" s="9"/>
      <c r="U687" s="9"/>
      <c r="V687" s="9"/>
      <c r="W687" s="9"/>
      <c r="X687" s="9"/>
      <c r="Y687" s="9"/>
      <c r="Z687" s="9"/>
      <c r="AA687" s="9"/>
      <c r="AB687" s="9"/>
    </row>
    <row r="688" spans="1:28" ht="14.25" customHeight="1">
      <c r="A688" s="9"/>
      <c r="B688" s="9"/>
      <c r="C688" s="257"/>
      <c r="D688" s="9"/>
      <c r="E688" s="9"/>
      <c r="F688" s="258"/>
      <c r="G688" s="258"/>
      <c r="H688" s="259"/>
      <c r="I688" s="260"/>
      <c r="J688" s="9"/>
      <c r="K688" s="9"/>
      <c r="L688" s="9"/>
      <c r="M688" s="9"/>
      <c r="N688" s="9"/>
      <c r="O688" s="9"/>
      <c r="P688" s="9"/>
      <c r="Q688" s="9"/>
      <c r="R688" s="9"/>
      <c r="S688" s="9"/>
      <c r="T688" s="9"/>
      <c r="U688" s="9"/>
      <c r="V688" s="9"/>
      <c r="W688" s="9"/>
      <c r="X688" s="9"/>
      <c r="Y688" s="9"/>
      <c r="Z688" s="9"/>
      <c r="AA688" s="9"/>
      <c r="AB688" s="9"/>
    </row>
    <row r="689" spans="1:28" ht="14.25" customHeight="1">
      <c r="A689" s="9"/>
      <c r="B689" s="9"/>
      <c r="C689" s="257"/>
      <c r="D689" s="9"/>
      <c r="E689" s="9"/>
      <c r="F689" s="258"/>
      <c r="G689" s="258"/>
      <c r="H689" s="259"/>
      <c r="I689" s="260"/>
      <c r="J689" s="9"/>
      <c r="K689" s="9"/>
      <c r="L689" s="9"/>
      <c r="M689" s="9"/>
      <c r="N689" s="9"/>
      <c r="O689" s="9"/>
      <c r="P689" s="9"/>
      <c r="Q689" s="9"/>
      <c r="R689" s="9"/>
      <c r="S689" s="9"/>
      <c r="T689" s="9"/>
      <c r="U689" s="9"/>
      <c r="V689" s="9"/>
      <c r="W689" s="9"/>
      <c r="X689" s="9"/>
      <c r="Y689" s="9"/>
      <c r="Z689" s="9"/>
      <c r="AA689" s="9"/>
      <c r="AB689" s="9"/>
    </row>
    <row r="690" spans="1:28" ht="14.25" customHeight="1">
      <c r="A690" s="9"/>
      <c r="B690" s="9"/>
      <c r="C690" s="257"/>
      <c r="D690" s="9"/>
      <c r="E690" s="9"/>
      <c r="F690" s="258"/>
      <c r="G690" s="258"/>
      <c r="H690" s="259"/>
      <c r="I690" s="260"/>
      <c r="J690" s="9"/>
      <c r="K690" s="9"/>
      <c r="L690" s="9"/>
      <c r="M690" s="9"/>
      <c r="N690" s="9"/>
      <c r="O690" s="9"/>
      <c r="P690" s="9"/>
      <c r="Q690" s="9"/>
      <c r="R690" s="9"/>
      <c r="S690" s="9"/>
      <c r="T690" s="9"/>
      <c r="U690" s="9"/>
      <c r="V690" s="9"/>
      <c r="W690" s="9"/>
      <c r="X690" s="9"/>
      <c r="Y690" s="9"/>
      <c r="Z690" s="9"/>
      <c r="AA690" s="9"/>
      <c r="AB690" s="9"/>
    </row>
    <row r="691" spans="1:28" ht="14.25" customHeight="1">
      <c r="A691" s="9"/>
      <c r="B691" s="9"/>
      <c r="C691" s="257"/>
      <c r="D691" s="9"/>
      <c r="E691" s="9"/>
      <c r="F691" s="258"/>
      <c r="G691" s="258"/>
      <c r="H691" s="259"/>
      <c r="I691" s="260"/>
      <c r="J691" s="9"/>
      <c r="K691" s="9"/>
      <c r="L691" s="9"/>
      <c r="M691" s="9"/>
      <c r="N691" s="9"/>
      <c r="O691" s="9"/>
      <c r="P691" s="9"/>
      <c r="Q691" s="9"/>
      <c r="R691" s="9"/>
      <c r="S691" s="9"/>
      <c r="T691" s="9"/>
      <c r="U691" s="9"/>
      <c r="V691" s="9"/>
      <c r="W691" s="9"/>
      <c r="X691" s="9"/>
      <c r="Y691" s="9"/>
      <c r="Z691" s="9"/>
      <c r="AA691" s="9"/>
      <c r="AB691" s="9"/>
    </row>
    <row r="692" spans="1:28" ht="14.25" customHeight="1">
      <c r="A692" s="9"/>
      <c r="B692" s="9"/>
      <c r="C692" s="257"/>
      <c r="D692" s="9"/>
      <c r="E692" s="9"/>
      <c r="F692" s="258"/>
      <c r="G692" s="258"/>
      <c r="H692" s="259"/>
      <c r="I692" s="260"/>
      <c r="J692" s="9"/>
      <c r="K692" s="9"/>
      <c r="L692" s="9"/>
      <c r="M692" s="9"/>
      <c r="N692" s="9"/>
      <c r="O692" s="9"/>
      <c r="P692" s="9"/>
      <c r="Q692" s="9"/>
      <c r="R692" s="9"/>
      <c r="S692" s="9"/>
      <c r="T692" s="9"/>
      <c r="U692" s="9"/>
      <c r="V692" s="9"/>
      <c r="W692" s="9"/>
      <c r="X692" s="9"/>
      <c r="Y692" s="9"/>
      <c r="Z692" s="9"/>
      <c r="AA692" s="9"/>
      <c r="AB692" s="9"/>
    </row>
    <row r="693" spans="1:28" ht="14.25" customHeight="1">
      <c r="A693" s="9"/>
      <c r="B693" s="9"/>
      <c r="C693" s="257"/>
      <c r="D693" s="9"/>
      <c r="E693" s="9"/>
      <c r="F693" s="258"/>
      <c r="G693" s="258"/>
      <c r="H693" s="259"/>
      <c r="I693" s="260"/>
      <c r="J693" s="9"/>
      <c r="K693" s="9"/>
      <c r="L693" s="9"/>
      <c r="M693" s="9"/>
      <c r="N693" s="9"/>
      <c r="O693" s="9"/>
      <c r="P693" s="9"/>
      <c r="Q693" s="9"/>
      <c r="R693" s="9"/>
      <c r="S693" s="9"/>
      <c r="T693" s="9"/>
      <c r="U693" s="9"/>
      <c r="V693" s="9"/>
      <c r="W693" s="9"/>
      <c r="X693" s="9"/>
      <c r="Y693" s="9"/>
      <c r="Z693" s="9"/>
      <c r="AA693" s="9"/>
      <c r="AB693" s="9"/>
    </row>
    <row r="694" spans="1:28" ht="14.25" customHeight="1">
      <c r="A694" s="9"/>
      <c r="B694" s="9"/>
      <c r="C694" s="257"/>
      <c r="D694" s="9"/>
      <c r="E694" s="9"/>
      <c r="F694" s="258"/>
      <c r="G694" s="258"/>
      <c r="H694" s="259"/>
      <c r="I694" s="260"/>
      <c r="J694" s="9"/>
      <c r="K694" s="9"/>
      <c r="L694" s="9"/>
      <c r="M694" s="9"/>
      <c r="N694" s="9"/>
      <c r="O694" s="9"/>
      <c r="P694" s="9"/>
      <c r="Q694" s="9"/>
      <c r="R694" s="9"/>
      <c r="S694" s="9"/>
      <c r="T694" s="9"/>
      <c r="U694" s="9"/>
      <c r="V694" s="9"/>
      <c r="W694" s="9"/>
      <c r="X694" s="9"/>
      <c r="Y694" s="9"/>
      <c r="Z694" s="9"/>
      <c r="AA694" s="9"/>
      <c r="AB694" s="9"/>
    </row>
    <row r="695" spans="1:28" ht="14.25" customHeight="1">
      <c r="A695" s="9"/>
      <c r="B695" s="9"/>
      <c r="C695" s="257"/>
      <c r="D695" s="9"/>
      <c r="E695" s="9"/>
      <c r="F695" s="258"/>
      <c r="G695" s="258"/>
      <c r="H695" s="259"/>
      <c r="I695" s="260"/>
      <c r="J695" s="9"/>
      <c r="K695" s="9"/>
      <c r="L695" s="9"/>
      <c r="M695" s="9"/>
      <c r="N695" s="9"/>
      <c r="O695" s="9"/>
      <c r="P695" s="9"/>
      <c r="Q695" s="9"/>
      <c r="R695" s="9"/>
      <c r="S695" s="9"/>
      <c r="T695" s="9"/>
      <c r="U695" s="9"/>
      <c r="V695" s="9"/>
      <c r="W695" s="9"/>
      <c r="X695" s="9"/>
      <c r="Y695" s="9"/>
      <c r="Z695" s="9"/>
      <c r="AA695" s="9"/>
      <c r="AB695" s="9"/>
    </row>
    <row r="696" spans="1:28" ht="14.25" customHeight="1">
      <c r="A696" s="9"/>
      <c r="B696" s="9"/>
      <c r="C696" s="257"/>
      <c r="D696" s="9"/>
      <c r="E696" s="9"/>
      <c r="F696" s="258"/>
      <c r="G696" s="258"/>
      <c r="H696" s="259"/>
      <c r="I696" s="260"/>
      <c r="J696" s="9"/>
      <c r="K696" s="9"/>
      <c r="L696" s="9"/>
      <c r="M696" s="9"/>
      <c r="N696" s="9"/>
      <c r="O696" s="9"/>
      <c r="P696" s="9"/>
      <c r="Q696" s="9"/>
      <c r="R696" s="9"/>
      <c r="S696" s="9"/>
      <c r="T696" s="9"/>
      <c r="U696" s="9"/>
      <c r="V696" s="9"/>
      <c r="W696" s="9"/>
      <c r="X696" s="9"/>
      <c r="Y696" s="9"/>
      <c r="Z696" s="9"/>
      <c r="AA696" s="9"/>
      <c r="AB696" s="9"/>
    </row>
    <row r="697" spans="1:28" ht="14.25" customHeight="1">
      <c r="A697" s="9"/>
      <c r="B697" s="9"/>
      <c r="C697" s="257"/>
      <c r="D697" s="9"/>
      <c r="E697" s="9"/>
      <c r="F697" s="258"/>
      <c r="G697" s="258"/>
      <c r="H697" s="259"/>
      <c r="I697" s="260"/>
      <c r="J697" s="9"/>
      <c r="K697" s="9"/>
      <c r="L697" s="9"/>
      <c r="M697" s="9"/>
      <c r="N697" s="9"/>
      <c r="O697" s="9"/>
      <c r="P697" s="9"/>
      <c r="Q697" s="9"/>
      <c r="R697" s="9"/>
      <c r="S697" s="9"/>
      <c r="T697" s="9"/>
      <c r="U697" s="9"/>
      <c r="V697" s="9"/>
      <c r="W697" s="9"/>
      <c r="X697" s="9"/>
      <c r="Y697" s="9"/>
      <c r="Z697" s="9"/>
      <c r="AA697" s="9"/>
      <c r="AB697" s="9"/>
    </row>
    <row r="698" spans="1:28" ht="14.25" customHeight="1">
      <c r="A698" s="9"/>
      <c r="B698" s="9"/>
      <c r="C698" s="257"/>
      <c r="D698" s="9"/>
      <c r="E698" s="9"/>
      <c r="F698" s="258"/>
      <c r="G698" s="258"/>
      <c r="H698" s="259"/>
      <c r="I698" s="260"/>
      <c r="J698" s="9"/>
      <c r="K698" s="9"/>
      <c r="L698" s="9"/>
      <c r="M698" s="9"/>
      <c r="N698" s="9"/>
      <c r="O698" s="9"/>
      <c r="P698" s="9"/>
      <c r="Q698" s="9"/>
      <c r="R698" s="9"/>
      <c r="S698" s="9"/>
      <c r="T698" s="9"/>
      <c r="U698" s="9"/>
      <c r="V698" s="9"/>
      <c r="W698" s="9"/>
      <c r="X698" s="9"/>
      <c r="Y698" s="9"/>
      <c r="Z698" s="9"/>
      <c r="AA698" s="9"/>
      <c r="AB698" s="9"/>
    </row>
    <row r="699" spans="1:28" ht="14.25" customHeight="1">
      <c r="A699" s="9"/>
      <c r="B699" s="9"/>
      <c r="C699" s="257"/>
      <c r="D699" s="9"/>
      <c r="E699" s="9"/>
      <c r="F699" s="258"/>
      <c r="G699" s="258"/>
      <c r="H699" s="259"/>
      <c r="I699" s="260"/>
      <c r="J699" s="9"/>
      <c r="K699" s="9"/>
      <c r="L699" s="9"/>
      <c r="M699" s="9"/>
      <c r="N699" s="9"/>
      <c r="O699" s="9"/>
      <c r="P699" s="9"/>
      <c r="Q699" s="9"/>
      <c r="R699" s="9"/>
      <c r="S699" s="9"/>
      <c r="T699" s="9"/>
      <c r="U699" s="9"/>
      <c r="V699" s="9"/>
      <c r="W699" s="9"/>
      <c r="X699" s="9"/>
      <c r="Y699" s="9"/>
      <c r="Z699" s="9"/>
      <c r="AA699" s="9"/>
      <c r="AB699" s="9"/>
    </row>
    <row r="700" spans="1:28" ht="14.25" customHeight="1">
      <c r="A700" s="9"/>
      <c r="B700" s="9"/>
      <c r="C700" s="257"/>
      <c r="D700" s="9"/>
      <c r="E700" s="9"/>
      <c r="F700" s="258"/>
      <c r="G700" s="258"/>
      <c r="H700" s="259"/>
      <c r="I700" s="260"/>
      <c r="J700" s="9"/>
      <c r="K700" s="9"/>
      <c r="L700" s="9"/>
      <c r="M700" s="9"/>
      <c r="N700" s="9"/>
      <c r="O700" s="9"/>
      <c r="P700" s="9"/>
      <c r="Q700" s="9"/>
      <c r="R700" s="9"/>
      <c r="S700" s="9"/>
      <c r="T700" s="9"/>
      <c r="U700" s="9"/>
      <c r="V700" s="9"/>
      <c r="W700" s="9"/>
      <c r="X700" s="9"/>
      <c r="Y700" s="9"/>
      <c r="Z700" s="9"/>
      <c r="AA700" s="9"/>
      <c r="AB700" s="9"/>
    </row>
    <row r="701" spans="1:28" ht="14.25" customHeight="1">
      <c r="A701" s="9"/>
      <c r="B701" s="9"/>
      <c r="C701" s="257"/>
      <c r="D701" s="9"/>
      <c r="E701" s="9"/>
      <c r="F701" s="258"/>
      <c r="G701" s="258"/>
      <c r="H701" s="259"/>
      <c r="I701" s="260"/>
      <c r="J701" s="9"/>
      <c r="K701" s="9"/>
      <c r="L701" s="9"/>
      <c r="M701" s="9"/>
      <c r="N701" s="9"/>
      <c r="O701" s="9"/>
      <c r="P701" s="9"/>
      <c r="Q701" s="9"/>
      <c r="R701" s="9"/>
      <c r="S701" s="9"/>
      <c r="T701" s="9"/>
      <c r="U701" s="9"/>
      <c r="V701" s="9"/>
      <c r="W701" s="9"/>
      <c r="X701" s="9"/>
      <c r="Y701" s="9"/>
      <c r="Z701" s="9"/>
      <c r="AA701" s="9"/>
      <c r="AB701" s="9"/>
    </row>
    <row r="702" spans="1:28" ht="14.25" customHeight="1">
      <c r="A702" s="9"/>
      <c r="B702" s="9"/>
      <c r="C702" s="257"/>
      <c r="D702" s="9"/>
      <c r="E702" s="9"/>
      <c r="F702" s="258"/>
      <c r="G702" s="258"/>
      <c r="H702" s="259"/>
      <c r="I702" s="260"/>
      <c r="J702" s="9"/>
      <c r="K702" s="9"/>
      <c r="L702" s="9"/>
      <c r="M702" s="9"/>
      <c r="N702" s="9"/>
      <c r="O702" s="9"/>
      <c r="P702" s="9"/>
      <c r="Q702" s="9"/>
      <c r="R702" s="9"/>
      <c r="S702" s="9"/>
      <c r="T702" s="9"/>
      <c r="U702" s="9"/>
      <c r="V702" s="9"/>
      <c r="W702" s="9"/>
      <c r="X702" s="9"/>
      <c r="Y702" s="9"/>
      <c r="Z702" s="9"/>
      <c r="AA702" s="9"/>
      <c r="AB702" s="9"/>
    </row>
    <row r="703" spans="1:28" ht="14.25" customHeight="1">
      <c r="A703" s="9"/>
      <c r="B703" s="9"/>
      <c r="C703" s="257"/>
      <c r="D703" s="9"/>
      <c r="E703" s="9"/>
      <c r="F703" s="258"/>
      <c r="G703" s="258"/>
      <c r="H703" s="259"/>
      <c r="I703" s="260"/>
      <c r="J703" s="9"/>
      <c r="K703" s="9"/>
      <c r="L703" s="9"/>
      <c r="M703" s="9"/>
      <c r="N703" s="9"/>
      <c r="O703" s="9"/>
      <c r="P703" s="9"/>
      <c r="Q703" s="9"/>
      <c r="R703" s="9"/>
      <c r="S703" s="9"/>
      <c r="T703" s="9"/>
      <c r="U703" s="9"/>
      <c r="V703" s="9"/>
      <c r="W703" s="9"/>
      <c r="X703" s="9"/>
      <c r="Y703" s="9"/>
      <c r="Z703" s="9"/>
      <c r="AA703" s="9"/>
      <c r="AB703" s="9"/>
    </row>
    <row r="704" spans="1:28" ht="14.25" customHeight="1">
      <c r="A704" s="9"/>
      <c r="B704" s="9"/>
      <c r="C704" s="257"/>
      <c r="D704" s="9"/>
      <c r="E704" s="9"/>
      <c r="F704" s="258"/>
      <c r="G704" s="258"/>
      <c r="H704" s="259"/>
      <c r="I704" s="260"/>
      <c r="J704" s="9"/>
      <c r="K704" s="9"/>
      <c r="L704" s="9"/>
      <c r="M704" s="9"/>
      <c r="N704" s="9"/>
      <c r="O704" s="9"/>
      <c r="P704" s="9"/>
      <c r="Q704" s="9"/>
      <c r="R704" s="9"/>
      <c r="S704" s="9"/>
      <c r="T704" s="9"/>
      <c r="U704" s="9"/>
      <c r="V704" s="9"/>
      <c r="W704" s="9"/>
      <c r="X704" s="9"/>
      <c r="Y704" s="9"/>
      <c r="Z704" s="9"/>
      <c r="AA704" s="9"/>
      <c r="AB704" s="9"/>
    </row>
    <row r="705" spans="1:28" ht="14.25" customHeight="1">
      <c r="A705" s="9"/>
      <c r="B705" s="9"/>
      <c r="C705" s="257"/>
      <c r="D705" s="9"/>
      <c r="E705" s="9"/>
      <c r="F705" s="258"/>
      <c r="G705" s="258"/>
      <c r="H705" s="259"/>
      <c r="I705" s="260"/>
      <c r="J705" s="9"/>
      <c r="K705" s="9"/>
      <c r="L705" s="9"/>
      <c r="M705" s="9"/>
      <c r="N705" s="9"/>
      <c r="O705" s="9"/>
      <c r="P705" s="9"/>
      <c r="Q705" s="9"/>
      <c r="R705" s="9"/>
      <c r="S705" s="9"/>
      <c r="T705" s="9"/>
      <c r="U705" s="9"/>
      <c r="V705" s="9"/>
      <c r="W705" s="9"/>
      <c r="X705" s="9"/>
      <c r="Y705" s="9"/>
      <c r="Z705" s="9"/>
      <c r="AA705" s="9"/>
      <c r="AB705" s="9"/>
    </row>
    <row r="706" spans="1:28" ht="14.25" customHeight="1">
      <c r="A706" s="9"/>
      <c r="B706" s="9"/>
      <c r="C706" s="257"/>
      <c r="D706" s="9"/>
      <c r="E706" s="9"/>
      <c r="F706" s="258"/>
      <c r="G706" s="258"/>
      <c r="H706" s="259"/>
      <c r="I706" s="260"/>
      <c r="J706" s="9"/>
      <c r="K706" s="9"/>
      <c r="L706" s="9"/>
      <c r="M706" s="9"/>
      <c r="N706" s="9"/>
      <c r="O706" s="9"/>
      <c r="P706" s="9"/>
      <c r="Q706" s="9"/>
      <c r="R706" s="9"/>
      <c r="S706" s="9"/>
      <c r="T706" s="9"/>
      <c r="U706" s="9"/>
      <c r="V706" s="9"/>
      <c r="W706" s="9"/>
      <c r="X706" s="9"/>
      <c r="Y706" s="9"/>
      <c r="Z706" s="9"/>
      <c r="AA706" s="9"/>
      <c r="AB706" s="9"/>
    </row>
    <row r="707" spans="1:28" ht="14.25" customHeight="1">
      <c r="A707" s="9"/>
      <c r="B707" s="9"/>
      <c r="C707" s="257"/>
      <c r="D707" s="9"/>
      <c r="E707" s="9"/>
      <c r="F707" s="258"/>
      <c r="G707" s="258"/>
      <c r="H707" s="259"/>
      <c r="I707" s="260"/>
      <c r="J707" s="9"/>
      <c r="K707" s="9"/>
      <c r="L707" s="9"/>
      <c r="M707" s="9"/>
      <c r="N707" s="9"/>
      <c r="O707" s="9"/>
      <c r="P707" s="9"/>
      <c r="Q707" s="9"/>
      <c r="R707" s="9"/>
      <c r="S707" s="9"/>
      <c r="T707" s="9"/>
      <c r="U707" s="9"/>
      <c r="V707" s="9"/>
      <c r="W707" s="9"/>
      <c r="X707" s="9"/>
      <c r="Y707" s="9"/>
      <c r="Z707" s="9"/>
      <c r="AA707" s="9"/>
      <c r="AB707" s="9"/>
    </row>
    <row r="708" spans="1:28" ht="14.25" customHeight="1">
      <c r="A708" s="9"/>
      <c r="B708" s="9"/>
      <c r="C708" s="257"/>
      <c r="D708" s="9"/>
      <c r="E708" s="9"/>
      <c r="F708" s="258"/>
      <c r="G708" s="258"/>
      <c r="H708" s="259"/>
      <c r="I708" s="260"/>
      <c r="J708" s="9"/>
      <c r="K708" s="9"/>
      <c r="L708" s="9"/>
      <c r="M708" s="9"/>
      <c r="N708" s="9"/>
      <c r="O708" s="9"/>
      <c r="P708" s="9"/>
      <c r="Q708" s="9"/>
      <c r="R708" s="9"/>
      <c r="S708" s="9"/>
      <c r="T708" s="9"/>
      <c r="U708" s="9"/>
      <c r="V708" s="9"/>
      <c r="W708" s="9"/>
      <c r="X708" s="9"/>
      <c r="Y708" s="9"/>
      <c r="Z708" s="9"/>
      <c r="AA708" s="9"/>
      <c r="AB708" s="9"/>
    </row>
    <row r="709" spans="1:28" ht="14.25" customHeight="1">
      <c r="A709" s="9"/>
      <c r="B709" s="9"/>
      <c r="C709" s="257"/>
      <c r="D709" s="9"/>
      <c r="E709" s="9"/>
      <c r="F709" s="258"/>
      <c r="G709" s="258"/>
      <c r="H709" s="259"/>
      <c r="I709" s="260"/>
      <c r="J709" s="9"/>
      <c r="K709" s="9"/>
      <c r="L709" s="9"/>
      <c r="M709" s="9"/>
      <c r="N709" s="9"/>
      <c r="O709" s="9"/>
      <c r="P709" s="9"/>
      <c r="Q709" s="9"/>
      <c r="R709" s="9"/>
      <c r="S709" s="9"/>
      <c r="T709" s="9"/>
      <c r="U709" s="9"/>
      <c r="V709" s="9"/>
      <c r="W709" s="9"/>
      <c r="X709" s="9"/>
      <c r="Y709" s="9"/>
      <c r="Z709" s="9"/>
      <c r="AA709" s="9"/>
      <c r="AB709" s="9"/>
    </row>
    <row r="710" spans="1:28" ht="14.25" customHeight="1">
      <c r="A710" s="9"/>
      <c r="B710" s="9"/>
      <c r="C710" s="257"/>
      <c r="D710" s="9"/>
      <c r="E710" s="9"/>
      <c r="F710" s="258"/>
      <c r="G710" s="258"/>
      <c r="H710" s="259"/>
      <c r="I710" s="260"/>
      <c r="J710" s="9"/>
      <c r="K710" s="9"/>
      <c r="L710" s="9"/>
      <c r="M710" s="9"/>
      <c r="N710" s="9"/>
      <c r="O710" s="9"/>
      <c r="P710" s="9"/>
      <c r="Q710" s="9"/>
      <c r="R710" s="9"/>
      <c r="S710" s="9"/>
      <c r="T710" s="9"/>
      <c r="U710" s="9"/>
      <c r="V710" s="9"/>
      <c r="W710" s="9"/>
      <c r="X710" s="9"/>
      <c r="Y710" s="9"/>
      <c r="Z710" s="9"/>
      <c r="AA710" s="9"/>
      <c r="AB710" s="9"/>
    </row>
    <row r="711" spans="1:28" ht="14.25" customHeight="1">
      <c r="A711" s="9"/>
      <c r="B711" s="9"/>
      <c r="C711" s="257"/>
      <c r="D711" s="9"/>
      <c r="E711" s="9"/>
      <c r="F711" s="258"/>
      <c r="G711" s="258"/>
      <c r="H711" s="259"/>
      <c r="I711" s="260"/>
      <c r="J711" s="9"/>
      <c r="K711" s="9"/>
      <c r="L711" s="9"/>
      <c r="M711" s="9"/>
      <c r="N711" s="9"/>
      <c r="O711" s="9"/>
      <c r="P711" s="9"/>
      <c r="Q711" s="9"/>
      <c r="R711" s="9"/>
      <c r="S711" s="9"/>
      <c r="T711" s="9"/>
      <c r="U711" s="9"/>
      <c r="V711" s="9"/>
      <c r="W711" s="9"/>
      <c r="X711" s="9"/>
      <c r="Y711" s="9"/>
      <c r="Z711" s="9"/>
      <c r="AA711" s="9"/>
      <c r="AB711" s="9"/>
    </row>
    <row r="712" spans="1:28" ht="14.25" customHeight="1">
      <c r="A712" s="9"/>
      <c r="B712" s="9"/>
      <c r="C712" s="257"/>
      <c r="D712" s="9"/>
      <c r="E712" s="9"/>
      <c r="F712" s="258"/>
      <c r="G712" s="258"/>
      <c r="H712" s="259"/>
      <c r="I712" s="260"/>
      <c r="J712" s="9"/>
      <c r="K712" s="9"/>
      <c r="L712" s="9"/>
      <c r="M712" s="9"/>
      <c r="N712" s="9"/>
      <c r="O712" s="9"/>
      <c r="P712" s="9"/>
      <c r="Q712" s="9"/>
      <c r="R712" s="9"/>
      <c r="S712" s="9"/>
      <c r="T712" s="9"/>
      <c r="U712" s="9"/>
      <c r="V712" s="9"/>
      <c r="W712" s="9"/>
      <c r="X712" s="9"/>
      <c r="Y712" s="9"/>
      <c r="Z712" s="9"/>
      <c r="AA712" s="9"/>
      <c r="AB712" s="9"/>
    </row>
    <row r="713" spans="1:28" ht="14.25" customHeight="1">
      <c r="A713" s="9"/>
      <c r="B713" s="9"/>
      <c r="C713" s="257"/>
      <c r="D713" s="9"/>
      <c r="E713" s="9"/>
      <c r="F713" s="258"/>
      <c r="G713" s="258"/>
      <c r="H713" s="259"/>
      <c r="I713" s="260"/>
      <c r="J713" s="9"/>
      <c r="K713" s="9"/>
      <c r="L713" s="9"/>
      <c r="M713" s="9"/>
      <c r="N713" s="9"/>
      <c r="O713" s="9"/>
      <c r="P713" s="9"/>
      <c r="Q713" s="9"/>
      <c r="R713" s="9"/>
      <c r="S713" s="9"/>
      <c r="T713" s="9"/>
      <c r="U713" s="9"/>
      <c r="V713" s="9"/>
      <c r="W713" s="9"/>
      <c r="X713" s="9"/>
      <c r="Y713" s="9"/>
      <c r="Z713" s="9"/>
      <c r="AA713" s="9"/>
      <c r="AB713" s="9"/>
    </row>
    <row r="714" spans="1:28" ht="14.25" customHeight="1">
      <c r="A714" s="9"/>
      <c r="B714" s="9"/>
      <c r="C714" s="257"/>
      <c r="D714" s="9"/>
      <c r="E714" s="9"/>
      <c r="F714" s="258"/>
      <c r="G714" s="258"/>
      <c r="H714" s="259"/>
      <c r="I714" s="260"/>
      <c r="J714" s="9"/>
      <c r="K714" s="9"/>
      <c r="L714" s="9"/>
      <c r="M714" s="9"/>
      <c r="N714" s="9"/>
      <c r="O714" s="9"/>
      <c r="P714" s="9"/>
      <c r="Q714" s="9"/>
      <c r="R714" s="9"/>
      <c r="S714" s="9"/>
      <c r="T714" s="9"/>
      <c r="U714" s="9"/>
      <c r="V714" s="9"/>
      <c r="W714" s="9"/>
      <c r="X714" s="9"/>
      <c r="Y714" s="9"/>
      <c r="Z714" s="9"/>
      <c r="AA714" s="9"/>
      <c r="AB714" s="9"/>
    </row>
    <row r="715" spans="1:28" ht="14.25" customHeight="1">
      <c r="A715" s="9"/>
      <c r="B715" s="9"/>
      <c r="C715" s="257"/>
      <c r="D715" s="9"/>
      <c r="E715" s="9"/>
      <c r="F715" s="258"/>
      <c r="G715" s="258"/>
      <c r="H715" s="259"/>
      <c r="I715" s="260"/>
      <c r="J715" s="9"/>
      <c r="K715" s="9"/>
      <c r="L715" s="9"/>
      <c r="M715" s="9"/>
      <c r="N715" s="9"/>
      <c r="O715" s="9"/>
      <c r="P715" s="9"/>
      <c r="Q715" s="9"/>
      <c r="R715" s="9"/>
      <c r="S715" s="9"/>
      <c r="T715" s="9"/>
      <c r="U715" s="9"/>
      <c r="V715" s="9"/>
      <c r="W715" s="9"/>
      <c r="X715" s="9"/>
      <c r="Y715" s="9"/>
      <c r="Z715" s="9"/>
      <c r="AA715" s="9"/>
      <c r="AB715" s="9"/>
    </row>
    <row r="716" spans="1:28" ht="14.25" customHeight="1">
      <c r="A716" s="9"/>
      <c r="B716" s="9"/>
      <c r="C716" s="257"/>
      <c r="D716" s="9"/>
      <c r="E716" s="9"/>
      <c r="F716" s="258"/>
      <c r="G716" s="258"/>
      <c r="H716" s="259"/>
      <c r="I716" s="260"/>
      <c r="J716" s="9"/>
      <c r="K716" s="9"/>
      <c r="L716" s="9"/>
      <c r="M716" s="9"/>
      <c r="N716" s="9"/>
      <c r="O716" s="9"/>
      <c r="P716" s="9"/>
      <c r="Q716" s="9"/>
      <c r="R716" s="9"/>
      <c r="S716" s="9"/>
      <c r="T716" s="9"/>
      <c r="U716" s="9"/>
      <c r="V716" s="9"/>
      <c r="W716" s="9"/>
      <c r="X716" s="9"/>
      <c r="Y716" s="9"/>
      <c r="Z716" s="9"/>
      <c r="AA716" s="9"/>
      <c r="AB716" s="9"/>
    </row>
    <row r="717" spans="1:28" ht="14.25" customHeight="1">
      <c r="A717" s="9"/>
      <c r="B717" s="9"/>
      <c r="C717" s="257"/>
      <c r="D717" s="9"/>
      <c r="E717" s="9"/>
      <c r="F717" s="258"/>
      <c r="G717" s="258"/>
      <c r="H717" s="259"/>
      <c r="I717" s="260"/>
      <c r="J717" s="9"/>
      <c r="K717" s="9"/>
      <c r="L717" s="9"/>
      <c r="M717" s="9"/>
      <c r="N717" s="9"/>
      <c r="O717" s="9"/>
      <c r="P717" s="9"/>
      <c r="Q717" s="9"/>
      <c r="R717" s="9"/>
      <c r="S717" s="9"/>
      <c r="T717" s="9"/>
      <c r="U717" s="9"/>
      <c r="V717" s="9"/>
      <c r="W717" s="9"/>
      <c r="X717" s="9"/>
      <c r="Y717" s="9"/>
      <c r="Z717" s="9"/>
      <c r="AA717" s="9"/>
      <c r="AB717" s="9"/>
    </row>
    <row r="718" spans="1:28" ht="14.25" customHeight="1">
      <c r="A718" s="9"/>
      <c r="B718" s="9"/>
      <c r="C718" s="257"/>
      <c r="D718" s="9"/>
      <c r="E718" s="9"/>
      <c r="F718" s="258"/>
      <c r="G718" s="258"/>
      <c r="H718" s="259"/>
      <c r="I718" s="260"/>
      <c r="J718" s="9"/>
      <c r="K718" s="9"/>
      <c r="L718" s="9"/>
      <c r="M718" s="9"/>
      <c r="N718" s="9"/>
      <c r="O718" s="9"/>
      <c r="P718" s="9"/>
      <c r="Q718" s="9"/>
      <c r="R718" s="9"/>
      <c r="S718" s="9"/>
      <c r="T718" s="9"/>
      <c r="U718" s="9"/>
      <c r="V718" s="9"/>
      <c r="W718" s="9"/>
      <c r="X718" s="9"/>
      <c r="Y718" s="9"/>
      <c r="Z718" s="9"/>
      <c r="AA718" s="9"/>
      <c r="AB718" s="9"/>
    </row>
    <row r="719" spans="1:28" ht="14.25" customHeight="1">
      <c r="A719" s="9"/>
      <c r="B719" s="9"/>
      <c r="C719" s="257"/>
      <c r="D719" s="9"/>
      <c r="E719" s="9"/>
      <c r="F719" s="258"/>
      <c r="G719" s="258"/>
      <c r="H719" s="259"/>
      <c r="I719" s="260"/>
      <c r="J719" s="9"/>
      <c r="K719" s="9"/>
      <c r="L719" s="9"/>
      <c r="M719" s="9"/>
      <c r="N719" s="9"/>
      <c r="O719" s="9"/>
      <c r="P719" s="9"/>
      <c r="Q719" s="9"/>
      <c r="R719" s="9"/>
      <c r="S719" s="9"/>
      <c r="T719" s="9"/>
      <c r="U719" s="9"/>
      <c r="V719" s="9"/>
      <c r="W719" s="9"/>
      <c r="X719" s="9"/>
      <c r="Y719" s="9"/>
      <c r="Z719" s="9"/>
      <c r="AA719" s="9"/>
      <c r="AB719" s="9"/>
    </row>
    <row r="720" spans="1:28" ht="14.25" customHeight="1">
      <c r="A720" s="9"/>
      <c r="B720" s="9"/>
      <c r="C720" s="257"/>
      <c r="D720" s="9"/>
      <c r="E720" s="9"/>
      <c r="F720" s="258"/>
      <c r="G720" s="258"/>
      <c r="H720" s="259"/>
      <c r="I720" s="260"/>
      <c r="J720" s="9"/>
      <c r="K720" s="9"/>
      <c r="L720" s="9"/>
      <c r="M720" s="9"/>
      <c r="N720" s="9"/>
      <c r="O720" s="9"/>
      <c r="P720" s="9"/>
      <c r="Q720" s="9"/>
      <c r="R720" s="9"/>
      <c r="S720" s="9"/>
      <c r="T720" s="9"/>
      <c r="U720" s="9"/>
      <c r="V720" s="9"/>
      <c r="W720" s="9"/>
      <c r="X720" s="9"/>
      <c r="Y720" s="9"/>
      <c r="Z720" s="9"/>
      <c r="AA720" s="9"/>
      <c r="AB720" s="9"/>
    </row>
    <row r="721" spans="1:28" ht="14.25" customHeight="1">
      <c r="A721" s="9"/>
      <c r="B721" s="9"/>
      <c r="C721" s="257"/>
      <c r="D721" s="9"/>
      <c r="E721" s="9"/>
      <c r="F721" s="258"/>
      <c r="G721" s="258"/>
      <c r="H721" s="259"/>
      <c r="I721" s="260"/>
      <c r="J721" s="9"/>
      <c r="K721" s="9"/>
      <c r="L721" s="9"/>
      <c r="M721" s="9"/>
      <c r="N721" s="9"/>
      <c r="O721" s="9"/>
      <c r="P721" s="9"/>
      <c r="Q721" s="9"/>
      <c r="R721" s="9"/>
      <c r="S721" s="9"/>
      <c r="T721" s="9"/>
      <c r="U721" s="9"/>
      <c r="V721" s="9"/>
      <c r="W721" s="9"/>
      <c r="X721" s="9"/>
      <c r="Y721" s="9"/>
      <c r="Z721" s="9"/>
      <c r="AA721" s="9"/>
      <c r="AB721" s="9"/>
    </row>
    <row r="722" spans="1:28" ht="14.25" customHeight="1">
      <c r="A722" s="9"/>
      <c r="B722" s="9"/>
      <c r="C722" s="257"/>
      <c r="D722" s="9"/>
      <c r="E722" s="9"/>
      <c r="F722" s="258"/>
      <c r="G722" s="258"/>
      <c r="H722" s="259"/>
      <c r="I722" s="260"/>
      <c r="J722" s="9"/>
      <c r="K722" s="9"/>
      <c r="L722" s="9"/>
      <c r="M722" s="9"/>
      <c r="N722" s="9"/>
      <c r="O722" s="9"/>
      <c r="P722" s="9"/>
      <c r="Q722" s="9"/>
      <c r="R722" s="9"/>
      <c r="S722" s="9"/>
      <c r="T722" s="9"/>
      <c r="U722" s="9"/>
      <c r="V722" s="9"/>
      <c r="W722" s="9"/>
      <c r="X722" s="9"/>
      <c r="Y722" s="9"/>
      <c r="Z722" s="9"/>
      <c r="AA722" s="9"/>
      <c r="AB722" s="9"/>
    </row>
    <row r="723" spans="1:28" ht="14.25" customHeight="1">
      <c r="A723" s="9"/>
      <c r="B723" s="9"/>
      <c r="C723" s="257"/>
      <c r="D723" s="9"/>
      <c r="E723" s="9"/>
      <c r="F723" s="258"/>
      <c r="G723" s="258"/>
      <c r="H723" s="259"/>
      <c r="I723" s="260"/>
      <c r="J723" s="9"/>
      <c r="K723" s="9"/>
      <c r="L723" s="9"/>
      <c r="M723" s="9"/>
      <c r="N723" s="9"/>
      <c r="O723" s="9"/>
      <c r="P723" s="9"/>
      <c r="Q723" s="9"/>
      <c r="R723" s="9"/>
      <c r="S723" s="9"/>
      <c r="T723" s="9"/>
      <c r="U723" s="9"/>
      <c r="V723" s="9"/>
      <c r="W723" s="9"/>
      <c r="X723" s="9"/>
      <c r="Y723" s="9"/>
      <c r="Z723" s="9"/>
      <c r="AA723" s="9"/>
      <c r="AB723" s="9"/>
    </row>
    <row r="724" spans="1:28" ht="14.25" customHeight="1">
      <c r="A724" s="9"/>
      <c r="B724" s="9"/>
      <c r="C724" s="257"/>
      <c r="D724" s="9"/>
      <c r="E724" s="9"/>
      <c r="F724" s="258"/>
      <c r="G724" s="258"/>
      <c r="H724" s="259"/>
      <c r="I724" s="260"/>
      <c r="J724" s="9"/>
      <c r="K724" s="9"/>
      <c r="L724" s="9"/>
      <c r="M724" s="9"/>
      <c r="N724" s="9"/>
      <c r="O724" s="9"/>
      <c r="P724" s="9"/>
      <c r="Q724" s="9"/>
      <c r="R724" s="9"/>
      <c r="S724" s="9"/>
      <c r="T724" s="9"/>
      <c r="U724" s="9"/>
      <c r="V724" s="9"/>
      <c r="W724" s="9"/>
      <c r="X724" s="9"/>
      <c r="Y724" s="9"/>
      <c r="Z724" s="9"/>
      <c r="AA724" s="9"/>
      <c r="AB724" s="9"/>
    </row>
    <row r="725" spans="1:28" ht="14.25" customHeight="1">
      <c r="A725" s="9"/>
      <c r="B725" s="9"/>
      <c r="C725" s="257"/>
      <c r="D725" s="9"/>
      <c r="E725" s="9"/>
      <c r="F725" s="258"/>
      <c r="G725" s="258"/>
      <c r="H725" s="259"/>
      <c r="I725" s="260"/>
      <c r="J725" s="9"/>
      <c r="K725" s="9"/>
      <c r="L725" s="9"/>
      <c r="M725" s="9"/>
      <c r="N725" s="9"/>
      <c r="O725" s="9"/>
      <c r="P725" s="9"/>
      <c r="Q725" s="9"/>
      <c r="R725" s="9"/>
      <c r="S725" s="9"/>
      <c r="T725" s="9"/>
      <c r="U725" s="9"/>
      <c r="V725" s="9"/>
      <c r="W725" s="9"/>
      <c r="X725" s="9"/>
      <c r="Y725" s="9"/>
      <c r="Z725" s="9"/>
      <c r="AA725" s="9"/>
      <c r="AB725" s="9"/>
    </row>
    <row r="726" spans="1:28" ht="14.25" customHeight="1">
      <c r="A726" s="9"/>
      <c r="B726" s="9"/>
      <c r="C726" s="257"/>
      <c r="D726" s="9"/>
      <c r="E726" s="9"/>
      <c r="F726" s="258"/>
      <c r="G726" s="258"/>
      <c r="H726" s="259"/>
      <c r="I726" s="260"/>
      <c r="J726" s="9"/>
      <c r="K726" s="9"/>
      <c r="L726" s="9"/>
      <c r="M726" s="9"/>
      <c r="N726" s="9"/>
      <c r="O726" s="9"/>
      <c r="P726" s="9"/>
      <c r="Q726" s="9"/>
      <c r="R726" s="9"/>
      <c r="S726" s="9"/>
      <c r="T726" s="9"/>
      <c r="U726" s="9"/>
      <c r="V726" s="9"/>
      <c r="W726" s="9"/>
      <c r="X726" s="9"/>
      <c r="Y726" s="9"/>
      <c r="Z726" s="9"/>
      <c r="AA726" s="9"/>
      <c r="AB726" s="9"/>
    </row>
    <row r="727" spans="1:28" ht="14.25" customHeight="1">
      <c r="A727" s="9"/>
      <c r="B727" s="9"/>
      <c r="C727" s="257"/>
      <c r="D727" s="9"/>
      <c r="E727" s="9"/>
      <c r="F727" s="258"/>
      <c r="G727" s="258"/>
      <c r="H727" s="259"/>
      <c r="I727" s="260"/>
      <c r="J727" s="9"/>
      <c r="K727" s="9"/>
      <c r="L727" s="9"/>
      <c r="M727" s="9"/>
      <c r="N727" s="9"/>
      <c r="O727" s="9"/>
      <c r="P727" s="9"/>
      <c r="Q727" s="9"/>
      <c r="R727" s="9"/>
      <c r="S727" s="9"/>
      <c r="T727" s="9"/>
      <c r="U727" s="9"/>
      <c r="V727" s="9"/>
      <c r="W727" s="9"/>
      <c r="X727" s="9"/>
      <c r="Y727" s="9"/>
      <c r="Z727" s="9"/>
      <c r="AA727" s="9"/>
      <c r="AB727" s="9"/>
    </row>
    <row r="728" spans="1:28" ht="14.25" customHeight="1">
      <c r="A728" s="9"/>
      <c r="B728" s="9"/>
      <c r="C728" s="257"/>
      <c r="D728" s="9"/>
      <c r="E728" s="9"/>
      <c r="F728" s="258"/>
      <c r="G728" s="258"/>
      <c r="H728" s="259"/>
      <c r="I728" s="260"/>
      <c r="J728" s="9"/>
      <c r="K728" s="9"/>
      <c r="L728" s="9"/>
      <c r="M728" s="9"/>
      <c r="N728" s="9"/>
      <c r="O728" s="9"/>
      <c r="P728" s="9"/>
      <c r="Q728" s="9"/>
      <c r="R728" s="9"/>
      <c r="S728" s="9"/>
      <c r="T728" s="9"/>
      <c r="U728" s="9"/>
      <c r="V728" s="9"/>
      <c r="W728" s="9"/>
      <c r="X728" s="9"/>
      <c r="Y728" s="9"/>
      <c r="Z728" s="9"/>
      <c r="AA728" s="9"/>
      <c r="AB728" s="9"/>
    </row>
    <row r="729" spans="1:28" ht="14.25" customHeight="1">
      <c r="A729" s="9"/>
      <c r="B729" s="9"/>
      <c r="C729" s="257"/>
      <c r="D729" s="9"/>
      <c r="E729" s="9"/>
      <c r="F729" s="258"/>
      <c r="G729" s="258"/>
      <c r="H729" s="259"/>
      <c r="I729" s="260"/>
      <c r="J729" s="9"/>
      <c r="K729" s="9"/>
      <c r="L729" s="9"/>
      <c r="M729" s="9"/>
      <c r="N729" s="9"/>
      <c r="O729" s="9"/>
      <c r="P729" s="9"/>
      <c r="Q729" s="9"/>
      <c r="R729" s="9"/>
      <c r="S729" s="9"/>
      <c r="T729" s="9"/>
      <c r="U729" s="9"/>
      <c r="V729" s="9"/>
      <c r="W729" s="9"/>
      <c r="X729" s="9"/>
      <c r="Y729" s="9"/>
      <c r="Z729" s="9"/>
      <c r="AA729" s="9"/>
      <c r="AB729" s="9"/>
    </row>
    <row r="730" spans="1:28" ht="14.25" customHeight="1">
      <c r="A730" s="9"/>
      <c r="B730" s="9"/>
      <c r="C730" s="257"/>
      <c r="D730" s="9"/>
      <c r="E730" s="9"/>
      <c r="F730" s="258"/>
      <c r="G730" s="258"/>
      <c r="H730" s="259"/>
      <c r="I730" s="260"/>
      <c r="J730" s="9"/>
      <c r="K730" s="9"/>
      <c r="L730" s="9"/>
      <c r="M730" s="9"/>
      <c r="N730" s="9"/>
      <c r="O730" s="9"/>
      <c r="P730" s="9"/>
      <c r="Q730" s="9"/>
      <c r="R730" s="9"/>
      <c r="S730" s="9"/>
      <c r="T730" s="9"/>
      <c r="U730" s="9"/>
      <c r="V730" s="9"/>
      <c r="W730" s="9"/>
      <c r="X730" s="9"/>
      <c r="Y730" s="9"/>
      <c r="Z730" s="9"/>
      <c r="AA730" s="9"/>
      <c r="AB730" s="9"/>
    </row>
    <row r="731" spans="1:28" ht="14.25" customHeight="1">
      <c r="A731" s="9"/>
      <c r="B731" s="9"/>
      <c r="C731" s="257"/>
      <c r="D731" s="9"/>
      <c r="E731" s="9"/>
      <c r="F731" s="258"/>
      <c r="G731" s="258"/>
      <c r="H731" s="259"/>
      <c r="I731" s="260"/>
      <c r="J731" s="9"/>
      <c r="K731" s="9"/>
      <c r="L731" s="9"/>
      <c r="M731" s="9"/>
      <c r="N731" s="9"/>
      <c r="O731" s="9"/>
      <c r="P731" s="9"/>
      <c r="Q731" s="9"/>
      <c r="R731" s="9"/>
      <c r="S731" s="9"/>
      <c r="T731" s="9"/>
      <c r="U731" s="9"/>
      <c r="V731" s="9"/>
      <c r="W731" s="9"/>
      <c r="X731" s="9"/>
      <c r="Y731" s="9"/>
      <c r="Z731" s="9"/>
      <c r="AA731" s="9"/>
      <c r="AB731" s="9"/>
    </row>
    <row r="732" spans="1:28" ht="14.25" customHeight="1">
      <c r="A732" s="9"/>
      <c r="B732" s="9"/>
      <c r="C732" s="257"/>
      <c r="D732" s="9"/>
      <c r="E732" s="9"/>
      <c r="F732" s="258"/>
      <c r="G732" s="258"/>
      <c r="H732" s="259"/>
      <c r="I732" s="260"/>
      <c r="J732" s="9"/>
      <c r="K732" s="9"/>
      <c r="L732" s="9"/>
      <c r="M732" s="9"/>
      <c r="N732" s="9"/>
      <c r="O732" s="9"/>
      <c r="P732" s="9"/>
      <c r="Q732" s="9"/>
      <c r="R732" s="9"/>
      <c r="S732" s="9"/>
      <c r="T732" s="9"/>
      <c r="U732" s="9"/>
      <c r="V732" s="9"/>
      <c r="W732" s="9"/>
      <c r="X732" s="9"/>
      <c r="Y732" s="9"/>
      <c r="Z732" s="9"/>
      <c r="AA732" s="9"/>
      <c r="AB732" s="9"/>
    </row>
    <row r="733" spans="1:28" ht="14.25" customHeight="1">
      <c r="A733" s="9"/>
      <c r="B733" s="9"/>
      <c r="C733" s="257"/>
      <c r="D733" s="9"/>
      <c r="E733" s="9"/>
      <c r="F733" s="258"/>
      <c r="G733" s="258"/>
      <c r="H733" s="259"/>
      <c r="I733" s="260"/>
      <c r="J733" s="9"/>
      <c r="K733" s="9"/>
      <c r="L733" s="9"/>
      <c r="M733" s="9"/>
      <c r="N733" s="9"/>
      <c r="O733" s="9"/>
      <c r="P733" s="9"/>
      <c r="Q733" s="9"/>
      <c r="R733" s="9"/>
      <c r="S733" s="9"/>
      <c r="T733" s="9"/>
      <c r="U733" s="9"/>
      <c r="V733" s="9"/>
      <c r="W733" s="9"/>
      <c r="X733" s="9"/>
      <c r="Y733" s="9"/>
      <c r="Z733" s="9"/>
      <c r="AA733" s="9"/>
      <c r="AB733" s="9"/>
    </row>
    <row r="734" spans="1:28" ht="14.25" customHeight="1">
      <c r="A734" s="9"/>
      <c r="B734" s="9"/>
      <c r="C734" s="257"/>
      <c r="D734" s="9"/>
      <c r="E734" s="9"/>
      <c r="F734" s="258"/>
      <c r="G734" s="258"/>
      <c r="H734" s="259"/>
      <c r="I734" s="260"/>
      <c r="J734" s="9"/>
      <c r="K734" s="9"/>
      <c r="L734" s="9"/>
      <c r="M734" s="9"/>
      <c r="N734" s="9"/>
      <c r="O734" s="9"/>
      <c r="P734" s="9"/>
      <c r="Q734" s="9"/>
      <c r="R734" s="9"/>
      <c r="S734" s="9"/>
      <c r="T734" s="9"/>
      <c r="U734" s="9"/>
      <c r="V734" s="9"/>
      <c r="W734" s="9"/>
      <c r="X734" s="9"/>
      <c r="Y734" s="9"/>
      <c r="Z734" s="9"/>
      <c r="AA734" s="9"/>
      <c r="AB734" s="9"/>
    </row>
    <row r="735" spans="1:28" ht="14.25" customHeight="1">
      <c r="A735" s="9"/>
      <c r="B735" s="9"/>
      <c r="C735" s="257"/>
      <c r="D735" s="9"/>
      <c r="E735" s="9"/>
      <c r="F735" s="258"/>
      <c r="G735" s="258"/>
      <c r="H735" s="259"/>
      <c r="I735" s="260"/>
      <c r="J735" s="9"/>
      <c r="K735" s="9"/>
      <c r="L735" s="9"/>
      <c r="M735" s="9"/>
      <c r="N735" s="9"/>
      <c r="O735" s="9"/>
      <c r="P735" s="9"/>
      <c r="Q735" s="9"/>
      <c r="R735" s="9"/>
      <c r="S735" s="9"/>
      <c r="T735" s="9"/>
      <c r="U735" s="9"/>
      <c r="V735" s="9"/>
      <c r="W735" s="9"/>
      <c r="X735" s="9"/>
      <c r="Y735" s="9"/>
      <c r="Z735" s="9"/>
      <c r="AA735" s="9"/>
      <c r="AB735" s="9"/>
    </row>
    <row r="736" spans="1:28" ht="14.25" customHeight="1">
      <c r="A736" s="9"/>
      <c r="B736" s="9"/>
      <c r="C736" s="257"/>
      <c r="D736" s="9"/>
      <c r="E736" s="9"/>
      <c r="F736" s="258"/>
      <c r="G736" s="258"/>
      <c r="H736" s="259"/>
      <c r="I736" s="260"/>
      <c r="J736" s="9"/>
      <c r="K736" s="9"/>
      <c r="L736" s="9"/>
      <c r="M736" s="9"/>
      <c r="N736" s="9"/>
      <c r="O736" s="9"/>
      <c r="P736" s="9"/>
      <c r="Q736" s="9"/>
      <c r="R736" s="9"/>
      <c r="S736" s="9"/>
      <c r="T736" s="9"/>
      <c r="U736" s="9"/>
      <c r="V736" s="9"/>
      <c r="W736" s="9"/>
      <c r="X736" s="9"/>
      <c r="Y736" s="9"/>
      <c r="Z736" s="9"/>
      <c r="AA736" s="9"/>
      <c r="AB736" s="9"/>
    </row>
    <row r="737" spans="1:28" ht="14.25" customHeight="1">
      <c r="A737" s="9"/>
      <c r="B737" s="9"/>
      <c r="C737" s="257"/>
      <c r="D737" s="9"/>
      <c r="E737" s="9"/>
      <c r="F737" s="258"/>
      <c r="G737" s="258"/>
      <c r="H737" s="259"/>
      <c r="I737" s="260"/>
      <c r="J737" s="9"/>
      <c r="K737" s="9"/>
      <c r="L737" s="9"/>
      <c r="M737" s="9"/>
      <c r="N737" s="9"/>
      <c r="O737" s="9"/>
      <c r="P737" s="9"/>
      <c r="Q737" s="9"/>
      <c r="R737" s="9"/>
      <c r="S737" s="9"/>
      <c r="T737" s="9"/>
      <c r="U737" s="9"/>
      <c r="V737" s="9"/>
      <c r="W737" s="9"/>
      <c r="X737" s="9"/>
      <c r="Y737" s="9"/>
      <c r="Z737" s="9"/>
      <c r="AA737" s="9"/>
      <c r="AB737" s="9"/>
    </row>
    <row r="738" spans="1:28" ht="14.25" customHeight="1">
      <c r="A738" s="9"/>
      <c r="B738" s="9"/>
      <c r="C738" s="257"/>
      <c r="D738" s="9"/>
      <c r="E738" s="9"/>
      <c r="F738" s="258"/>
      <c r="G738" s="258"/>
      <c r="H738" s="259"/>
      <c r="I738" s="260"/>
      <c r="J738" s="9"/>
      <c r="K738" s="9"/>
      <c r="L738" s="9"/>
      <c r="M738" s="9"/>
      <c r="N738" s="9"/>
      <c r="O738" s="9"/>
      <c r="P738" s="9"/>
      <c r="Q738" s="9"/>
      <c r="R738" s="9"/>
      <c r="S738" s="9"/>
      <c r="T738" s="9"/>
      <c r="U738" s="9"/>
      <c r="V738" s="9"/>
      <c r="W738" s="9"/>
      <c r="X738" s="9"/>
      <c r="Y738" s="9"/>
      <c r="Z738" s="9"/>
      <c r="AA738" s="9"/>
      <c r="AB738" s="9"/>
    </row>
    <row r="739" spans="1:28" ht="14.25" customHeight="1">
      <c r="A739" s="9"/>
      <c r="B739" s="9"/>
      <c r="C739" s="257"/>
      <c r="D739" s="9"/>
      <c r="E739" s="9"/>
      <c r="F739" s="258"/>
      <c r="G739" s="258"/>
      <c r="H739" s="259"/>
      <c r="I739" s="260"/>
      <c r="J739" s="9"/>
      <c r="K739" s="9"/>
      <c r="L739" s="9"/>
      <c r="M739" s="9"/>
      <c r="N739" s="9"/>
      <c r="O739" s="9"/>
      <c r="P739" s="9"/>
      <c r="Q739" s="9"/>
      <c r="R739" s="9"/>
      <c r="S739" s="9"/>
      <c r="T739" s="9"/>
      <c r="U739" s="9"/>
      <c r="V739" s="9"/>
      <c r="W739" s="9"/>
      <c r="X739" s="9"/>
      <c r="Y739" s="9"/>
      <c r="Z739" s="9"/>
      <c r="AA739" s="9"/>
      <c r="AB739" s="9"/>
    </row>
    <row r="740" spans="1:28" ht="14.25" customHeight="1">
      <c r="A740" s="9"/>
      <c r="B740" s="9"/>
      <c r="C740" s="257"/>
      <c r="D740" s="9"/>
      <c r="E740" s="9"/>
      <c r="F740" s="258"/>
      <c r="G740" s="258"/>
      <c r="H740" s="259"/>
      <c r="I740" s="260"/>
      <c r="J740" s="9"/>
      <c r="K740" s="9"/>
      <c r="L740" s="9"/>
      <c r="M740" s="9"/>
      <c r="N740" s="9"/>
      <c r="O740" s="9"/>
      <c r="P740" s="9"/>
      <c r="Q740" s="9"/>
      <c r="R740" s="9"/>
      <c r="S740" s="9"/>
      <c r="T740" s="9"/>
      <c r="U740" s="9"/>
      <c r="V740" s="9"/>
      <c r="W740" s="9"/>
      <c r="X740" s="9"/>
      <c r="Y740" s="9"/>
      <c r="Z740" s="9"/>
      <c r="AA740" s="9"/>
      <c r="AB740" s="9"/>
    </row>
    <row r="741" spans="1:28" ht="14.25" customHeight="1">
      <c r="A741" s="9"/>
      <c r="B741" s="9"/>
      <c r="C741" s="257"/>
      <c r="D741" s="9"/>
      <c r="E741" s="9"/>
      <c r="F741" s="258"/>
      <c r="G741" s="258"/>
      <c r="H741" s="259"/>
      <c r="I741" s="260"/>
      <c r="J741" s="9"/>
      <c r="K741" s="9"/>
      <c r="L741" s="9"/>
      <c r="M741" s="9"/>
      <c r="N741" s="9"/>
      <c r="O741" s="9"/>
      <c r="P741" s="9"/>
      <c r="Q741" s="9"/>
      <c r="R741" s="9"/>
      <c r="S741" s="9"/>
      <c r="T741" s="9"/>
      <c r="U741" s="9"/>
      <c r="V741" s="9"/>
      <c r="W741" s="9"/>
      <c r="X741" s="9"/>
      <c r="Y741" s="9"/>
      <c r="Z741" s="9"/>
      <c r="AA741" s="9"/>
      <c r="AB741" s="9"/>
    </row>
    <row r="742" spans="1:28" ht="14.25" customHeight="1">
      <c r="A742" s="9"/>
      <c r="B742" s="9"/>
      <c r="C742" s="257"/>
      <c r="D742" s="9"/>
      <c r="E742" s="9"/>
      <c r="F742" s="258"/>
      <c r="G742" s="258"/>
      <c r="H742" s="259"/>
      <c r="I742" s="260"/>
      <c r="J742" s="9"/>
      <c r="K742" s="9"/>
      <c r="L742" s="9"/>
      <c r="M742" s="9"/>
      <c r="N742" s="9"/>
      <c r="O742" s="9"/>
      <c r="P742" s="9"/>
      <c r="Q742" s="9"/>
      <c r="R742" s="9"/>
      <c r="S742" s="9"/>
      <c r="T742" s="9"/>
      <c r="U742" s="9"/>
      <c r="V742" s="9"/>
      <c r="W742" s="9"/>
      <c r="X742" s="9"/>
      <c r="Y742" s="9"/>
      <c r="Z742" s="9"/>
      <c r="AA742" s="9"/>
      <c r="AB742" s="9"/>
    </row>
    <row r="743" spans="1:28" ht="14.25" customHeight="1">
      <c r="A743" s="9"/>
      <c r="B743" s="9"/>
      <c r="C743" s="257"/>
      <c r="D743" s="9"/>
      <c r="E743" s="9"/>
      <c r="F743" s="258"/>
      <c r="G743" s="258"/>
      <c r="H743" s="259"/>
      <c r="I743" s="260"/>
      <c r="J743" s="9"/>
      <c r="K743" s="9"/>
      <c r="L743" s="9"/>
      <c r="M743" s="9"/>
      <c r="N743" s="9"/>
      <c r="O743" s="9"/>
      <c r="P743" s="9"/>
      <c r="Q743" s="9"/>
      <c r="R743" s="9"/>
      <c r="S743" s="9"/>
      <c r="T743" s="9"/>
      <c r="U743" s="9"/>
      <c r="V743" s="9"/>
      <c r="W743" s="9"/>
      <c r="X743" s="9"/>
      <c r="Y743" s="9"/>
      <c r="Z743" s="9"/>
      <c r="AA743" s="9"/>
      <c r="AB743" s="9"/>
    </row>
    <row r="744" spans="1:28" ht="14.25" customHeight="1">
      <c r="A744" s="9"/>
      <c r="B744" s="9"/>
      <c r="C744" s="257"/>
      <c r="D744" s="9"/>
      <c r="E744" s="9"/>
      <c r="F744" s="258"/>
      <c r="G744" s="258"/>
      <c r="H744" s="259"/>
      <c r="I744" s="260"/>
      <c r="J744" s="9"/>
      <c r="K744" s="9"/>
      <c r="L744" s="9"/>
      <c r="M744" s="9"/>
      <c r="N744" s="9"/>
      <c r="O744" s="9"/>
      <c r="P744" s="9"/>
      <c r="Q744" s="9"/>
      <c r="R744" s="9"/>
      <c r="S744" s="9"/>
      <c r="T744" s="9"/>
      <c r="U744" s="9"/>
      <c r="V744" s="9"/>
      <c r="W744" s="9"/>
      <c r="X744" s="9"/>
      <c r="Y744" s="9"/>
      <c r="Z744" s="9"/>
      <c r="AA744" s="9"/>
      <c r="AB744" s="9"/>
    </row>
    <row r="745" spans="1:28" ht="14.25" customHeight="1">
      <c r="A745" s="9"/>
      <c r="B745" s="9"/>
      <c r="C745" s="257"/>
      <c r="D745" s="9"/>
      <c r="E745" s="9"/>
      <c r="F745" s="258"/>
      <c r="G745" s="258"/>
      <c r="H745" s="259"/>
      <c r="I745" s="260"/>
      <c r="J745" s="9"/>
      <c r="K745" s="9"/>
      <c r="L745" s="9"/>
      <c r="M745" s="9"/>
      <c r="N745" s="9"/>
      <c r="O745" s="9"/>
      <c r="P745" s="9"/>
      <c r="Q745" s="9"/>
      <c r="R745" s="9"/>
      <c r="S745" s="9"/>
      <c r="T745" s="9"/>
      <c r="U745" s="9"/>
      <c r="V745" s="9"/>
      <c r="W745" s="9"/>
      <c r="X745" s="9"/>
      <c r="Y745" s="9"/>
      <c r="Z745" s="9"/>
      <c r="AA745" s="9"/>
      <c r="AB745" s="9"/>
    </row>
    <row r="746" spans="1:28" ht="14.25" customHeight="1">
      <c r="A746" s="9"/>
      <c r="B746" s="9"/>
      <c r="C746" s="257"/>
      <c r="D746" s="9"/>
      <c r="E746" s="9"/>
      <c r="F746" s="258"/>
      <c r="G746" s="258"/>
      <c r="H746" s="259"/>
      <c r="I746" s="260"/>
      <c r="J746" s="9"/>
      <c r="K746" s="9"/>
      <c r="L746" s="9"/>
      <c r="M746" s="9"/>
      <c r="N746" s="9"/>
      <c r="O746" s="9"/>
      <c r="P746" s="9"/>
      <c r="Q746" s="9"/>
      <c r="R746" s="9"/>
      <c r="S746" s="9"/>
      <c r="T746" s="9"/>
      <c r="U746" s="9"/>
      <c r="V746" s="9"/>
      <c r="W746" s="9"/>
      <c r="X746" s="9"/>
      <c r="Y746" s="9"/>
      <c r="Z746" s="9"/>
      <c r="AA746" s="9"/>
      <c r="AB746" s="9"/>
    </row>
    <row r="747" spans="1:28" ht="14.25" customHeight="1">
      <c r="A747" s="9"/>
      <c r="B747" s="9"/>
      <c r="C747" s="257"/>
      <c r="D747" s="9"/>
      <c r="E747" s="9"/>
      <c r="F747" s="258"/>
      <c r="G747" s="258"/>
      <c r="H747" s="259"/>
      <c r="I747" s="260"/>
      <c r="J747" s="9"/>
      <c r="K747" s="9"/>
      <c r="L747" s="9"/>
      <c r="M747" s="9"/>
      <c r="N747" s="9"/>
      <c r="O747" s="9"/>
      <c r="P747" s="9"/>
      <c r="Q747" s="9"/>
      <c r="R747" s="9"/>
      <c r="S747" s="9"/>
      <c r="T747" s="9"/>
      <c r="U747" s="9"/>
      <c r="V747" s="9"/>
      <c r="W747" s="9"/>
      <c r="X747" s="9"/>
      <c r="Y747" s="9"/>
      <c r="Z747" s="9"/>
      <c r="AA747" s="9"/>
      <c r="AB747" s="9"/>
    </row>
    <row r="748" spans="1:28" ht="14.25" customHeight="1">
      <c r="A748" s="9"/>
      <c r="B748" s="9"/>
      <c r="C748" s="257"/>
      <c r="D748" s="9"/>
      <c r="E748" s="9"/>
      <c r="F748" s="258"/>
      <c r="G748" s="258"/>
      <c r="H748" s="259"/>
      <c r="I748" s="260"/>
      <c r="J748" s="9"/>
      <c r="K748" s="9"/>
      <c r="L748" s="9"/>
      <c r="M748" s="9"/>
      <c r="N748" s="9"/>
      <c r="O748" s="9"/>
      <c r="P748" s="9"/>
      <c r="Q748" s="9"/>
      <c r="R748" s="9"/>
      <c r="S748" s="9"/>
      <c r="T748" s="9"/>
      <c r="U748" s="9"/>
      <c r="V748" s="9"/>
      <c r="W748" s="9"/>
      <c r="X748" s="9"/>
      <c r="Y748" s="9"/>
      <c r="Z748" s="9"/>
      <c r="AA748" s="9"/>
      <c r="AB748" s="9"/>
    </row>
    <row r="749" spans="1:28" ht="14.25" customHeight="1">
      <c r="A749" s="9"/>
      <c r="B749" s="9"/>
      <c r="C749" s="257"/>
      <c r="D749" s="9"/>
      <c r="E749" s="9"/>
      <c r="F749" s="258"/>
      <c r="G749" s="258"/>
      <c r="H749" s="259"/>
      <c r="I749" s="260"/>
      <c r="J749" s="9"/>
      <c r="K749" s="9"/>
      <c r="L749" s="9"/>
      <c r="M749" s="9"/>
      <c r="N749" s="9"/>
      <c r="O749" s="9"/>
      <c r="P749" s="9"/>
      <c r="Q749" s="9"/>
      <c r="R749" s="9"/>
      <c r="S749" s="9"/>
      <c r="T749" s="9"/>
      <c r="U749" s="9"/>
      <c r="V749" s="9"/>
      <c r="W749" s="9"/>
      <c r="X749" s="9"/>
      <c r="Y749" s="9"/>
      <c r="Z749" s="9"/>
      <c r="AA749" s="9"/>
      <c r="AB749" s="9"/>
    </row>
    <row r="750" spans="1:28" ht="14.25" customHeight="1">
      <c r="A750" s="9"/>
      <c r="B750" s="9"/>
      <c r="C750" s="257"/>
      <c r="D750" s="9"/>
      <c r="E750" s="9"/>
      <c r="F750" s="258"/>
      <c r="G750" s="258"/>
      <c r="H750" s="259"/>
      <c r="I750" s="260"/>
      <c r="J750" s="9"/>
      <c r="K750" s="9"/>
      <c r="L750" s="9"/>
      <c r="M750" s="9"/>
      <c r="N750" s="9"/>
      <c r="O750" s="9"/>
      <c r="P750" s="9"/>
      <c r="Q750" s="9"/>
      <c r="R750" s="9"/>
      <c r="S750" s="9"/>
      <c r="T750" s="9"/>
      <c r="U750" s="9"/>
      <c r="V750" s="9"/>
      <c r="W750" s="9"/>
      <c r="X750" s="9"/>
      <c r="Y750" s="9"/>
      <c r="Z750" s="9"/>
      <c r="AA750" s="9"/>
      <c r="AB750" s="9"/>
    </row>
    <row r="751" spans="1:28" ht="14.25" customHeight="1">
      <c r="A751" s="9"/>
      <c r="B751" s="9"/>
      <c r="C751" s="257"/>
      <c r="D751" s="9"/>
      <c r="E751" s="9"/>
      <c r="F751" s="258"/>
      <c r="G751" s="258"/>
      <c r="H751" s="259"/>
      <c r="I751" s="260"/>
      <c r="J751" s="9"/>
      <c r="K751" s="9"/>
      <c r="L751" s="9"/>
      <c r="M751" s="9"/>
      <c r="N751" s="9"/>
      <c r="O751" s="9"/>
      <c r="P751" s="9"/>
      <c r="Q751" s="9"/>
      <c r="R751" s="9"/>
      <c r="S751" s="9"/>
      <c r="T751" s="9"/>
      <c r="U751" s="9"/>
      <c r="V751" s="9"/>
      <c r="W751" s="9"/>
      <c r="X751" s="9"/>
      <c r="Y751" s="9"/>
      <c r="Z751" s="9"/>
      <c r="AA751" s="9"/>
      <c r="AB751" s="9"/>
    </row>
    <row r="752" spans="1:28" ht="14.25" customHeight="1">
      <c r="A752" s="9"/>
      <c r="B752" s="9"/>
      <c r="C752" s="257"/>
      <c r="D752" s="9"/>
      <c r="E752" s="9"/>
      <c r="F752" s="258"/>
      <c r="G752" s="258"/>
      <c r="H752" s="259"/>
      <c r="I752" s="260"/>
      <c r="J752" s="9"/>
      <c r="K752" s="9"/>
      <c r="L752" s="9"/>
      <c r="M752" s="9"/>
      <c r="N752" s="9"/>
      <c r="O752" s="9"/>
      <c r="P752" s="9"/>
      <c r="Q752" s="9"/>
      <c r="R752" s="9"/>
      <c r="S752" s="9"/>
      <c r="T752" s="9"/>
      <c r="U752" s="9"/>
      <c r="V752" s="9"/>
      <c r="W752" s="9"/>
      <c r="X752" s="9"/>
      <c r="Y752" s="9"/>
      <c r="Z752" s="9"/>
      <c r="AA752" s="9"/>
      <c r="AB752" s="9"/>
    </row>
    <row r="753" spans="1:28" ht="14.25" customHeight="1">
      <c r="A753" s="9"/>
      <c r="B753" s="9"/>
      <c r="C753" s="257"/>
      <c r="D753" s="9"/>
      <c r="E753" s="9"/>
      <c r="F753" s="258"/>
      <c r="G753" s="258"/>
      <c r="H753" s="259"/>
      <c r="I753" s="260"/>
      <c r="J753" s="9"/>
      <c r="K753" s="9"/>
      <c r="L753" s="9"/>
      <c r="M753" s="9"/>
      <c r="N753" s="9"/>
      <c r="O753" s="9"/>
      <c r="P753" s="9"/>
      <c r="Q753" s="9"/>
      <c r="R753" s="9"/>
      <c r="S753" s="9"/>
      <c r="T753" s="9"/>
      <c r="U753" s="9"/>
      <c r="V753" s="9"/>
      <c r="W753" s="9"/>
      <c r="X753" s="9"/>
      <c r="Y753" s="9"/>
      <c r="Z753" s="9"/>
      <c r="AA753" s="9"/>
      <c r="AB753" s="9"/>
    </row>
    <row r="754" spans="1:28" ht="14.25" customHeight="1">
      <c r="A754" s="9"/>
      <c r="B754" s="9"/>
      <c r="C754" s="257"/>
      <c r="D754" s="9"/>
      <c r="E754" s="9"/>
      <c r="F754" s="258"/>
      <c r="G754" s="258"/>
      <c r="H754" s="259"/>
      <c r="I754" s="260"/>
      <c r="J754" s="9"/>
      <c r="K754" s="9"/>
      <c r="L754" s="9"/>
      <c r="M754" s="9"/>
      <c r="N754" s="9"/>
      <c r="O754" s="9"/>
      <c r="P754" s="9"/>
      <c r="Q754" s="9"/>
      <c r="R754" s="9"/>
      <c r="S754" s="9"/>
      <c r="T754" s="9"/>
      <c r="U754" s="9"/>
      <c r="V754" s="9"/>
      <c r="W754" s="9"/>
      <c r="X754" s="9"/>
      <c r="Y754" s="9"/>
      <c r="Z754" s="9"/>
      <c r="AA754" s="9"/>
      <c r="AB754" s="9"/>
    </row>
    <row r="755" spans="1:28" ht="14.25" customHeight="1">
      <c r="A755" s="9"/>
      <c r="B755" s="9"/>
      <c r="C755" s="257"/>
      <c r="D755" s="9"/>
      <c r="E755" s="9"/>
      <c r="F755" s="258"/>
      <c r="G755" s="258"/>
      <c r="H755" s="259"/>
      <c r="I755" s="260"/>
      <c r="J755" s="9"/>
      <c r="K755" s="9"/>
      <c r="L755" s="9"/>
      <c r="M755" s="9"/>
      <c r="N755" s="9"/>
      <c r="O755" s="9"/>
      <c r="P755" s="9"/>
      <c r="Q755" s="9"/>
      <c r="R755" s="9"/>
      <c r="S755" s="9"/>
      <c r="T755" s="9"/>
      <c r="U755" s="9"/>
      <c r="V755" s="9"/>
      <c r="W755" s="9"/>
      <c r="X755" s="9"/>
      <c r="Y755" s="9"/>
      <c r="Z755" s="9"/>
      <c r="AA755" s="9"/>
      <c r="AB755" s="9"/>
    </row>
    <row r="756" spans="1:28" ht="14.25" customHeight="1">
      <c r="A756" s="9"/>
      <c r="B756" s="9"/>
      <c r="C756" s="257"/>
      <c r="D756" s="9"/>
      <c r="E756" s="9"/>
      <c r="F756" s="258"/>
      <c r="G756" s="258"/>
      <c r="H756" s="259"/>
      <c r="I756" s="260"/>
      <c r="J756" s="9"/>
      <c r="K756" s="9"/>
      <c r="L756" s="9"/>
      <c r="M756" s="9"/>
      <c r="N756" s="9"/>
      <c r="O756" s="9"/>
      <c r="P756" s="9"/>
      <c r="Q756" s="9"/>
      <c r="R756" s="9"/>
      <c r="S756" s="9"/>
      <c r="T756" s="9"/>
      <c r="U756" s="9"/>
      <c r="V756" s="9"/>
      <c r="W756" s="9"/>
      <c r="X756" s="9"/>
      <c r="Y756" s="9"/>
      <c r="Z756" s="9"/>
      <c r="AA756" s="9"/>
      <c r="AB756" s="9"/>
    </row>
    <row r="757" spans="1:28" ht="14.25" customHeight="1">
      <c r="A757" s="9"/>
      <c r="B757" s="9"/>
      <c r="C757" s="257"/>
      <c r="D757" s="9"/>
      <c r="E757" s="9"/>
      <c r="F757" s="258"/>
      <c r="G757" s="258"/>
      <c r="H757" s="259"/>
      <c r="I757" s="260"/>
      <c r="J757" s="9"/>
      <c r="K757" s="9"/>
      <c r="L757" s="9"/>
      <c r="M757" s="9"/>
      <c r="N757" s="9"/>
      <c r="O757" s="9"/>
      <c r="P757" s="9"/>
      <c r="Q757" s="9"/>
      <c r="R757" s="9"/>
      <c r="S757" s="9"/>
      <c r="T757" s="9"/>
      <c r="U757" s="9"/>
      <c r="V757" s="9"/>
      <c r="W757" s="9"/>
      <c r="X757" s="9"/>
      <c r="Y757" s="9"/>
      <c r="Z757" s="9"/>
      <c r="AA757" s="9"/>
      <c r="AB757" s="9"/>
    </row>
    <row r="758" spans="1:28" ht="14.25" customHeight="1">
      <c r="A758" s="9"/>
      <c r="B758" s="9"/>
      <c r="C758" s="257"/>
      <c r="D758" s="9"/>
      <c r="E758" s="9"/>
      <c r="F758" s="258"/>
      <c r="G758" s="258"/>
      <c r="H758" s="259"/>
      <c r="I758" s="260"/>
      <c r="J758" s="9"/>
      <c r="K758" s="9"/>
      <c r="L758" s="9"/>
      <c r="M758" s="9"/>
      <c r="N758" s="9"/>
      <c r="O758" s="9"/>
      <c r="P758" s="9"/>
      <c r="Q758" s="9"/>
      <c r="R758" s="9"/>
      <c r="S758" s="9"/>
      <c r="T758" s="9"/>
      <c r="U758" s="9"/>
      <c r="V758" s="9"/>
      <c r="W758" s="9"/>
      <c r="X758" s="9"/>
      <c r="Y758" s="9"/>
      <c r="Z758" s="9"/>
      <c r="AA758" s="9"/>
      <c r="AB758" s="9"/>
    </row>
    <row r="759" spans="1:28" ht="14.25" customHeight="1">
      <c r="A759" s="9"/>
      <c r="B759" s="9"/>
      <c r="C759" s="257"/>
      <c r="D759" s="9"/>
      <c r="E759" s="9"/>
      <c r="F759" s="258"/>
      <c r="G759" s="258"/>
      <c r="H759" s="259"/>
      <c r="I759" s="260"/>
      <c r="J759" s="9"/>
      <c r="K759" s="9"/>
      <c r="L759" s="9"/>
      <c r="M759" s="9"/>
      <c r="N759" s="9"/>
      <c r="O759" s="9"/>
      <c r="P759" s="9"/>
      <c r="Q759" s="9"/>
      <c r="R759" s="9"/>
      <c r="S759" s="9"/>
      <c r="T759" s="9"/>
      <c r="U759" s="9"/>
      <c r="V759" s="9"/>
      <c r="W759" s="9"/>
      <c r="X759" s="9"/>
      <c r="Y759" s="9"/>
      <c r="Z759" s="9"/>
      <c r="AA759" s="9"/>
      <c r="AB759" s="9"/>
    </row>
    <row r="760" spans="1:28" ht="14.25" customHeight="1">
      <c r="A760" s="9"/>
      <c r="B760" s="9"/>
      <c r="C760" s="257"/>
      <c r="D760" s="9"/>
      <c r="E760" s="9"/>
      <c r="F760" s="258"/>
      <c r="G760" s="258"/>
      <c r="H760" s="259"/>
      <c r="I760" s="260"/>
      <c r="J760" s="9"/>
      <c r="K760" s="9"/>
      <c r="L760" s="9"/>
      <c r="M760" s="9"/>
      <c r="N760" s="9"/>
      <c r="O760" s="9"/>
      <c r="P760" s="9"/>
      <c r="Q760" s="9"/>
      <c r="R760" s="9"/>
      <c r="S760" s="9"/>
      <c r="T760" s="9"/>
      <c r="U760" s="9"/>
      <c r="V760" s="9"/>
      <c r="W760" s="9"/>
      <c r="X760" s="9"/>
      <c r="Y760" s="9"/>
      <c r="Z760" s="9"/>
      <c r="AA760" s="9"/>
      <c r="AB760" s="9"/>
    </row>
    <row r="761" spans="1:28" ht="14.25" customHeight="1">
      <c r="A761" s="9"/>
      <c r="B761" s="9"/>
      <c r="C761" s="257"/>
      <c r="D761" s="9"/>
      <c r="E761" s="9"/>
      <c r="F761" s="258"/>
      <c r="G761" s="258"/>
      <c r="H761" s="259"/>
      <c r="I761" s="260"/>
      <c r="J761" s="9"/>
      <c r="K761" s="9"/>
      <c r="L761" s="9"/>
      <c r="M761" s="9"/>
      <c r="N761" s="9"/>
      <c r="O761" s="9"/>
      <c r="P761" s="9"/>
      <c r="Q761" s="9"/>
      <c r="R761" s="9"/>
      <c r="S761" s="9"/>
      <c r="T761" s="9"/>
      <c r="U761" s="9"/>
      <c r="V761" s="9"/>
      <c r="W761" s="9"/>
      <c r="X761" s="9"/>
      <c r="Y761" s="9"/>
      <c r="Z761" s="9"/>
      <c r="AA761" s="9"/>
      <c r="AB761" s="9"/>
    </row>
    <row r="762" spans="1:28" ht="14.25" customHeight="1">
      <c r="A762" s="9"/>
      <c r="B762" s="9"/>
      <c r="C762" s="257"/>
      <c r="D762" s="9"/>
      <c r="E762" s="9"/>
      <c r="F762" s="258"/>
      <c r="G762" s="258"/>
      <c r="H762" s="259"/>
      <c r="I762" s="260"/>
      <c r="J762" s="9"/>
      <c r="K762" s="9"/>
      <c r="L762" s="9"/>
      <c r="M762" s="9"/>
      <c r="N762" s="9"/>
      <c r="O762" s="9"/>
      <c r="P762" s="9"/>
      <c r="Q762" s="9"/>
      <c r="R762" s="9"/>
      <c r="S762" s="9"/>
      <c r="T762" s="9"/>
      <c r="U762" s="9"/>
      <c r="V762" s="9"/>
      <c r="W762" s="9"/>
      <c r="X762" s="9"/>
      <c r="Y762" s="9"/>
      <c r="Z762" s="9"/>
      <c r="AA762" s="9"/>
      <c r="AB762" s="9"/>
    </row>
    <row r="763" spans="1:28" ht="14.25" customHeight="1">
      <c r="A763" s="9"/>
      <c r="B763" s="9"/>
      <c r="C763" s="257"/>
      <c r="D763" s="9"/>
      <c r="E763" s="9"/>
      <c r="F763" s="258"/>
      <c r="G763" s="258"/>
      <c r="H763" s="259"/>
      <c r="I763" s="260"/>
      <c r="J763" s="9"/>
      <c r="K763" s="9"/>
      <c r="L763" s="9"/>
      <c r="M763" s="9"/>
      <c r="N763" s="9"/>
      <c r="O763" s="9"/>
      <c r="P763" s="9"/>
      <c r="Q763" s="9"/>
      <c r="R763" s="9"/>
      <c r="S763" s="9"/>
      <c r="T763" s="9"/>
      <c r="U763" s="9"/>
      <c r="V763" s="9"/>
      <c r="W763" s="9"/>
      <c r="X763" s="9"/>
      <c r="Y763" s="9"/>
      <c r="Z763" s="9"/>
      <c r="AA763" s="9"/>
      <c r="AB763" s="9"/>
    </row>
    <row r="764" spans="1:28" ht="14.25" customHeight="1">
      <c r="A764" s="9"/>
      <c r="B764" s="9"/>
      <c r="C764" s="257"/>
      <c r="D764" s="9"/>
      <c r="E764" s="9"/>
      <c r="F764" s="258"/>
      <c r="G764" s="258"/>
      <c r="H764" s="259"/>
      <c r="I764" s="260"/>
      <c r="J764" s="9"/>
      <c r="K764" s="9"/>
      <c r="L764" s="9"/>
      <c r="M764" s="9"/>
      <c r="N764" s="9"/>
      <c r="O764" s="9"/>
      <c r="P764" s="9"/>
      <c r="Q764" s="9"/>
      <c r="R764" s="9"/>
      <c r="S764" s="9"/>
      <c r="T764" s="9"/>
      <c r="U764" s="9"/>
      <c r="V764" s="9"/>
      <c r="W764" s="9"/>
      <c r="X764" s="9"/>
      <c r="Y764" s="9"/>
      <c r="Z764" s="9"/>
      <c r="AA764" s="9"/>
      <c r="AB764" s="9"/>
    </row>
    <row r="765" spans="1:28" ht="14.25" customHeight="1">
      <c r="A765" s="9"/>
      <c r="B765" s="9"/>
      <c r="C765" s="257"/>
      <c r="D765" s="9"/>
      <c r="E765" s="9"/>
      <c r="F765" s="258"/>
      <c r="G765" s="258"/>
      <c r="H765" s="259"/>
      <c r="I765" s="260"/>
      <c r="J765" s="9"/>
      <c r="K765" s="9"/>
      <c r="L765" s="9"/>
      <c r="M765" s="9"/>
      <c r="N765" s="9"/>
      <c r="O765" s="9"/>
      <c r="P765" s="9"/>
      <c r="Q765" s="9"/>
      <c r="R765" s="9"/>
      <c r="S765" s="9"/>
      <c r="T765" s="9"/>
      <c r="U765" s="9"/>
      <c r="V765" s="9"/>
      <c r="W765" s="9"/>
      <c r="X765" s="9"/>
      <c r="Y765" s="9"/>
      <c r="Z765" s="9"/>
      <c r="AA765" s="9"/>
      <c r="AB765" s="9"/>
    </row>
    <row r="766" spans="1:28" ht="14.25" customHeight="1">
      <c r="A766" s="9"/>
      <c r="B766" s="9"/>
      <c r="C766" s="257"/>
      <c r="D766" s="9"/>
      <c r="E766" s="9"/>
      <c r="F766" s="258"/>
      <c r="G766" s="258"/>
      <c r="H766" s="259"/>
      <c r="I766" s="260"/>
      <c r="J766" s="9"/>
      <c r="K766" s="9"/>
      <c r="L766" s="9"/>
      <c r="M766" s="9"/>
      <c r="N766" s="9"/>
      <c r="O766" s="9"/>
      <c r="P766" s="9"/>
      <c r="Q766" s="9"/>
      <c r="R766" s="9"/>
      <c r="S766" s="9"/>
      <c r="T766" s="9"/>
      <c r="U766" s="9"/>
      <c r="V766" s="9"/>
      <c r="W766" s="9"/>
      <c r="X766" s="9"/>
      <c r="Y766" s="9"/>
      <c r="Z766" s="9"/>
      <c r="AA766" s="9"/>
      <c r="AB766" s="9"/>
    </row>
    <row r="767" spans="1:28" ht="14.25" customHeight="1">
      <c r="A767" s="9"/>
      <c r="B767" s="9"/>
      <c r="C767" s="257"/>
      <c r="D767" s="9"/>
      <c r="E767" s="9"/>
      <c r="F767" s="258"/>
      <c r="G767" s="258"/>
      <c r="H767" s="259"/>
      <c r="I767" s="260"/>
      <c r="J767" s="9"/>
      <c r="K767" s="9"/>
      <c r="L767" s="9"/>
      <c r="M767" s="9"/>
      <c r="N767" s="9"/>
      <c r="O767" s="9"/>
      <c r="P767" s="9"/>
      <c r="Q767" s="9"/>
      <c r="R767" s="9"/>
      <c r="S767" s="9"/>
      <c r="T767" s="9"/>
      <c r="U767" s="9"/>
      <c r="V767" s="9"/>
      <c r="W767" s="9"/>
      <c r="X767" s="9"/>
      <c r="Y767" s="9"/>
      <c r="Z767" s="9"/>
      <c r="AA767" s="9"/>
      <c r="AB767" s="9"/>
    </row>
    <row r="768" spans="1:28" ht="14.25" customHeight="1">
      <c r="A768" s="9"/>
      <c r="B768" s="9"/>
      <c r="C768" s="257"/>
      <c r="D768" s="9"/>
      <c r="E768" s="9"/>
      <c r="F768" s="258"/>
      <c r="G768" s="258"/>
      <c r="H768" s="259"/>
      <c r="I768" s="260"/>
      <c r="J768" s="9"/>
      <c r="K768" s="9"/>
      <c r="L768" s="9"/>
      <c r="M768" s="9"/>
      <c r="N768" s="9"/>
      <c r="O768" s="9"/>
      <c r="P768" s="9"/>
      <c r="Q768" s="9"/>
      <c r="R768" s="9"/>
      <c r="S768" s="9"/>
      <c r="T768" s="9"/>
      <c r="U768" s="9"/>
      <c r="V768" s="9"/>
      <c r="W768" s="9"/>
      <c r="X768" s="9"/>
      <c r="Y768" s="9"/>
      <c r="Z768" s="9"/>
      <c r="AA768" s="9"/>
      <c r="AB768" s="9"/>
    </row>
    <row r="769" spans="1:28" ht="14.25" customHeight="1">
      <c r="A769" s="9"/>
      <c r="B769" s="9"/>
      <c r="C769" s="257"/>
      <c r="D769" s="9"/>
      <c r="E769" s="9"/>
      <c r="F769" s="258"/>
      <c r="G769" s="258"/>
      <c r="H769" s="259"/>
      <c r="I769" s="260"/>
      <c r="J769" s="9"/>
      <c r="K769" s="9"/>
      <c r="L769" s="9"/>
      <c r="M769" s="9"/>
      <c r="N769" s="9"/>
      <c r="O769" s="9"/>
      <c r="P769" s="9"/>
      <c r="Q769" s="9"/>
      <c r="R769" s="9"/>
      <c r="S769" s="9"/>
      <c r="T769" s="9"/>
      <c r="U769" s="9"/>
      <c r="V769" s="9"/>
      <c r="W769" s="9"/>
      <c r="X769" s="9"/>
      <c r="Y769" s="9"/>
      <c r="Z769" s="9"/>
      <c r="AA769" s="9"/>
      <c r="AB769" s="9"/>
    </row>
    <row r="770" spans="1:28" ht="14.25" customHeight="1">
      <c r="A770" s="9"/>
      <c r="B770" s="9"/>
      <c r="C770" s="257"/>
      <c r="D770" s="9"/>
      <c r="E770" s="9"/>
      <c r="F770" s="258"/>
      <c r="G770" s="258"/>
      <c r="H770" s="259"/>
      <c r="I770" s="260"/>
      <c r="J770" s="9"/>
      <c r="K770" s="9"/>
      <c r="L770" s="9"/>
      <c r="M770" s="9"/>
      <c r="N770" s="9"/>
      <c r="O770" s="9"/>
      <c r="P770" s="9"/>
      <c r="Q770" s="9"/>
      <c r="R770" s="9"/>
      <c r="S770" s="9"/>
      <c r="T770" s="9"/>
      <c r="U770" s="9"/>
      <c r="V770" s="9"/>
      <c r="W770" s="9"/>
      <c r="X770" s="9"/>
      <c r="Y770" s="9"/>
      <c r="Z770" s="9"/>
      <c r="AA770" s="9"/>
      <c r="AB770" s="9"/>
    </row>
    <row r="771" spans="1:28" ht="14.25" customHeight="1">
      <c r="A771" s="9"/>
      <c r="B771" s="9"/>
      <c r="C771" s="257"/>
      <c r="D771" s="9"/>
      <c r="E771" s="9"/>
      <c r="F771" s="258"/>
      <c r="G771" s="258"/>
      <c r="H771" s="259"/>
      <c r="I771" s="260"/>
      <c r="J771" s="9"/>
      <c r="K771" s="9"/>
      <c r="L771" s="9"/>
      <c r="M771" s="9"/>
      <c r="N771" s="9"/>
      <c r="O771" s="9"/>
      <c r="P771" s="9"/>
      <c r="Q771" s="9"/>
      <c r="R771" s="9"/>
      <c r="S771" s="9"/>
      <c r="T771" s="9"/>
      <c r="U771" s="9"/>
      <c r="V771" s="9"/>
      <c r="W771" s="9"/>
      <c r="X771" s="9"/>
      <c r="Y771" s="9"/>
      <c r="Z771" s="9"/>
      <c r="AA771" s="9"/>
      <c r="AB771" s="9"/>
    </row>
    <row r="772" spans="1:28" ht="14.25" customHeight="1">
      <c r="A772" s="9"/>
      <c r="B772" s="9"/>
      <c r="C772" s="257"/>
      <c r="D772" s="9"/>
      <c r="E772" s="9"/>
      <c r="F772" s="258"/>
      <c r="G772" s="258"/>
      <c r="H772" s="259"/>
      <c r="I772" s="260"/>
      <c r="J772" s="9"/>
      <c r="K772" s="9"/>
      <c r="L772" s="9"/>
      <c r="M772" s="9"/>
      <c r="N772" s="9"/>
      <c r="O772" s="9"/>
      <c r="P772" s="9"/>
      <c r="Q772" s="9"/>
      <c r="R772" s="9"/>
      <c r="S772" s="9"/>
      <c r="T772" s="9"/>
      <c r="U772" s="9"/>
      <c r="V772" s="9"/>
      <c r="W772" s="9"/>
      <c r="X772" s="9"/>
      <c r="Y772" s="9"/>
      <c r="Z772" s="9"/>
      <c r="AA772" s="9"/>
      <c r="AB772" s="9"/>
    </row>
    <row r="773" spans="1:28" ht="14.25" customHeight="1">
      <c r="A773" s="9"/>
      <c r="B773" s="9"/>
      <c r="C773" s="257"/>
      <c r="D773" s="9"/>
      <c r="E773" s="9"/>
      <c r="F773" s="258"/>
      <c r="G773" s="258"/>
      <c r="H773" s="259"/>
      <c r="I773" s="260"/>
      <c r="J773" s="9"/>
      <c r="K773" s="9"/>
      <c r="L773" s="9"/>
      <c r="M773" s="9"/>
      <c r="N773" s="9"/>
      <c r="O773" s="9"/>
      <c r="P773" s="9"/>
      <c r="Q773" s="9"/>
      <c r="R773" s="9"/>
      <c r="S773" s="9"/>
      <c r="T773" s="9"/>
      <c r="U773" s="9"/>
      <c r="V773" s="9"/>
      <c r="W773" s="9"/>
      <c r="X773" s="9"/>
      <c r="Y773" s="9"/>
      <c r="Z773" s="9"/>
      <c r="AA773" s="9"/>
      <c r="AB773" s="9"/>
    </row>
    <row r="774" spans="1:28" ht="14.25" customHeight="1">
      <c r="A774" s="9"/>
      <c r="B774" s="9"/>
      <c r="C774" s="257"/>
      <c r="D774" s="9"/>
      <c r="E774" s="9"/>
      <c r="F774" s="258"/>
      <c r="G774" s="258"/>
      <c r="H774" s="259"/>
      <c r="I774" s="260"/>
      <c r="J774" s="9"/>
      <c r="K774" s="9"/>
      <c r="L774" s="9"/>
      <c r="M774" s="9"/>
      <c r="N774" s="9"/>
      <c r="O774" s="9"/>
      <c r="P774" s="9"/>
      <c r="Q774" s="9"/>
      <c r="R774" s="9"/>
      <c r="S774" s="9"/>
      <c r="T774" s="9"/>
      <c r="U774" s="9"/>
      <c r="V774" s="9"/>
      <c r="W774" s="9"/>
      <c r="X774" s="9"/>
      <c r="Y774" s="9"/>
      <c r="Z774" s="9"/>
      <c r="AA774" s="9"/>
      <c r="AB774" s="9"/>
    </row>
    <row r="775" spans="1:28" ht="14.25" customHeight="1">
      <c r="A775" s="9"/>
      <c r="B775" s="9"/>
      <c r="C775" s="257"/>
      <c r="D775" s="9"/>
      <c r="E775" s="9"/>
      <c r="F775" s="258"/>
      <c r="G775" s="258"/>
      <c r="H775" s="259"/>
      <c r="I775" s="260"/>
      <c r="J775" s="9"/>
      <c r="K775" s="9"/>
      <c r="L775" s="9"/>
      <c r="M775" s="9"/>
      <c r="N775" s="9"/>
      <c r="O775" s="9"/>
      <c r="P775" s="9"/>
      <c r="Q775" s="9"/>
      <c r="R775" s="9"/>
      <c r="S775" s="9"/>
      <c r="T775" s="9"/>
      <c r="U775" s="9"/>
      <c r="V775" s="9"/>
      <c r="W775" s="9"/>
      <c r="X775" s="9"/>
      <c r="Y775" s="9"/>
      <c r="Z775" s="9"/>
      <c r="AA775" s="9"/>
      <c r="AB775" s="9"/>
    </row>
    <row r="776" spans="1:28" ht="14.25" customHeight="1">
      <c r="A776" s="9"/>
      <c r="B776" s="9"/>
      <c r="C776" s="257"/>
      <c r="D776" s="9"/>
      <c r="E776" s="9"/>
      <c r="F776" s="258"/>
      <c r="G776" s="258"/>
      <c r="H776" s="259"/>
      <c r="I776" s="260"/>
      <c r="J776" s="9"/>
      <c r="K776" s="9"/>
      <c r="L776" s="9"/>
      <c r="M776" s="9"/>
      <c r="N776" s="9"/>
      <c r="O776" s="9"/>
      <c r="P776" s="9"/>
      <c r="Q776" s="9"/>
      <c r="R776" s="9"/>
      <c r="S776" s="9"/>
      <c r="T776" s="9"/>
      <c r="U776" s="9"/>
      <c r="V776" s="9"/>
      <c r="W776" s="9"/>
      <c r="X776" s="9"/>
      <c r="Y776" s="9"/>
      <c r="Z776" s="9"/>
      <c r="AA776" s="9"/>
      <c r="AB776" s="9"/>
    </row>
    <row r="777" spans="1:28" ht="14.25" customHeight="1">
      <c r="A777" s="9"/>
      <c r="B777" s="9"/>
      <c r="C777" s="257"/>
      <c r="D777" s="9"/>
      <c r="E777" s="9"/>
      <c r="F777" s="258"/>
      <c r="G777" s="258"/>
      <c r="H777" s="259"/>
      <c r="I777" s="260"/>
      <c r="J777" s="9"/>
      <c r="K777" s="9"/>
      <c r="L777" s="9"/>
      <c r="M777" s="9"/>
      <c r="N777" s="9"/>
      <c r="O777" s="9"/>
      <c r="P777" s="9"/>
      <c r="Q777" s="9"/>
      <c r="R777" s="9"/>
      <c r="S777" s="9"/>
      <c r="T777" s="9"/>
      <c r="U777" s="9"/>
      <c r="V777" s="9"/>
      <c r="W777" s="9"/>
      <c r="X777" s="9"/>
      <c r="Y777" s="9"/>
      <c r="Z777" s="9"/>
      <c r="AA777" s="9"/>
      <c r="AB777" s="9"/>
    </row>
    <row r="778" spans="1:28" ht="14.25" customHeight="1">
      <c r="A778" s="9"/>
      <c r="B778" s="9"/>
      <c r="C778" s="257"/>
      <c r="D778" s="9"/>
      <c r="E778" s="9"/>
      <c r="F778" s="258"/>
      <c r="G778" s="258"/>
      <c r="H778" s="259"/>
      <c r="I778" s="260"/>
      <c r="J778" s="9"/>
      <c r="K778" s="9"/>
      <c r="L778" s="9"/>
      <c r="M778" s="9"/>
      <c r="N778" s="9"/>
      <c r="O778" s="9"/>
      <c r="P778" s="9"/>
      <c r="Q778" s="9"/>
      <c r="R778" s="9"/>
      <c r="S778" s="9"/>
      <c r="T778" s="9"/>
      <c r="U778" s="9"/>
      <c r="V778" s="9"/>
      <c r="W778" s="9"/>
      <c r="X778" s="9"/>
      <c r="Y778" s="9"/>
      <c r="Z778" s="9"/>
      <c r="AA778" s="9"/>
      <c r="AB778" s="9"/>
    </row>
    <row r="779" spans="1:28" ht="14.25" customHeight="1">
      <c r="A779" s="9"/>
      <c r="B779" s="9"/>
      <c r="C779" s="257"/>
      <c r="D779" s="9"/>
      <c r="E779" s="9"/>
      <c r="F779" s="258"/>
      <c r="G779" s="258"/>
      <c r="H779" s="259"/>
      <c r="I779" s="260"/>
      <c r="J779" s="9"/>
      <c r="K779" s="9"/>
      <c r="L779" s="9"/>
      <c r="M779" s="9"/>
      <c r="N779" s="9"/>
      <c r="O779" s="9"/>
      <c r="P779" s="9"/>
      <c r="Q779" s="9"/>
      <c r="R779" s="9"/>
      <c r="S779" s="9"/>
      <c r="T779" s="9"/>
      <c r="U779" s="9"/>
      <c r="V779" s="9"/>
      <c r="W779" s="9"/>
      <c r="X779" s="9"/>
      <c r="Y779" s="9"/>
      <c r="Z779" s="9"/>
      <c r="AA779" s="9"/>
      <c r="AB779" s="9"/>
    </row>
    <row r="780" spans="1:28" ht="14.25" customHeight="1">
      <c r="A780" s="9"/>
      <c r="B780" s="9"/>
      <c r="C780" s="257"/>
      <c r="D780" s="9"/>
      <c r="E780" s="9"/>
      <c r="F780" s="258"/>
      <c r="G780" s="258"/>
      <c r="H780" s="259"/>
      <c r="I780" s="260"/>
      <c r="J780" s="9"/>
      <c r="K780" s="9"/>
      <c r="L780" s="9"/>
      <c r="M780" s="9"/>
      <c r="N780" s="9"/>
      <c r="O780" s="9"/>
      <c r="P780" s="9"/>
      <c r="Q780" s="9"/>
      <c r="R780" s="9"/>
      <c r="S780" s="9"/>
      <c r="T780" s="9"/>
      <c r="U780" s="9"/>
      <c r="V780" s="9"/>
      <c r="W780" s="9"/>
      <c r="X780" s="9"/>
      <c r="Y780" s="9"/>
      <c r="Z780" s="9"/>
      <c r="AA780" s="9"/>
      <c r="AB780" s="9"/>
    </row>
    <row r="781" spans="1:28" ht="14.25" customHeight="1">
      <c r="A781" s="9"/>
      <c r="B781" s="9"/>
      <c r="C781" s="257"/>
      <c r="D781" s="9"/>
      <c r="E781" s="9"/>
      <c r="F781" s="258"/>
      <c r="G781" s="258"/>
      <c r="H781" s="259"/>
      <c r="I781" s="260"/>
      <c r="J781" s="9"/>
      <c r="K781" s="9"/>
      <c r="L781" s="9"/>
      <c r="M781" s="9"/>
      <c r="N781" s="9"/>
      <c r="O781" s="9"/>
      <c r="P781" s="9"/>
      <c r="Q781" s="9"/>
      <c r="R781" s="9"/>
      <c r="S781" s="9"/>
      <c r="T781" s="9"/>
      <c r="U781" s="9"/>
      <c r="V781" s="9"/>
      <c r="W781" s="9"/>
      <c r="X781" s="9"/>
      <c r="Y781" s="9"/>
      <c r="Z781" s="9"/>
      <c r="AA781" s="9"/>
      <c r="AB781" s="9"/>
    </row>
    <row r="782" spans="1:28" ht="14.25" customHeight="1">
      <c r="A782" s="9"/>
      <c r="B782" s="9"/>
      <c r="C782" s="257"/>
      <c r="D782" s="9"/>
      <c r="E782" s="9"/>
      <c r="F782" s="258"/>
      <c r="G782" s="258"/>
      <c r="H782" s="259"/>
      <c r="I782" s="260"/>
      <c r="J782" s="9"/>
      <c r="K782" s="9"/>
      <c r="L782" s="9"/>
      <c r="M782" s="9"/>
      <c r="N782" s="9"/>
      <c r="O782" s="9"/>
      <c r="P782" s="9"/>
      <c r="Q782" s="9"/>
      <c r="R782" s="9"/>
      <c r="S782" s="9"/>
      <c r="T782" s="9"/>
      <c r="U782" s="9"/>
      <c r="V782" s="9"/>
      <c r="W782" s="9"/>
      <c r="X782" s="9"/>
      <c r="Y782" s="9"/>
      <c r="Z782" s="9"/>
      <c r="AA782" s="9"/>
      <c r="AB782" s="9"/>
    </row>
    <row r="783" spans="1:28" ht="14.25" customHeight="1">
      <c r="A783" s="9"/>
      <c r="B783" s="9"/>
      <c r="C783" s="257"/>
      <c r="D783" s="9"/>
      <c r="E783" s="9"/>
      <c r="F783" s="258"/>
      <c r="G783" s="258"/>
      <c r="H783" s="259"/>
      <c r="I783" s="260"/>
      <c r="J783" s="9"/>
      <c r="K783" s="9"/>
      <c r="L783" s="9"/>
      <c r="M783" s="9"/>
      <c r="N783" s="9"/>
      <c r="O783" s="9"/>
      <c r="P783" s="9"/>
      <c r="Q783" s="9"/>
      <c r="R783" s="9"/>
      <c r="S783" s="9"/>
      <c r="T783" s="9"/>
      <c r="U783" s="9"/>
      <c r="V783" s="9"/>
      <c r="W783" s="9"/>
      <c r="X783" s="9"/>
      <c r="Y783" s="9"/>
      <c r="Z783" s="9"/>
      <c r="AA783" s="9"/>
      <c r="AB783" s="9"/>
    </row>
    <row r="784" spans="1:28" ht="14.25" customHeight="1">
      <c r="A784" s="9"/>
      <c r="B784" s="9"/>
      <c r="C784" s="257"/>
      <c r="D784" s="9"/>
      <c r="E784" s="9"/>
      <c r="F784" s="258"/>
      <c r="G784" s="258"/>
      <c r="H784" s="259"/>
      <c r="I784" s="260"/>
      <c r="J784" s="9"/>
      <c r="K784" s="9"/>
      <c r="L784" s="9"/>
      <c r="M784" s="9"/>
      <c r="N784" s="9"/>
      <c r="O784" s="9"/>
      <c r="P784" s="9"/>
      <c r="Q784" s="9"/>
      <c r="R784" s="9"/>
      <c r="S784" s="9"/>
      <c r="T784" s="9"/>
      <c r="U784" s="9"/>
      <c r="V784" s="9"/>
      <c r="W784" s="9"/>
      <c r="X784" s="9"/>
      <c r="Y784" s="9"/>
      <c r="Z784" s="9"/>
      <c r="AA784" s="9"/>
      <c r="AB784" s="9"/>
    </row>
    <row r="785" spans="1:28" ht="14.25" customHeight="1">
      <c r="A785" s="9"/>
      <c r="B785" s="9"/>
      <c r="C785" s="257"/>
      <c r="D785" s="9"/>
      <c r="E785" s="9"/>
      <c r="F785" s="258"/>
      <c r="G785" s="258"/>
      <c r="H785" s="259"/>
      <c r="I785" s="260"/>
      <c r="J785" s="9"/>
      <c r="K785" s="9"/>
      <c r="L785" s="9"/>
      <c r="M785" s="9"/>
      <c r="N785" s="9"/>
      <c r="O785" s="9"/>
      <c r="P785" s="9"/>
      <c r="Q785" s="9"/>
      <c r="R785" s="9"/>
      <c r="S785" s="9"/>
      <c r="T785" s="9"/>
      <c r="U785" s="9"/>
      <c r="V785" s="9"/>
      <c r="W785" s="9"/>
      <c r="X785" s="9"/>
      <c r="Y785" s="9"/>
      <c r="Z785" s="9"/>
      <c r="AA785" s="9"/>
      <c r="AB785" s="9"/>
    </row>
    <row r="786" spans="1:28" ht="14.25" customHeight="1">
      <c r="A786" s="9"/>
      <c r="B786" s="9"/>
      <c r="C786" s="257"/>
      <c r="D786" s="9"/>
      <c r="E786" s="9"/>
      <c r="F786" s="258"/>
      <c r="G786" s="258"/>
      <c r="H786" s="259"/>
      <c r="I786" s="260"/>
      <c r="J786" s="9"/>
      <c r="K786" s="9"/>
      <c r="L786" s="9"/>
      <c r="M786" s="9"/>
      <c r="N786" s="9"/>
      <c r="O786" s="9"/>
      <c r="P786" s="9"/>
      <c r="Q786" s="9"/>
      <c r="R786" s="9"/>
      <c r="S786" s="9"/>
      <c r="T786" s="9"/>
      <c r="U786" s="9"/>
      <c r="V786" s="9"/>
      <c r="W786" s="9"/>
      <c r="X786" s="9"/>
      <c r="Y786" s="9"/>
      <c r="Z786" s="9"/>
      <c r="AA786" s="9"/>
      <c r="AB786" s="9"/>
    </row>
    <row r="787" spans="1:28" ht="14.25" customHeight="1">
      <c r="A787" s="9"/>
      <c r="B787" s="9"/>
      <c r="C787" s="257"/>
      <c r="D787" s="9"/>
      <c r="E787" s="9"/>
      <c r="F787" s="258"/>
      <c r="G787" s="258"/>
      <c r="H787" s="259"/>
      <c r="I787" s="260"/>
      <c r="J787" s="9"/>
      <c r="K787" s="9"/>
      <c r="L787" s="9"/>
      <c r="M787" s="9"/>
      <c r="N787" s="9"/>
      <c r="O787" s="9"/>
      <c r="P787" s="9"/>
      <c r="Q787" s="9"/>
      <c r="R787" s="9"/>
      <c r="S787" s="9"/>
      <c r="T787" s="9"/>
      <c r="U787" s="9"/>
      <c r="V787" s="9"/>
      <c r="W787" s="9"/>
      <c r="X787" s="9"/>
      <c r="Y787" s="9"/>
      <c r="Z787" s="9"/>
      <c r="AA787" s="9"/>
      <c r="AB787" s="9"/>
    </row>
    <row r="788" spans="1:28" ht="14.25" customHeight="1">
      <c r="A788" s="9"/>
      <c r="B788" s="9"/>
      <c r="C788" s="257"/>
      <c r="D788" s="9"/>
      <c r="E788" s="9"/>
      <c r="F788" s="258"/>
      <c r="G788" s="258"/>
      <c r="H788" s="259"/>
      <c r="I788" s="260"/>
      <c r="J788" s="9"/>
      <c r="K788" s="9"/>
      <c r="L788" s="9"/>
      <c r="M788" s="9"/>
      <c r="N788" s="9"/>
      <c r="O788" s="9"/>
      <c r="P788" s="9"/>
      <c r="Q788" s="9"/>
      <c r="R788" s="9"/>
      <c r="S788" s="9"/>
      <c r="T788" s="9"/>
      <c r="U788" s="9"/>
      <c r="V788" s="9"/>
      <c r="W788" s="9"/>
      <c r="X788" s="9"/>
      <c r="Y788" s="9"/>
      <c r="Z788" s="9"/>
      <c r="AA788" s="9"/>
      <c r="AB788" s="9"/>
    </row>
    <row r="789" spans="1:28" ht="14.25" customHeight="1">
      <c r="A789" s="9"/>
      <c r="B789" s="9"/>
      <c r="C789" s="257"/>
      <c r="D789" s="9"/>
      <c r="E789" s="9"/>
      <c r="F789" s="258"/>
      <c r="G789" s="258"/>
      <c r="H789" s="259"/>
      <c r="I789" s="260"/>
      <c r="J789" s="9"/>
      <c r="K789" s="9"/>
      <c r="L789" s="9"/>
      <c r="M789" s="9"/>
      <c r="N789" s="9"/>
      <c r="O789" s="9"/>
      <c r="P789" s="9"/>
      <c r="Q789" s="9"/>
      <c r="R789" s="9"/>
      <c r="S789" s="9"/>
      <c r="T789" s="9"/>
      <c r="U789" s="9"/>
      <c r="V789" s="9"/>
      <c r="W789" s="9"/>
      <c r="X789" s="9"/>
      <c r="Y789" s="9"/>
      <c r="Z789" s="9"/>
      <c r="AA789" s="9"/>
      <c r="AB789" s="9"/>
    </row>
    <row r="790" spans="1:28" ht="14.25" customHeight="1">
      <c r="A790" s="9"/>
      <c r="B790" s="9"/>
      <c r="C790" s="257"/>
      <c r="D790" s="9"/>
      <c r="E790" s="9"/>
      <c r="F790" s="258"/>
      <c r="G790" s="258"/>
      <c r="H790" s="259"/>
      <c r="I790" s="260"/>
      <c r="J790" s="9"/>
      <c r="K790" s="9"/>
      <c r="L790" s="9"/>
      <c r="M790" s="9"/>
      <c r="N790" s="9"/>
      <c r="O790" s="9"/>
      <c r="P790" s="9"/>
      <c r="Q790" s="9"/>
      <c r="R790" s="9"/>
      <c r="S790" s="9"/>
      <c r="T790" s="9"/>
      <c r="U790" s="9"/>
      <c r="V790" s="9"/>
      <c r="W790" s="9"/>
      <c r="X790" s="9"/>
      <c r="Y790" s="9"/>
      <c r="Z790" s="9"/>
      <c r="AA790" s="9"/>
      <c r="AB790" s="9"/>
    </row>
    <row r="791" spans="1:28" ht="14.25" customHeight="1">
      <c r="A791" s="9"/>
      <c r="B791" s="9"/>
      <c r="C791" s="257"/>
      <c r="D791" s="9"/>
      <c r="E791" s="9"/>
      <c r="F791" s="258"/>
      <c r="G791" s="258"/>
      <c r="H791" s="259"/>
      <c r="I791" s="260"/>
      <c r="J791" s="9"/>
      <c r="K791" s="9"/>
      <c r="L791" s="9"/>
      <c r="M791" s="9"/>
      <c r="N791" s="9"/>
      <c r="O791" s="9"/>
      <c r="P791" s="9"/>
      <c r="Q791" s="9"/>
      <c r="R791" s="9"/>
      <c r="S791" s="9"/>
      <c r="T791" s="9"/>
      <c r="U791" s="9"/>
      <c r="V791" s="9"/>
      <c r="W791" s="9"/>
      <c r="X791" s="9"/>
      <c r="Y791" s="9"/>
      <c r="Z791" s="9"/>
      <c r="AA791" s="9"/>
      <c r="AB791" s="9"/>
    </row>
    <row r="792" spans="1:28" ht="14.25" customHeight="1">
      <c r="A792" s="9"/>
      <c r="B792" s="9"/>
      <c r="C792" s="257"/>
      <c r="D792" s="9"/>
      <c r="E792" s="9"/>
      <c r="F792" s="258"/>
      <c r="G792" s="258"/>
      <c r="H792" s="259"/>
      <c r="I792" s="260"/>
      <c r="J792" s="9"/>
      <c r="K792" s="9"/>
      <c r="L792" s="9"/>
      <c r="M792" s="9"/>
      <c r="N792" s="9"/>
      <c r="O792" s="9"/>
      <c r="P792" s="9"/>
      <c r="Q792" s="9"/>
      <c r="R792" s="9"/>
      <c r="S792" s="9"/>
      <c r="T792" s="9"/>
      <c r="U792" s="9"/>
      <c r="V792" s="9"/>
      <c r="W792" s="9"/>
      <c r="X792" s="9"/>
      <c r="Y792" s="9"/>
      <c r="Z792" s="9"/>
      <c r="AA792" s="9"/>
      <c r="AB792" s="9"/>
    </row>
    <row r="793" spans="1:28" ht="14.25" customHeight="1">
      <c r="A793" s="9"/>
      <c r="B793" s="9"/>
      <c r="C793" s="257"/>
      <c r="D793" s="9"/>
      <c r="E793" s="9"/>
      <c r="F793" s="258"/>
      <c r="G793" s="258"/>
      <c r="H793" s="259"/>
      <c r="I793" s="260"/>
      <c r="J793" s="9"/>
      <c r="K793" s="9"/>
      <c r="L793" s="9"/>
      <c r="M793" s="9"/>
      <c r="N793" s="9"/>
      <c r="O793" s="9"/>
      <c r="P793" s="9"/>
      <c r="Q793" s="9"/>
      <c r="R793" s="9"/>
      <c r="S793" s="9"/>
      <c r="T793" s="9"/>
      <c r="U793" s="9"/>
      <c r="V793" s="9"/>
      <c r="W793" s="9"/>
      <c r="X793" s="9"/>
      <c r="Y793" s="9"/>
      <c r="Z793" s="9"/>
      <c r="AA793" s="9"/>
      <c r="AB793" s="9"/>
    </row>
    <row r="794" spans="1:28" ht="14.25" customHeight="1">
      <c r="A794" s="9"/>
      <c r="B794" s="9"/>
      <c r="C794" s="257"/>
      <c r="D794" s="9"/>
      <c r="E794" s="9"/>
      <c r="F794" s="258"/>
      <c r="G794" s="258"/>
      <c r="H794" s="259"/>
      <c r="I794" s="260"/>
      <c r="J794" s="9"/>
      <c r="K794" s="9"/>
      <c r="L794" s="9"/>
      <c r="M794" s="9"/>
      <c r="N794" s="9"/>
      <c r="O794" s="9"/>
      <c r="P794" s="9"/>
      <c r="Q794" s="9"/>
      <c r="R794" s="9"/>
      <c r="S794" s="9"/>
      <c r="T794" s="9"/>
      <c r="U794" s="9"/>
      <c r="V794" s="9"/>
      <c r="W794" s="9"/>
      <c r="X794" s="9"/>
      <c r="Y794" s="9"/>
      <c r="Z794" s="9"/>
      <c r="AA794" s="9"/>
      <c r="AB794" s="9"/>
    </row>
    <row r="795" spans="1:28" ht="14.25" customHeight="1">
      <c r="A795" s="9"/>
      <c r="B795" s="9"/>
      <c r="C795" s="257"/>
      <c r="D795" s="9"/>
      <c r="E795" s="9"/>
      <c r="F795" s="258"/>
      <c r="G795" s="258"/>
      <c r="H795" s="259"/>
      <c r="I795" s="260"/>
      <c r="J795" s="9"/>
      <c r="K795" s="9"/>
      <c r="L795" s="9"/>
      <c r="M795" s="9"/>
      <c r="N795" s="9"/>
      <c r="O795" s="9"/>
      <c r="P795" s="9"/>
      <c r="Q795" s="9"/>
      <c r="R795" s="9"/>
      <c r="S795" s="9"/>
      <c r="T795" s="9"/>
      <c r="U795" s="9"/>
      <c r="V795" s="9"/>
      <c r="W795" s="9"/>
      <c r="X795" s="9"/>
      <c r="Y795" s="9"/>
      <c r="Z795" s="9"/>
      <c r="AA795" s="9"/>
      <c r="AB795" s="9"/>
    </row>
    <row r="796" spans="1:28" ht="14.25" customHeight="1">
      <c r="A796" s="9"/>
      <c r="B796" s="9"/>
      <c r="C796" s="257"/>
      <c r="D796" s="9"/>
      <c r="E796" s="9"/>
      <c r="F796" s="258"/>
      <c r="G796" s="258"/>
      <c r="H796" s="259"/>
      <c r="I796" s="260"/>
      <c r="J796" s="9"/>
      <c r="K796" s="9"/>
      <c r="L796" s="9"/>
      <c r="M796" s="9"/>
      <c r="N796" s="9"/>
      <c r="O796" s="9"/>
      <c r="P796" s="9"/>
      <c r="Q796" s="9"/>
      <c r="R796" s="9"/>
      <c r="S796" s="9"/>
      <c r="T796" s="9"/>
      <c r="U796" s="9"/>
      <c r="V796" s="9"/>
      <c r="W796" s="9"/>
      <c r="X796" s="9"/>
      <c r="Y796" s="9"/>
      <c r="Z796" s="9"/>
      <c r="AA796" s="9"/>
      <c r="AB796" s="9"/>
    </row>
    <row r="797" spans="1:28" ht="14.25" customHeight="1">
      <c r="A797" s="9"/>
      <c r="B797" s="9"/>
      <c r="C797" s="257"/>
      <c r="D797" s="9"/>
      <c r="E797" s="9"/>
      <c r="F797" s="258"/>
      <c r="G797" s="258"/>
      <c r="H797" s="259"/>
      <c r="I797" s="260"/>
      <c r="J797" s="9"/>
      <c r="K797" s="9"/>
      <c r="L797" s="9"/>
      <c r="M797" s="9"/>
      <c r="N797" s="9"/>
      <c r="O797" s="9"/>
      <c r="P797" s="9"/>
      <c r="Q797" s="9"/>
      <c r="R797" s="9"/>
      <c r="S797" s="9"/>
      <c r="T797" s="9"/>
      <c r="U797" s="9"/>
      <c r="V797" s="9"/>
      <c r="W797" s="9"/>
      <c r="X797" s="9"/>
      <c r="Y797" s="9"/>
      <c r="Z797" s="9"/>
      <c r="AA797" s="9"/>
      <c r="AB797" s="9"/>
    </row>
    <row r="798" spans="1:28" ht="14.25" customHeight="1">
      <c r="A798" s="9"/>
      <c r="B798" s="9"/>
      <c r="C798" s="257"/>
      <c r="D798" s="9"/>
      <c r="E798" s="9"/>
      <c r="F798" s="258"/>
      <c r="G798" s="258"/>
      <c r="H798" s="259"/>
      <c r="I798" s="260"/>
      <c r="J798" s="9"/>
      <c r="K798" s="9"/>
      <c r="L798" s="9"/>
      <c r="M798" s="9"/>
      <c r="N798" s="9"/>
      <c r="O798" s="9"/>
      <c r="P798" s="9"/>
      <c r="Q798" s="9"/>
      <c r="R798" s="9"/>
      <c r="S798" s="9"/>
      <c r="T798" s="9"/>
      <c r="U798" s="9"/>
      <c r="V798" s="9"/>
      <c r="W798" s="9"/>
      <c r="X798" s="9"/>
      <c r="Y798" s="9"/>
      <c r="Z798" s="9"/>
      <c r="AA798" s="9"/>
      <c r="AB798" s="9"/>
    </row>
    <row r="799" spans="1:28" ht="14.25" customHeight="1">
      <c r="A799" s="9"/>
      <c r="B799" s="9"/>
      <c r="C799" s="257"/>
      <c r="D799" s="9"/>
      <c r="E799" s="9"/>
      <c r="F799" s="258"/>
      <c r="G799" s="258"/>
      <c r="H799" s="259"/>
      <c r="I799" s="260"/>
      <c r="J799" s="9"/>
      <c r="K799" s="9"/>
      <c r="L799" s="9"/>
      <c r="M799" s="9"/>
      <c r="N799" s="9"/>
      <c r="O799" s="9"/>
      <c r="P799" s="9"/>
      <c r="Q799" s="9"/>
      <c r="R799" s="9"/>
      <c r="S799" s="9"/>
      <c r="T799" s="9"/>
      <c r="U799" s="9"/>
      <c r="V799" s="9"/>
      <c r="W799" s="9"/>
      <c r="X799" s="9"/>
      <c r="Y799" s="9"/>
      <c r="Z799" s="9"/>
      <c r="AA799" s="9"/>
      <c r="AB799" s="9"/>
    </row>
    <row r="800" spans="1:28" ht="14.25" customHeight="1">
      <c r="A800" s="9"/>
      <c r="B800" s="9"/>
      <c r="C800" s="257"/>
      <c r="D800" s="9"/>
      <c r="E800" s="9"/>
      <c r="F800" s="258"/>
      <c r="G800" s="258"/>
      <c r="H800" s="259"/>
      <c r="I800" s="260"/>
      <c r="J800" s="9"/>
      <c r="K800" s="9"/>
      <c r="L800" s="9"/>
      <c r="M800" s="9"/>
      <c r="N800" s="9"/>
      <c r="O800" s="9"/>
      <c r="P800" s="9"/>
      <c r="Q800" s="9"/>
      <c r="R800" s="9"/>
      <c r="S800" s="9"/>
      <c r="T800" s="9"/>
      <c r="U800" s="9"/>
      <c r="V800" s="9"/>
      <c r="W800" s="9"/>
      <c r="X800" s="9"/>
      <c r="Y800" s="9"/>
      <c r="Z800" s="9"/>
      <c r="AA800" s="9"/>
      <c r="AB800" s="9"/>
    </row>
    <row r="801" spans="1:28" ht="14.25" customHeight="1">
      <c r="A801" s="9"/>
      <c r="B801" s="9"/>
      <c r="C801" s="257"/>
      <c r="D801" s="9"/>
      <c r="E801" s="9"/>
      <c r="F801" s="258"/>
      <c r="G801" s="258"/>
      <c r="H801" s="259"/>
      <c r="I801" s="260"/>
      <c r="J801" s="9"/>
      <c r="K801" s="9"/>
      <c r="L801" s="9"/>
      <c r="M801" s="9"/>
      <c r="N801" s="9"/>
      <c r="O801" s="9"/>
      <c r="P801" s="9"/>
      <c r="Q801" s="9"/>
      <c r="R801" s="9"/>
      <c r="S801" s="9"/>
      <c r="T801" s="9"/>
      <c r="U801" s="9"/>
      <c r="V801" s="9"/>
      <c r="W801" s="9"/>
      <c r="X801" s="9"/>
      <c r="Y801" s="9"/>
      <c r="Z801" s="9"/>
      <c r="AA801" s="9"/>
      <c r="AB801" s="9"/>
    </row>
    <row r="802" spans="1:28" ht="14.25" customHeight="1">
      <c r="A802" s="9"/>
      <c r="B802" s="9"/>
      <c r="C802" s="257"/>
      <c r="D802" s="9"/>
      <c r="E802" s="9"/>
      <c r="F802" s="258"/>
      <c r="G802" s="258"/>
      <c r="H802" s="259"/>
      <c r="I802" s="260"/>
      <c r="J802" s="9"/>
      <c r="K802" s="9"/>
      <c r="L802" s="9"/>
      <c r="M802" s="9"/>
      <c r="N802" s="9"/>
      <c r="O802" s="9"/>
      <c r="P802" s="9"/>
      <c r="Q802" s="9"/>
      <c r="R802" s="9"/>
      <c r="S802" s="9"/>
      <c r="T802" s="9"/>
      <c r="U802" s="9"/>
      <c r="V802" s="9"/>
      <c r="W802" s="9"/>
      <c r="X802" s="9"/>
      <c r="Y802" s="9"/>
      <c r="Z802" s="9"/>
      <c r="AA802" s="9"/>
      <c r="AB802" s="9"/>
    </row>
    <row r="803" spans="1:28" ht="14.25" customHeight="1">
      <c r="A803" s="9"/>
      <c r="B803" s="9"/>
      <c r="C803" s="257"/>
      <c r="D803" s="9"/>
      <c r="E803" s="9"/>
      <c r="F803" s="258"/>
      <c r="G803" s="258"/>
      <c r="H803" s="259"/>
      <c r="I803" s="260"/>
      <c r="J803" s="9"/>
      <c r="K803" s="9"/>
      <c r="L803" s="9"/>
      <c r="M803" s="9"/>
      <c r="N803" s="9"/>
      <c r="O803" s="9"/>
      <c r="P803" s="9"/>
      <c r="Q803" s="9"/>
      <c r="R803" s="9"/>
      <c r="S803" s="9"/>
      <c r="T803" s="9"/>
      <c r="U803" s="9"/>
      <c r="V803" s="9"/>
      <c r="W803" s="9"/>
      <c r="X803" s="9"/>
      <c r="Y803" s="9"/>
      <c r="Z803" s="9"/>
      <c r="AA803" s="9"/>
      <c r="AB803" s="9"/>
    </row>
    <row r="804" spans="1:28" ht="14.25" customHeight="1">
      <c r="A804" s="9"/>
      <c r="B804" s="9"/>
      <c r="C804" s="257"/>
      <c r="D804" s="9"/>
      <c r="E804" s="9"/>
      <c r="F804" s="258"/>
      <c r="G804" s="258"/>
      <c r="H804" s="259"/>
      <c r="I804" s="260"/>
      <c r="J804" s="9"/>
      <c r="K804" s="9"/>
      <c r="L804" s="9"/>
      <c r="M804" s="9"/>
      <c r="N804" s="9"/>
      <c r="O804" s="9"/>
      <c r="P804" s="9"/>
      <c r="Q804" s="9"/>
      <c r="R804" s="9"/>
      <c r="S804" s="9"/>
      <c r="T804" s="9"/>
      <c r="U804" s="9"/>
      <c r="V804" s="9"/>
      <c r="W804" s="9"/>
      <c r="X804" s="9"/>
      <c r="Y804" s="9"/>
      <c r="Z804" s="9"/>
      <c r="AA804" s="9"/>
      <c r="AB804" s="9"/>
    </row>
    <row r="805" spans="1:28" ht="14.25" customHeight="1">
      <c r="A805" s="9"/>
      <c r="B805" s="9"/>
      <c r="C805" s="257"/>
      <c r="D805" s="9"/>
      <c r="E805" s="9"/>
      <c r="F805" s="258"/>
      <c r="G805" s="258"/>
      <c r="H805" s="259"/>
      <c r="I805" s="260"/>
      <c r="J805" s="9"/>
      <c r="K805" s="9"/>
      <c r="L805" s="9"/>
      <c r="M805" s="9"/>
      <c r="N805" s="9"/>
      <c r="O805" s="9"/>
      <c r="P805" s="9"/>
      <c r="Q805" s="9"/>
      <c r="R805" s="9"/>
      <c r="S805" s="9"/>
      <c r="T805" s="9"/>
      <c r="U805" s="9"/>
      <c r="V805" s="9"/>
      <c r="W805" s="9"/>
      <c r="X805" s="9"/>
      <c r="Y805" s="9"/>
      <c r="Z805" s="9"/>
      <c r="AA805" s="9"/>
      <c r="AB805" s="9"/>
    </row>
    <row r="806" spans="1:28" ht="14.25" customHeight="1">
      <c r="A806" s="9"/>
      <c r="B806" s="9"/>
      <c r="C806" s="257"/>
      <c r="D806" s="9"/>
      <c r="E806" s="9"/>
      <c r="F806" s="258"/>
      <c r="G806" s="258"/>
      <c r="H806" s="259"/>
      <c r="I806" s="260"/>
      <c r="J806" s="9"/>
      <c r="K806" s="9"/>
      <c r="L806" s="9"/>
      <c r="M806" s="9"/>
      <c r="N806" s="9"/>
      <c r="O806" s="9"/>
      <c r="P806" s="9"/>
      <c r="Q806" s="9"/>
      <c r="R806" s="9"/>
      <c r="S806" s="9"/>
      <c r="T806" s="9"/>
      <c r="U806" s="9"/>
      <c r="V806" s="9"/>
      <c r="W806" s="9"/>
      <c r="X806" s="9"/>
      <c r="Y806" s="9"/>
      <c r="Z806" s="9"/>
      <c r="AA806" s="9"/>
      <c r="AB806" s="9"/>
    </row>
    <row r="807" spans="1:28" ht="14.25" customHeight="1">
      <c r="A807" s="9"/>
      <c r="B807" s="9"/>
      <c r="C807" s="257"/>
      <c r="D807" s="9"/>
      <c r="E807" s="9"/>
      <c r="F807" s="258"/>
      <c r="G807" s="258"/>
      <c r="H807" s="259"/>
      <c r="I807" s="260"/>
      <c r="J807" s="9"/>
      <c r="K807" s="9"/>
      <c r="L807" s="9"/>
      <c r="M807" s="9"/>
      <c r="N807" s="9"/>
      <c r="O807" s="9"/>
      <c r="P807" s="9"/>
      <c r="Q807" s="9"/>
      <c r="R807" s="9"/>
      <c r="S807" s="9"/>
      <c r="T807" s="9"/>
      <c r="U807" s="9"/>
      <c r="V807" s="9"/>
      <c r="W807" s="9"/>
      <c r="X807" s="9"/>
      <c r="Y807" s="9"/>
      <c r="Z807" s="9"/>
      <c r="AA807" s="9"/>
      <c r="AB807" s="9"/>
    </row>
    <row r="808" spans="1:28" ht="14.25" customHeight="1">
      <c r="A808" s="9"/>
      <c r="B808" s="9"/>
      <c r="C808" s="257"/>
      <c r="D808" s="9"/>
      <c r="E808" s="9"/>
      <c r="F808" s="258"/>
      <c r="G808" s="258"/>
      <c r="H808" s="259"/>
      <c r="I808" s="260"/>
      <c r="J808" s="9"/>
      <c r="K808" s="9"/>
      <c r="L808" s="9"/>
      <c r="M808" s="9"/>
      <c r="N808" s="9"/>
      <c r="O808" s="9"/>
      <c r="P808" s="9"/>
      <c r="Q808" s="9"/>
      <c r="R808" s="9"/>
      <c r="S808" s="9"/>
      <c r="T808" s="9"/>
      <c r="U808" s="9"/>
      <c r="V808" s="9"/>
      <c r="W808" s="9"/>
      <c r="X808" s="9"/>
      <c r="Y808" s="9"/>
      <c r="Z808" s="9"/>
      <c r="AA808" s="9"/>
      <c r="AB808" s="9"/>
    </row>
    <row r="809" spans="1:28" ht="14.25" customHeight="1">
      <c r="A809" s="9"/>
      <c r="B809" s="9"/>
      <c r="C809" s="257"/>
      <c r="D809" s="9"/>
      <c r="E809" s="9"/>
      <c r="F809" s="258"/>
      <c r="G809" s="258"/>
      <c r="H809" s="259"/>
      <c r="I809" s="260"/>
      <c r="J809" s="9"/>
      <c r="K809" s="9"/>
      <c r="L809" s="9"/>
      <c r="M809" s="9"/>
      <c r="N809" s="9"/>
      <c r="O809" s="9"/>
      <c r="P809" s="9"/>
      <c r="Q809" s="9"/>
      <c r="R809" s="9"/>
      <c r="S809" s="9"/>
      <c r="T809" s="9"/>
      <c r="U809" s="9"/>
      <c r="V809" s="9"/>
      <c r="W809" s="9"/>
      <c r="X809" s="9"/>
      <c r="Y809" s="9"/>
      <c r="Z809" s="9"/>
      <c r="AA809" s="9"/>
      <c r="AB809" s="9"/>
    </row>
    <row r="810" spans="1:28" ht="14.25" customHeight="1">
      <c r="A810" s="9"/>
      <c r="B810" s="9"/>
      <c r="C810" s="257"/>
      <c r="D810" s="9"/>
      <c r="E810" s="9"/>
      <c r="F810" s="258"/>
      <c r="G810" s="258"/>
      <c r="H810" s="259"/>
      <c r="I810" s="260"/>
      <c r="J810" s="9"/>
      <c r="K810" s="9"/>
      <c r="L810" s="9"/>
      <c r="M810" s="9"/>
      <c r="N810" s="9"/>
      <c r="O810" s="9"/>
      <c r="P810" s="9"/>
      <c r="Q810" s="9"/>
      <c r="R810" s="9"/>
      <c r="S810" s="9"/>
      <c r="T810" s="9"/>
      <c r="U810" s="9"/>
      <c r="V810" s="9"/>
      <c r="W810" s="9"/>
      <c r="X810" s="9"/>
      <c r="Y810" s="9"/>
      <c r="Z810" s="9"/>
      <c r="AA810" s="9"/>
      <c r="AB810" s="9"/>
    </row>
    <row r="811" spans="1:28" ht="14.25" customHeight="1">
      <c r="A811" s="9"/>
      <c r="B811" s="9"/>
      <c r="C811" s="257"/>
      <c r="D811" s="9"/>
      <c r="E811" s="9"/>
      <c r="F811" s="258"/>
      <c r="G811" s="258"/>
      <c r="H811" s="259"/>
      <c r="I811" s="260"/>
      <c r="J811" s="9"/>
      <c r="K811" s="9"/>
      <c r="L811" s="9"/>
      <c r="M811" s="9"/>
      <c r="N811" s="9"/>
      <c r="O811" s="9"/>
      <c r="P811" s="9"/>
      <c r="Q811" s="9"/>
      <c r="R811" s="9"/>
      <c r="S811" s="9"/>
      <c r="T811" s="9"/>
      <c r="U811" s="9"/>
      <c r="V811" s="9"/>
      <c r="W811" s="9"/>
      <c r="X811" s="9"/>
      <c r="Y811" s="9"/>
      <c r="Z811" s="9"/>
      <c r="AA811" s="9"/>
      <c r="AB811" s="9"/>
    </row>
    <row r="812" spans="1:28" ht="14.25" customHeight="1">
      <c r="A812" s="9"/>
      <c r="B812" s="9"/>
      <c r="C812" s="257"/>
      <c r="D812" s="9"/>
      <c r="E812" s="9"/>
      <c r="F812" s="258"/>
      <c r="G812" s="258"/>
      <c r="H812" s="259"/>
      <c r="I812" s="260"/>
      <c r="J812" s="9"/>
      <c r="K812" s="9"/>
      <c r="L812" s="9"/>
      <c r="M812" s="9"/>
      <c r="N812" s="9"/>
      <c r="O812" s="9"/>
      <c r="P812" s="9"/>
      <c r="Q812" s="9"/>
      <c r="R812" s="9"/>
      <c r="S812" s="9"/>
      <c r="T812" s="9"/>
      <c r="U812" s="9"/>
      <c r="V812" s="9"/>
      <c r="W812" s="9"/>
      <c r="X812" s="9"/>
      <c r="Y812" s="9"/>
      <c r="Z812" s="9"/>
      <c r="AA812" s="9"/>
      <c r="AB812" s="9"/>
    </row>
    <row r="813" spans="1:28" ht="14.25" customHeight="1">
      <c r="A813" s="9"/>
      <c r="B813" s="9"/>
      <c r="C813" s="257"/>
      <c r="D813" s="9"/>
      <c r="E813" s="9"/>
      <c r="F813" s="258"/>
      <c r="G813" s="258"/>
      <c r="H813" s="259"/>
      <c r="I813" s="260"/>
      <c r="J813" s="9"/>
      <c r="K813" s="9"/>
      <c r="L813" s="9"/>
      <c r="M813" s="9"/>
      <c r="N813" s="9"/>
      <c r="O813" s="9"/>
      <c r="P813" s="9"/>
      <c r="Q813" s="9"/>
      <c r="R813" s="9"/>
      <c r="S813" s="9"/>
      <c r="T813" s="9"/>
      <c r="U813" s="9"/>
      <c r="V813" s="9"/>
      <c r="W813" s="9"/>
      <c r="X813" s="9"/>
      <c r="Y813" s="9"/>
      <c r="Z813" s="9"/>
      <c r="AA813" s="9"/>
      <c r="AB813" s="9"/>
    </row>
    <row r="814" spans="1:28" ht="14.25" customHeight="1">
      <c r="A814" s="9"/>
      <c r="B814" s="9"/>
      <c r="C814" s="257"/>
      <c r="D814" s="9"/>
      <c r="E814" s="9"/>
      <c r="F814" s="258"/>
      <c r="G814" s="258"/>
      <c r="H814" s="259"/>
      <c r="I814" s="260"/>
      <c r="J814" s="9"/>
      <c r="K814" s="9"/>
      <c r="L814" s="9"/>
      <c r="M814" s="9"/>
      <c r="N814" s="9"/>
      <c r="O814" s="9"/>
      <c r="P814" s="9"/>
      <c r="Q814" s="9"/>
      <c r="R814" s="9"/>
      <c r="S814" s="9"/>
      <c r="T814" s="9"/>
      <c r="U814" s="9"/>
      <c r="V814" s="9"/>
      <c r="W814" s="9"/>
      <c r="X814" s="9"/>
      <c r="Y814" s="9"/>
      <c r="Z814" s="9"/>
      <c r="AA814" s="9"/>
      <c r="AB814" s="9"/>
    </row>
    <row r="815" spans="1:28" ht="14.25" customHeight="1">
      <c r="A815" s="9"/>
      <c r="B815" s="9"/>
      <c r="C815" s="257"/>
      <c r="D815" s="9"/>
      <c r="E815" s="9"/>
      <c r="F815" s="258"/>
      <c r="G815" s="258"/>
      <c r="H815" s="259"/>
      <c r="I815" s="260"/>
      <c r="J815" s="9"/>
      <c r="K815" s="9"/>
      <c r="L815" s="9"/>
      <c r="M815" s="9"/>
      <c r="N815" s="9"/>
      <c r="O815" s="9"/>
      <c r="P815" s="9"/>
      <c r="Q815" s="9"/>
      <c r="R815" s="9"/>
      <c r="S815" s="9"/>
      <c r="T815" s="9"/>
      <c r="U815" s="9"/>
      <c r="V815" s="9"/>
      <c r="W815" s="9"/>
      <c r="X815" s="9"/>
      <c r="Y815" s="9"/>
      <c r="Z815" s="9"/>
      <c r="AA815" s="9"/>
      <c r="AB815" s="9"/>
    </row>
    <row r="816" spans="1:28" ht="14.25" customHeight="1">
      <c r="A816" s="9"/>
      <c r="B816" s="9"/>
      <c r="C816" s="257"/>
      <c r="D816" s="9"/>
      <c r="E816" s="9"/>
      <c r="F816" s="258"/>
      <c r="G816" s="258"/>
      <c r="H816" s="259"/>
      <c r="I816" s="260"/>
      <c r="J816" s="9"/>
      <c r="K816" s="9"/>
      <c r="L816" s="9"/>
      <c r="M816" s="9"/>
      <c r="N816" s="9"/>
      <c r="O816" s="9"/>
      <c r="P816" s="9"/>
      <c r="Q816" s="9"/>
      <c r="R816" s="9"/>
      <c r="S816" s="9"/>
      <c r="T816" s="9"/>
      <c r="U816" s="9"/>
      <c r="V816" s="9"/>
      <c r="W816" s="9"/>
      <c r="X816" s="9"/>
      <c r="Y816" s="9"/>
      <c r="Z816" s="9"/>
      <c r="AA816" s="9"/>
      <c r="AB816" s="9"/>
    </row>
    <row r="817" spans="1:28" ht="14.25" customHeight="1">
      <c r="A817" s="9"/>
      <c r="B817" s="9"/>
      <c r="C817" s="257"/>
      <c r="D817" s="9"/>
      <c r="E817" s="9"/>
      <c r="F817" s="258"/>
      <c r="G817" s="258"/>
      <c r="H817" s="259"/>
      <c r="I817" s="260"/>
      <c r="J817" s="9"/>
      <c r="K817" s="9"/>
      <c r="L817" s="9"/>
      <c r="M817" s="9"/>
      <c r="N817" s="9"/>
      <c r="O817" s="9"/>
      <c r="P817" s="9"/>
      <c r="Q817" s="9"/>
      <c r="R817" s="9"/>
      <c r="S817" s="9"/>
      <c r="T817" s="9"/>
      <c r="U817" s="9"/>
      <c r="V817" s="9"/>
      <c r="W817" s="9"/>
      <c r="X817" s="9"/>
      <c r="Y817" s="9"/>
      <c r="Z817" s="9"/>
      <c r="AA817" s="9"/>
      <c r="AB817" s="9"/>
    </row>
    <row r="818" spans="1:28" ht="14.25" customHeight="1">
      <c r="A818" s="9"/>
      <c r="B818" s="9"/>
      <c r="C818" s="257"/>
      <c r="D818" s="9"/>
      <c r="E818" s="9"/>
      <c r="F818" s="258"/>
      <c r="G818" s="258"/>
      <c r="H818" s="259"/>
      <c r="I818" s="260"/>
      <c r="J818" s="9"/>
      <c r="K818" s="9"/>
      <c r="L818" s="9"/>
      <c r="M818" s="9"/>
      <c r="N818" s="9"/>
      <c r="O818" s="9"/>
      <c r="P818" s="9"/>
      <c r="Q818" s="9"/>
      <c r="R818" s="9"/>
      <c r="S818" s="9"/>
      <c r="T818" s="9"/>
      <c r="U818" s="9"/>
      <c r="V818" s="9"/>
      <c r="W818" s="9"/>
      <c r="X818" s="9"/>
      <c r="Y818" s="9"/>
      <c r="Z818" s="9"/>
      <c r="AA818" s="9"/>
      <c r="AB818" s="9"/>
    </row>
    <row r="819" spans="1:28" ht="14.25" customHeight="1">
      <c r="A819" s="9"/>
      <c r="B819" s="9"/>
      <c r="C819" s="257"/>
      <c r="D819" s="9"/>
      <c r="E819" s="9"/>
      <c r="F819" s="258"/>
      <c r="G819" s="258"/>
      <c r="H819" s="259"/>
      <c r="I819" s="260"/>
      <c r="J819" s="9"/>
      <c r="K819" s="9"/>
      <c r="L819" s="9"/>
      <c r="M819" s="9"/>
      <c r="N819" s="9"/>
      <c r="O819" s="9"/>
      <c r="P819" s="9"/>
      <c r="Q819" s="9"/>
      <c r="R819" s="9"/>
      <c r="S819" s="9"/>
      <c r="T819" s="9"/>
      <c r="U819" s="9"/>
      <c r="V819" s="9"/>
      <c r="W819" s="9"/>
      <c r="X819" s="9"/>
      <c r="Y819" s="9"/>
      <c r="Z819" s="9"/>
      <c r="AA819" s="9"/>
      <c r="AB819" s="9"/>
    </row>
    <row r="820" spans="1:28" ht="14.25" customHeight="1">
      <c r="A820" s="9"/>
      <c r="B820" s="9"/>
      <c r="C820" s="257"/>
      <c r="D820" s="9"/>
      <c r="E820" s="9"/>
      <c r="F820" s="258"/>
      <c r="G820" s="258"/>
      <c r="H820" s="259"/>
      <c r="I820" s="260"/>
      <c r="J820" s="9"/>
      <c r="K820" s="9"/>
      <c r="L820" s="9"/>
      <c r="M820" s="9"/>
      <c r="N820" s="9"/>
      <c r="O820" s="9"/>
      <c r="P820" s="9"/>
      <c r="Q820" s="9"/>
      <c r="R820" s="9"/>
      <c r="S820" s="9"/>
      <c r="T820" s="9"/>
      <c r="U820" s="9"/>
      <c r="V820" s="9"/>
      <c r="W820" s="9"/>
      <c r="X820" s="9"/>
      <c r="Y820" s="9"/>
      <c r="Z820" s="9"/>
      <c r="AA820" s="9"/>
      <c r="AB820" s="9"/>
    </row>
    <row r="821" spans="1:28" ht="14.25" customHeight="1">
      <c r="A821" s="9"/>
      <c r="B821" s="9"/>
      <c r="C821" s="257"/>
      <c r="D821" s="9"/>
      <c r="E821" s="9"/>
      <c r="F821" s="258"/>
      <c r="G821" s="258"/>
      <c r="H821" s="259"/>
      <c r="I821" s="260"/>
      <c r="J821" s="9"/>
      <c r="K821" s="9"/>
      <c r="L821" s="9"/>
      <c r="M821" s="9"/>
      <c r="N821" s="9"/>
      <c r="O821" s="9"/>
      <c r="P821" s="9"/>
      <c r="Q821" s="9"/>
      <c r="R821" s="9"/>
      <c r="S821" s="9"/>
      <c r="T821" s="9"/>
      <c r="U821" s="9"/>
      <c r="V821" s="9"/>
      <c r="W821" s="9"/>
      <c r="X821" s="9"/>
      <c r="Y821" s="9"/>
      <c r="Z821" s="9"/>
      <c r="AA821" s="9"/>
      <c r="AB821" s="9"/>
    </row>
    <row r="822" spans="1:28" ht="14.25" customHeight="1">
      <c r="A822" s="9"/>
      <c r="B822" s="9"/>
      <c r="C822" s="257"/>
      <c r="D822" s="9"/>
      <c r="E822" s="9"/>
      <c r="F822" s="258"/>
      <c r="G822" s="258"/>
      <c r="H822" s="259"/>
      <c r="I822" s="260"/>
      <c r="J822" s="9"/>
      <c r="K822" s="9"/>
      <c r="L822" s="9"/>
      <c r="M822" s="9"/>
      <c r="N822" s="9"/>
      <c r="O822" s="9"/>
      <c r="P822" s="9"/>
      <c r="Q822" s="9"/>
      <c r="R822" s="9"/>
      <c r="S822" s="9"/>
      <c r="T822" s="9"/>
      <c r="U822" s="9"/>
      <c r="V822" s="9"/>
      <c r="W822" s="9"/>
      <c r="X822" s="9"/>
      <c r="Y822" s="9"/>
      <c r="Z822" s="9"/>
      <c r="AA822" s="9"/>
      <c r="AB822" s="9"/>
    </row>
    <row r="823" spans="1:28" ht="14.25" customHeight="1">
      <c r="A823" s="9"/>
      <c r="B823" s="9"/>
      <c r="C823" s="257"/>
      <c r="D823" s="9"/>
      <c r="E823" s="9"/>
      <c r="F823" s="258"/>
      <c r="G823" s="258"/>
      <c r="H823" s="259"/>
      <c r="I823" s="260"/>
      <c r="J823" s="9"/>
      <c r="K823" s="9"/>
      <c r="L823" s="9"/>
      <c r="M823" s="9"/>
      <c r="N823" s="9"/>
      <c r="O823" s="9"/>
      <c r="P823" s="9"/>
      <c r="Q823" s="9"/>
      <c r="R823" s="9"/>
      <c r="S823" s="9"/>
      <c r="T823" s="9"/>
      <c r="U823" s="9"/>
      <c r="V823" s="9"/>
      <c r="W823" s="9"/>
      <c r="X823" s="9"/>
      <c r="Y823" s="9"/>
      <c r="Z823" s="9"/>
      <c r="AA823" s="9"/>
      <c r="AB823" s="9"/>
    </row>
    <row r="824" spans="1:28" ht="14.25" customHeight="1">
      <c r="A824" s="9"/>
      <c r="B824" s="9"/>
      <c r="C824" s="257"/>
      <c r="D824" s="9"/>
      <c r="E824" s="9"/>
      <c r="F824" s="258"/>
      <c r="G824" s="258"/>
      <c r="H824" s="259"/>
      <c r="I824" s="260"/>
      <c r="J824" s="9"/>
      <c r="K824" s="9"/>
      <c r="L824" s="9"/>
      <c r="M824" s="9"/>
      <c r="N824" s="9"/>
      <c r="O824" s="9"/>
      <c r="P824" s="9"/>
      <c r="Q824" s="9"/>
      <c r="R824" s="9"/>
      <c r="S824" s="9"/>
      <c r="T824" s="9"/>
      <c r="U824" s="9"/>
      <c r="V824" s="9"/>
      <c r="W824" s="9"/>
      <c r="X824" s="9"/>
      <c r="Y824" s="9"/>
      <c r="Z824" s="9"/>
      <c r="AA824" s="9"/>
      <c r="AB824" s="9"/>
    </row>
    <row r="825" spans="1:28" ht="14.25" customHeight="1">
      <c r="A825" s="9"/>
      <c r="B825" s="9"/>
      <c r="C825" s="257"/>
      <c r="D825" s="9"/>
      <c r="E825" s="9"/>
      <c r="F825" s="258"/>
      <c r="G825" s="258"/>
      <c r="H825" s="259"/>
      <c r="I825" s="260"/>
      <c r="J825" s="9"/>
      <c r="K825" s="9"/>
      <c r="L825" s="9"/>
      <c r="M825" s="9"/>
      <c r="N825" s="9"/>
      <c r="O825" s="9"/>
      <c r="P825" s="9"/>
      <c r="Q825" s="9"/>
      <c r="R825" s="9"/>
      <c r="S825" s="9"/>
      <c r="T825" s="9"/>
      <c r="U825" s="9"/>
      <c r="V825" s="9"/>
      <c r="W825" s="9"/>
      <c r="X825" s="9"/>
      <c r="Y825" s="9"/>
      <c r="Z825" s="9"/>
      <c r="AA825" s="9"/>
      <c r="AB825" s="9"/>
    </row>
    <row r="826" spans="1:28" ht="14.25" customHeight="1">
      <c r="A826" s="9"/>
      <c r="B826" s="9"/>
      <c r="C826" s="257"/>
      <c r="D826" s="9"/>
      <c r="E826" s="9"/>
      <c r="F826" s="258"/>
      <c r="G826" s="258"/>
      <c r="H826" s="259"/>
      <c r="I826" s="260"/>
      <c r="J826" s="9"/>
      <c r="K826" s="9"/>
      <c r="L826" s="9"/>
      <c r="M826" s="9"/>
      <c r="N826" s="9"/>
      <c r="O826" s="9"/>
      <c r="P826" s="9"/>
      <c r="Q826" s="9"/>
      <c r="R826" s="9"/>
      <c r="S826" s="9"/>
      <c r="T826" s="9"/>
      <c r="U826" s="9"/>
      <c r="V826" s="9"/>
      <c r="W826" s="9"/>
      <c r="X826" s="9"/>
      <c r="Y826" s="9"/>
      <c r="Z826" s="9"/>
      <c r="AA826" s="9"/>
      <c r="AB826" s="9"/>
    </row>
    <row r="827" spans="1:28" ht="14.25" customHeight="1">
      <c r="A827" s="9"/>
      <c r="B827" s="9"/>
      <c r="C827" s="257"/>
      <c r="D827" s="9"/>
      <c r="E827" s="9"/>
      <c r="F827" s="258"/>
      <c r="G827" s="258"/>
      <c r="H827" s="259"/>
      <c r="I827" s="260"/>
      <c r="J827" s="9"/>
      <c r="K827" s="9"/>
      <c r="L827" s="9"/>
      <c r="M827" s="9"/>
      <c r="N827" s="9"/>
      <c r="O827" s="9"/>
      <c r="P827" s="9"/>
      <c r="Q827" s="9"/>
      <c r="R827" s="9"/>
      <c r="S827" s="9"/>
      <c r="T827" s="9"/>
      <c r="U827" s="9"/>
      <c r="V827" s="9"/>
      <c r="W827" s="9"/>
      <c r="X827" s="9"/>
      <c r="Y827" s="9"/>
      <c r="Z827" s="9"/>
      <c r="AA827" s="9"/>
      <c r="AB827" s="9"/>
    </row>
    <row r="828" spans="1:28" ht="14.25" customHeight="1">
      <c r="A828" s="9"/>
      <c r="B828" s="9"/>
      <c r="C828" s="257"/>
      <c r="D828" s="9"/>
      <c r="E828" s="9"/>
      <c r="F828" s="258"/>
      <c r="G828" s="258"/>
      <c r="H828" s="259"/>
      <c r="I828" s="260"/>
      <c r="J828" s="9"/>
      <c r="K828" s="9"/>
      <c r="L828" s="9"/>
      <c r="M828" s="9"/>
      <c r="N828" s="9"/>
      <c r="O828" s="9"/>
      <c r="P828" s="9"/>
      <c r="Q828" s="9"/>
      <c r="R828" s="9"/>
      <c r="S828" s="9"/>
      <c r="T828" s="9"/>
      <c r="U828" s="9"/>
      <c r="V828" s="9"/>
      <c r="W828" s="9"/>
      <c r="X828" s="9"/>
      <c r="Y828" s="9"/>
      <c r="Z828" s="9"/>
      <c r="AA828" s="9"/>
      <c r="AB828" s="9"/>
    </row>
    <row r="829" spans="1:28" ht="14.25" customHeight="1">
      <c r="A829" s="9"/>
      <c r="B829" s="9"/>
      <c r="C829" s="257"/>
      <c r="D829" s="9"/>
      <c r="E829" s="9"/>
      <c r="F829" s="258"/>
      <c r="G829" s="258"/>
      <c r="H829" s="259"/>
      <c r="I829" s="260"/>
      <c r="J829" s="9"/>
      <c r="K829" s="9"/>
      <c r="L829" s="9"/>
      <c r="M829" s="9"/>
      <c r="N829" s="9"/>
      <c r="O829" s="9"/>
      <c r="P829" s="9"/>
      <c r="Q829" s="9"/>
      <c r="R829" s="9"/>
      <c r="S829" s="9"/>
      <c r="T829" s="9"/>
      <c r="U829" s="9"/>
      <c r="V829" s="9"/>
      <c r="W829" s="9"/>
      <c r="X829" s="9"/>
      <c r="Y829" s="9"/>
      <c r="Z829" s="9"/>
      <c r="AA829" s="9"/>
      <c r="AB829" s="9"/>
    </row>
    <row r="830" spans="1:28" ht="14.25" customHeight="1">
      <c r="A830" s="9"/>
      <c r="B830" s="9"/>
      <c r="C830" s="257"/>
      <c r="D830" s="9"/>
      <c r="E830" s="9"/>
      <c r="F830" s="258"/>
      <c r="G830" s="258"/>
      <c r="H830" s="259"/>
      <c r="I830" s="260"/>
      <c r="J830" s="9"/>
      <c r="K830" s="9"/>
      <c r="L830" s="9"/>
      <c r="M830" s="9"/>
      <c r="N830" s="9"/>
      <c r="O830" s="9"/>
      <c r="P830" s="9"/>
      <c r="Q830" s="9"/>
      <c r="R830" s="9"/>
      <c r="S830" s="9"/>
      <c r="T830" s="9"/>
      <c r="U830" s="9"/>
      <c r="V830" s="9"/>
      <c r="W830" s="9"/>
      <c r="X830" s="9"/>
      <c r="Y830" s="9"/>
      <c r="Z830" s="9"/>
      <c r="AA830" s="9"/>
      <c r="AB830" s="9"/>
    </row>
    <row r="831" spans="1:28" ht="14.25" customHeight="1">
      <c r="A831" s="9"/>
      <c r="B831" s="9"/>
      <c r="C831" s="257"/>
      <c r="D831" s="9"/>
      <c r="E831" s="9"/>
      <c r="F831" s="258"/>
      <c r="G831" s="258"/>
      <c r="H831" s="259"/>
      <c r="I831" s="260"/>
      <c r="J831" s="9"/>
      <c r="K831" s="9"/>
      <c r="L831" s="9"/>
      <c r="M831" s="9"/>
      <c r="N831" s="9"/>
      <c r="O831" s="9"/>
      <c r="P831" s="9"/>
      <c r="Q831" s="9"/>
      <c r="R831" s="9"/>
      <c r="S831" s="9"/>
      <c r="T831" s="9"/>
      <c r="U831" s="9"/>
      <c r="V831" s="9"/>
      <c r="W831" s="9"/>
      <c r="X831" s="9"/>
      <c r="Y831" s="9"/>
      <c r="Z831" s="9"/>
      <c r="AA831" s="9"/>
      <c r="AB831" s="9"/>
    </row>
    <row r="832" spans="1:28" ht="14.25" customHeight="1">
      <c r="A832" s="9"/>
      <c r="B832" s="9"/>
      <c r="C832" s="257"/>
      <c r="D832" s="9"/>
      <c r="E832" s="9"/>
      <c r="F832" s="258"/>
      <c r="G832" s="258"/>
      <c r="H832" s="259"/>
      <c r="I832" s="260"/>
      <c r="J832" s="9"/>
      <c r="K832" s="9"/>
      <c r="L832" s="9"/>
      <c r="M832" s="9"/>
      <c r="N832" s="9"/>
      <c r="O832" s="9"/>
      <c r="P832" s="9"/>
      <c r="Q832" s="9"/>
      <c r="R832" s="9"/>
      <c r="S832" s="9"/>
      <c r="T832" s="9"/>
      <c r="U832" s="9"/>
      <c r="V832" s="9"/>
      <c r="W832" s="9"/>
      <c r="X832" s="9"/>
      <c r="Y832" s="9"/>
      <c r="Z832" s="9"/>
      <c r="AA832" s="9"/>
      <c r="AB832" s="9"/>
    </row>
    <row r="833" spans="1:28" ht="14.25" customHeight="1">
      <c r="A833" s="9"/>
      <c r="B833" s="9"/>
      <c r="C833" s="257"/>
      <c r="D833" s="9"/>
      <c r="E833" s="9"/>
      <c r="F833" s="258"/>
      <c r="G833" s="258"/>
      <c r="H833" s="259"/>
      <c r="I833" s="260"/>
      <c r="J833" s="9"/>
      <c r="K833" s="9"/>
      <c r="L833" s="9"/>
      <c r="M833" s="9"/>
      <c r="N833" s="9"/>
      <c r="O833" s="9"/>
      <c r="P833" s="9"/>
      <c r="Q833" s="9"/>
      <c r="R833" s="9"/>
      <c r="S833" s="9"/>
      <c r="T833" s="9"/>
      <c r="U833" s="9"/>
      <c r="V833" s="9"/>
      <c r="W833" s="9"/>
      <c r="X833" s="9"/>
      <c r="Y833" s="9"/>
      <c r="Z833" s="9"/>
      <c r="AA833" s="9"/>
      <c r="AB833" s="9"/>
    </row>
    <row r="834" spans="1:28" ht="14.25" customHeight="1">
      <c r="A834" s="9"/>
      <c r="B834" s="9"/>
      <c r="C834" s="257"/>
      <c r="D834" s="9"/>
      <c r="E834" s="9"/>
      <c r="F834" s="258"/>
      <c r="G834" s="258"/>
      <c r="H834" s="259"/>
      <c r="I834" s="260"/>
      <c r="J834" s="9"/>
      <c r="K834" s="9"/>
      <c r="L834" s="9"/>
      <c r="M834" s="9"/>
      <c r="N834" s="9"/>
      <c r="O834" s="9"/>
      <c r="P834" s="9"/>
      <c r="Q834" s="9"/>
      <c r="R834" s="9"/>
      <c r="S834" s="9"/>
      <c r="T834" s="9"/>
      <c r="U834" s="9"/>
      <c r="V834" s="9"/>
      <c r="W834" s="9"/>
      <c r="X834" s="9"/>
      <c r="Y834" s="9"/>
      <c r="Z834" s="9"/>
      <c r="AA834" s="9"/>
      <c r="AB834" s="9"/>
    </row>
    <row r="835" spans="1:28" ht="14.25" customHeight="1">
      <c r="A835" s="9"/>
      <c r="B835" s="9"/>
      <c r="C835" s="257"/>
      <c r="D835" s="9"/>
      <c r="E835" s="9"/>
      <c r="F835" s="258"/>
      <c r="G835" s="258"/>
      <c r="H835" s="259"/>
      <c r="I835" s="260"/>
      <c r="J835" s="9"/>
      <c r="K835" s="9"/>
      <c r="L835" s="9"/>
      <c r="M835" s="9"/>
      <c r="N835" s="9"/>
      <c r="O835" s="9"/>
      <c r="P835" s="9"/>
      <c r="Q835" s="9"/>
      <c r="R835" s="9"/>
      <c r="S835" s="9"/>
      <c r="T835" s="9"/>
      <c r="U835" s="9"/>
      <c r="V835" s="9"/>
      <c r="W835" s="9"/>
      <c r="X835" s="9"/>
      <c r="Y835" s="9"/>
      <c r="Z835" s="9"/>
      <c r="AA835" s="9"/>
      <c r="AB835" s="9"/>
    </row>
    <row r="836" spans="1:28" ht="14.25" customHeight="1">
      <c r="A836" s="9"/>
      <c r="B836" s="9"/>
      <c r="C836" s="257"/>
      <c r="D836" s="9"/>
      <c r="E836" s="9"/>
      <c r="F836" s="258"/>
      <c r="G836" s="258"/>
      <c r="H836" s="259"/>
      <c r="I836" s="260"/>
      <c r="J836" s="9"/>
      <c r="K836" s="9"/>
      <c r="L836" s="9"/>
      <c r="M836" s="9"/>
      <c r="N836" s="9"/>
      <c r="O836" s="9"/>
      <c r="P836" s="9"/>
      <c r="Q836" s="9"/>
      <c r="R836" s="9"/>
      <c r="S836" s="9"/>
      <c r="T836" s="9"/>
      <c r="U836" s="9"/>
      <c r="V836" s="9"/>
      <c r="W836" s="9"/>
      <c r="X836" s="9"/>
      <c r="Y836" s="9"/>
      <c r="Z836" s="9"/>
      <c r="AA836" s="9"/>
      <c r="AB836" s="9"/>
    </row>
    <row r="837" spans="1:28" ht="14.25" customHeight="1">
      <c r="A837" s="9"/>
      <c r="B837" s="9"/>
      <c r="C837" s="257"/>
      <c r="D837" s="9"/>
      <c r="E837" s="9"/>
      <c r="F837" s="258"/>
      <c r="G837" s="258"/>
      <c r="H837" s="259"/>
      <c r="I837" s="260"/>
      <c r="J837" s="9"/>
      <c r="K837" s="9"/>
      <c r="L837" s="9"/>
      <c r="M837" s="9"/>
      <c r="N837" s="9"/>
      <c r="O837" s="9"/>
      <c r="P837" s="9"/>
      <c r="Q837" s="9"/>
      <c r="R837" s="9"/>
      <c r="S837" s="9"/>
      <c r="T837" s="9"/>
      <c r="U837" s="9"/>
      <c r="V837" s="9"/>
      <c r="W837" s="9"/>
      <c r="X837" s="9"/>
      <c r="Y837" s="9"/>
      <c r="Z837" s="9"/>
      <c r="AA837" s="9"/>
      <c r="AB837" s="9"/>
    </row>
    <row r="838" spans="1:28" ht="14.25" customHeight="1">
      <c r="A838" s="9"/>
      <c r="B838" s="9"/>
      <c r="C838" s="257"/>
      <c r="D838" s="9"/>
      <c r="E838" s="9"/>
      <c r="F838" s="258"/>
      <c r="G838" s="258"/>
      <c r="H838" s="259"/>
      <c r="I838" s="260"/>
      <c r="J838" s="9"/>
      <c r="K838" s="9"/>
      <c r="L838" s="9"/>
      <c r="M838" s="9"/>
      <c r="N838" s="9"/>
      <c r="O838" s="9"/>
      <c r="P838" s="9"/>
      <c r="Q838" s="9"/>
      <c r="R838" s="9"/>
      <c r="S838" s="9"/>
      <c r="T838" s="9"/>
      <c r="U838" s="9"/>
      <c r="V838" s="9"/>
      <c r="W838" s="9"/>
      <c r="X838" s="9"/>
      <c r="Y838" s="9"/>
      <c r="Z838" s="9"/>
      <c r="AA838" s="9"/>
      <c r="AB838" s="9"/>
    </row>
    <row r="839" spans="1:28" ht="14.25" customHeight="1">
      <c r="A839" s="9"/>
      <c r="B839" s="9"/>
      <c r="C839" s="257"/>
      <c r="D839" s="9"/>
      <c r="E839" s="9"/>
      <c r="F839" s="258"/>
      <c r="G839" s="258"/>
      <c r="H839" s="259"/>
      <c r="I839" s="260"/>
      <c r="J839" s="9"/>
      <c r="K839" s="9"/>
      <c r="L839" s="9"/>
      <c r="M839" s="9"/>
      <c r="N839" s="9"/>
      <c r="O839" s="9"/>
      <c r="P839" s="9"/>
      <c r="Q839" s="9"/>
      <c r="R839" s="9"/>
      <c r="S839" s="9"/>
      <c r="T839" s="9"/>
      <c r="U839" s="9"/>
      <c r="V839" s="9"/>
      <c r="W839" s="9"/>
      <c r="X839" s="9"/>
      <c r="Y839" s="9"/>
      <c r="Z839" s="9"/>
      <c r="AA839" s="9"/>
      <c r="AB839" s="9"/>
    </row>
    <row r="840" spans="1:28" ht="14.25" customHeight="1">
      <c r="A840" s="9"/>
      <c r="B840" s="9"/>
      <c r="C840" s="257"/>
      <c r="D840" s="9"/>
      <c r="E840" s="9"/>
      <c r="F840" s="258"/>
      <c r="G840" s="258"/>
      <c r="H840" s="259"/>
      <c r="I840" s="260"/>
      <c r="J840" s="9"/>
      <c r="K840" s="9"/>
      <c r="L840" s="9"/>
      <c r="M840" s="9"/>
      <c r="N840" s="9"/>
      <c r="O840" s="9"/>
      <c r="P840" s="9"/>
      <c r="Q840" s="9"/>
      <c r="R840" s="9"/>
      <c r="S840" s="9"/>
      <c r="T840" s="9"/>
      <c r="U840" s="9"/>
      <c r="V840" s="9"/>
      <c r="W840" s="9"/>
      <c r="X840" s="9"/>
      <c r="Y840" s="9"/>
      <c r="Z840" s="9"/>
      <c r="AA840" s="9"/>
      <c r="AB840" s="9"/>
    </row>
    <row r="841" spans="1:28" ht="14.25" customHeight="1">
      <c r="A841" s="9"/>
      <c r="B841" s="9"/>
      <c r="C841" s="257"/>
      <c r="D841" s="9"/>
      <c r="E841" s="9"/>
      <c r="F841" s="258"/>
      <c r="G841" s="258"/>
      <c r="H841" s="259"/>
      <c r="I841" s="260"/>
      <c r="J841" s="9"/>
      <c r="K841" s="9"/>
      <c r="L841" s="9"/>
      <c r="M841" s="9"/>
      <c r="N841" s="9"/>
      <c r="O841" s="9"/>
      <c r="P841" s="9"/>
      <c r="Q841" s="9"/>
      <c r="R841" s="9"/>
      <c r="S841" s="9"/>
      <c r="T841" s="9"/>
      <c r="U841" s="9"/>
      <c r="V841" s="9"/>
      <c r="W841" s="9"/>
      <c r="X841" s="9"/>
      <c r="Y841" s="9"/>
      <c r="Z841" s="9"/>
      <c r="AA841" s="9"/>
      <c r="AB841" s="9"/>
    </row>
    <row r="842" spans="1:28" ht="14.25" customHeight="1">
      <c r="A842" s="9"/>
      <c r="B842" s="9"/>
      <c r="C842" s="257"/>
      <c r="D842" s="9"/>
      <c r="E842" s="9"/>
      <c r="F842" s="258"/>
      <c r="G842" s="258"/>
      <c r="H842" s="259"/>
      <c r="I842" s="260"/>
      <c r="J842" s="9"/>
      <c r="K842" s="9"/>
      <c r="L842" s="9"/>
      <c r="M842" s="9"/>
      <c r="N842" s="9"/>
      <c r="O842" s="9"/>
      <c r="P842" s="9"/>
      <c r="Q842" s="9"/>
      <c r="R842" s="9"/>
      <c r="S842" s="9"/>
      <c r="T842" s="9"/>
      <c r="U842" s="9"/>
      <c r="V842" s="9"/>
      <c r="W842" s="9"/>
      <c r="X842" s="9"/>
      <c r="Y842" s="9"/>
      <c r="Z842" s="9"/>
      <c r="AA842" s="9"/>
      <c r="AB842" s="9"/>
    </row>
    <row r="843" spans="1:28" ht="14.25" customHeight="1">
      <c r="A843" s="9"/>
      <c r="B843" s="9"/>
      <c r="C843" s="257"/>
      <c r="D843" s="9"/>
      <c r="E843" s="9"/>
      <c r="F843" s="258"/>
      <c r="G843" s="258"/>
      <c r="H843" s="259"/>
      <c r="I843" s="260"/>
      <c r="J843" s="9"/>
      <c r="K843" s="9"/>
      <c r="L843" s="9"/>
      <c r="M843" s="9"/>
      <c r="N843" s="9"/>
      <c r="O843" s="9"/>
      <c r="P843" s="9"/>
      <c r="Q843" s="9"/>
      <c r="R843" s="9"/>
      <c r="S843" s="9"/>
      <c r="T843" s="9"/>
      <c r="U843" s="9"/>
      <c r="V843" s="9"/>
      <c r="W843" s="9"/>
      <c r="X843" s="9"/>
      <c r="Y843" s="9"/>
      <c r="Z843" s="9"/>
      <c r="AA843" s="9"/>
      <c r="AB843" s="9"/>
    </row>
    <row r="844" spans="1:28" ht="14.25" customHeight="1">
      <c r="A844" s="9"/>
      <c r="B844" s="9"/>
      <c r="C844" s="257"/>
      <c r="D844" s="9"/>
      <c r="E844" s="9"/>
      <c r="F844" s="258"/>
      <c r="G844" s="258"/>
      <c r="H844" s="259"/>
      <c r="I844" s="260"/>
      <c r="J844" s="9"/>
      <c r="K844" s="9"/>
      <c r="L844" s="9"/>
      <c r="M844" s="9"/>
      <c r="N844" s="9"/>
      <c r="O844" s="9"/>
      <c r="P844" s="9"/>
      <c r="Q844" s="9"/>
      <c r="R844" s="9"/>
      <c r="S844" s="9"/>
      <c r="T844" s="9"/>
      <c r="U844" s="9"/>
      <c r="V844" s="9"/>
      <c r="W844" s="9"/>
      <c r="X844" s="9"/>
      <c r="Y844" s="9"/>
      <c r="Z844" s="9"/>
      <c r="AA844" s="9"/>
      <c r="AB844" s="9"/>
    </row>
    <row r="845" spans="1:28" ht="14.25" customHeight="1">
      <c r="A845" s="9"/>
      <c r="B845" s="9"/>
      <c r="C845" s="257"/>
      <c r="D845" s="9"/>
      <c r="E845" s="9"/>
      <c r="F845" s="258"/>
      <c r="G845" s="258"/>
      <c r="H845" s="259"/>
      <c r="I845" s="260"/>
      <c r="J845" s="9"/>
      <c r="K845" s="9"/>
      <c r="L845" s="9"/>
      <c r="M845" s="9"/>
      <c r="N845" s="9"/>
      <c r="O845" s="9"/>
      <c r="P845" s="9"/>
      <c r="Q845" s="9"/>
      <c r="R845" s="9"/>
      <c r="S845" s="9"/>
      <c r="T845" s="9"/>
      <c r="U845" s="9"/>
      <c r="V845" s="9"/>
      <c r="W845" s="9"/>
      <c r="X845" s="9"/>
      <c r="Y845" s="9"/>
      <c r="Z845" s="9"/>
      <c r="AA845" s="9"/>
      <c r="AB845" s="9"/>
    </row>
    <row r="846" spans="1:28" ht="14.25" customHeight="1">
      <c r="A846" s="9"/>
      <c r="B846" s="9"/>
      <c r="C846" s="257"/>
      <c r="D846" s="9"/>
      <c r="E846" s="9"/>
      <c r="F846" s="258"/>
      <c r="G846" s="258"/>
      <c r="H846" s="259"/>
      <c r="I846" s="260"/>
      <c r="J846" s="9"/>
      <c r="K846" s="9"/>
      <c r="L846" s="9"/>
      <c r="M846" s="9"/>
      <c r="N846" s="9"/>
      <c r="O846" s="9"/>
      <c r="P846" s="9"/>
      <c r="Q846" s="9"/>
      <c r="R846" s="9"/>
      <c r="S846" s="9"/>
      <c r="T846" s="9"/>
      <c r="U846" s="9"/>
      <c r="V846" s="9"/>
      <c r="W846" s="9"/>
      <c r="X846" s="9"/>
      <c r="Y846" s="9"/>
      <c r="Z846" s="9"/>
      <c r="AA846" s="9"/>
      <c r="AB846" s="9"/>
    </row>
    <row r="847" spans="1:28" ht="14.25" customHeight="1">
      <c r="A847" s="9"/>
      <c r="B847" s="9"/>
      <c r="C847" s="257"/>
      <c r="D847" s="9"/>
      <c r="E847" s="9"/>
      <c r="F847" s="258"/>
      <c r="G847" s="258"/>
      <c r="H847" s="259"/>
      <c r="I847" s="260"/>
      <c r="J847" s="9"/>
      <c r="K847" s="9"/>
      <c r="L847" s="9"/>
      <c r="M847" s="9"/>
      <c r="N847" s="9"/>
      <c r="O847" s="9"/>
      <c r="P847" s="9"/>
      <c r="Q847" s="9"/>
      <c r="R847" s="9"/>
      <c r="S847" s="9"/>
      <c r="T847" s="9"/>
      <c r="U847" s="9"/>
      <c r="V847" s="9"/>
      <c r="W847" s="9"/>
      <c r="X847" s="9"/>
      <c r="Y847" s="9"/>
      <c r="Z847" s="9"/>
      <c r="AA847" s="9"/>
      <c r="AB847" s="9"/>
    </row>
    <row r="848" spans="1:28" ht="14.25" customHeight="1">
      <c r="A848" s="9"/>
      <c r="B848" s="9"/>
      <c r="C848" s="257"/>
      <c r="D848" s="9"/>
      <c r="E848" s="9"/>
      <c r="F848" s="258"/>
      <c r="G848" s="258"/>
      <c r="H848" s="259"/>
      <c r="I848" s="260"/>
      <c r="J848" s="9"/>
      <c r="K848" s="9"/>
      <c r="L848" s="9"/>
      <c r="M848" s="9"/>
      <c r="N848" s="9"/>
      <c r="O848" s="9"/>
      <c r="P848" s="9"/>
      <c r="Q848" s="9"/>
      <c r="R848" s="9"/>
      <c r="S848" s="9"/>
      <c r="T848" s="9"/>
      <c r="U848" s="9"/>
      <c r="V848" s="9"/>
      <c r="W848" s="9"/>
      <c r="X848" s="9"/>
      <c r="Y848" s="9"/>
      <c r="Z848" s="9"/>
      <c r="AA848" s="9"/>
      <c r="AB848" s="9"/>
    </row>
    <row r="849" spans="1:28" ht="14.25" customHeight="1">
      <c r="A849" s="9"/>
      <c r="B849" s="9"/>
      <c r="C849" s="257"/>
      <c r="D849" s="9"/>
      <c r="E849" s="9"/>
      <c r="F849" s="258"/>
      <c r="G849" s="258"/>
      <c r="H849" s="259"/>
      <c r="I849" s="260"/>
      <c r="J849" s="9"/>
      <c r="K849" s="9"/>
      <c r="L849" s="9"/>
      <c r="M849" s="9"/>
      <c r="N849" s="9"/>
      <c r="O849" s="9"/>
      <c r="P849" s="9"/>
      <c r="Q849" s="9"/>
      <c r="R849" s="9"/>
      <c r="S849" s="9"/>
      <c r="T849" s="9"/>
      <c r="U849" s="9"/>
      <c r="V849" s="9"/>
      <c r="W849" s="9"/>
      <c r="X849" s="9"/>
      <c r="Y849" s="9"/>
      <c r="Z849" s="9"/>
      <c r="AA849" s="9"/>
      <c r="AB849" s="9"/>
    </row>
    <row r="850" spans="1:28" ht="14.25" customHeight="1">
      <c r="A850" s="9"/>
      <c r="B850" s="9"/>
      <c r="C850" s="257"/>
      <c r="D850" s="9"/>
      <c r="E850" s="9"/>
      <c r="F850" s="258"/>
      <c r="G850" s="258"/>
      <c r="H850" s="259"/>
      <c r="I850" s="260"/>
      <c r="J850" s="9"/>
      <c r="K850" s="9"/>
      <c r="L850" s="9"/>
      <c r="M850" s="9"/>
      <c r="N850" s="9"/>
      <c r="O850" s="9"/>
      <c r="P850" s="9"/>
      <c r="Q850" s="9"/>
      <c r="R850" s="9"/>
      <c r="S850" s="9"/>
      <c r="T850" s="9"/>
      <c r="U850" s="9"/>
      <c r="V850" s="9"/>
      <c r="W850" s="9"/>
      <c r="X850" s="9"/>
      <c r="Y850" s="9"/>
      <c r="Z850" s="9"/>
      <c r="AA850" s="9"/>
      <c r="AB850" s="9"/>
    </row>
    <row r="851" spans="1:28" ht="14.25" customHeight="1">
      <c r="A851" s="9"/>
      <c r="B851" s="9"/>
      <c r="C851" s="257"/>
      <c r="D851" s="9"/>
      <c r="E851" s="9"/>
      <c r="F851" s="258"/>
      <c r="G851" s="258"/>
      <c r="H851" s="259"/>
      <c r="I851" s="260"/>
      <c r="J851" s="9"/>
      <c r="K851" s="9"/>
      <c r="L851" s="9"/>
      <c r="M851" s="9"/>
      <c r="N851" s="9"/>
      <c r="O851" s="9"/>
      <c r="P851" s="9"/>
      <c r="Q851" s="9"/>
      <c r="R851" s="9"/>
      <c r="S851" s="9"/>
      <c r="T851" s="9"/>
      <c r="U851" s="9"/>
      <c r="V851" s="9"/>
      <c r="W851" s="9"/>
      <c r="X851" s="9"/>
      <c r="Y851" s="9"/>
      <c r="Z851" s="9"/>
      <c r="AA851" s="9"/>
      <c r="AB851" s="9"/>
    </row>
    <row r="852" spans="1:28" ht="14.25" customHeight="1">
      <c r="A852" s="9"/>
      <c r="B852" s="9"/>
      <c r="C852" s="257"/>
      <c r="D852" s="9"/>
      <c r="E852" s="9"/>
      <c r="F852" s="258"/>
      <c r="G852" s="258"/>
      <c r="H852" s="259"/>
      <c r="I852" s="260"/>
      <c r="J852" s="9"/>
      <c r="K852" s="9"/>
      <c r="L852" s="9"/>
      <c r="M852" s="9"/>
      <c r="N852" s="9"/>
      <c r="O852" s="9"/>
      <c r="P852" s="9"/>
      <c r="Q852" s="9"/>
      <c r="R852" s="9"/>
      <c r="S852" s="9"/>
      <c r="T852" s="9"/>
      <c r="U852" s="9"/>
      <c r="V852" s="9"/>
      <c r="W852" s="9"/>
      <c r="X852" s="9"/>
      <c r="Y852" s="9"/>
      <c r="Z852" s="9"/>
      <c r="AA852" s="9"/>
      <c r="AB852" s="9"/>
    </row>
    <row r="853" spans="1:28" ht="14.25" customHeight="1">
      <c r="A853" s="9"/>
      <c r="B853" s="9"/>
      <c r="C853" s="257"/>
      <c r="D853" s="9"/>
      <c r="E853" s="9"/>
      <c r="F853" s="258"/>
      <c r="G853" s="258"/>
      <c r="H853" s="259"/>
      <c r="I853" s="260"/>
      <c r="J853" s="9"/>
      <c r="K853" s="9"/>
      <c r="L853" s="9"/>
      <c r="M853" s="9"/>
      <c r="N853" s="9"/>
      <c r="O853" s="9"/>
      <c r="P853" s="9"/>
      <c r="Q853" s="9"/>
      <c r="R853" s="9"/>
      <c r="S853" s="9"/>
      <c r="T853" s="9"/>
      <c r="U853" s="9"/>
      <c r="V853" s="9"/>
      <c r="W853" s="9"/>
      <c r="X853" s="9"/>
      <c r="Y853" s="9"/>
      <c r="Z853" s="9"/>
      <c r="AA853" s="9"/>
      <c r="AB853" s="9"/>
    </row>
    <row r="854" spans="1:28" ht="14.25" customHeight="1">
      <c r="A854" s="9"/>
      <c r="B854" s="9"/>
      <c r="C854" s="257"/>
      <c r="D854" s="9"/>
      <c r="E854" s="9"/>
      <c r="F854" s="258"/>
      <c r="G854" s="258"/>
      <c r="H854" s="259"/>
      <c r="I854" s="260"/>
      <c r="J854" s="9"/>
      <c r="K854" s="9"/>
      <c r="L854" s="9"/>
      <c r="M854" s="9"/>
      <c r="N854" s="9"/>
      <c r="O854" s="9"/>
      <c r="P854" s="9"/>
      <c r="Q854" s="9"/>
      <c r="R854" s="9"/>
      <c r="S854" s="9"/>
      <c r="T854" s="9"/>
      <c r="U854" s="9"/>
      <c r="V854" s="9"/>
      <c r="W854" s="9"/>
      <c r="X854" s="9"/>
      <c r="Y854" s="9"/>
      <c r="Z854" s="9"/>
      <c r="AA854" s="9"/>
      <c r="AB854" s="9"/>
    </row>
    <row r="855" spans="1:28" ht="14.25" customHeight="1">
      <c r="A855" s="9"/>
      <c r="B855" s="9"/>
      <c r="C855" s="257"/>
      <c r="D855" s="9"/>
      <c r="E855" s="9"/>
      <c r="F855" s="258"/>
      <c r="G855" s="258"/>
      <c r="H855" s="259"/>
      <c r="I855" s="260"/>
      <c r="J855" s="9"/>
      <c r="K855" s="9"/>
      <c r="L855" s="9"/>
      <c r="M855" s="9"/>
      <c r="N855" s="9"/>
      <c r="O855" s="9"/>
      <c r="P855" s="9"/>
      <c r="Q855" s="9"/>
      <c r="R855" s="9"/>
      <c r="S855" s="9"/>
      <c r="T855" s="9"/>
      <c r="U855" s="9"/>
      <c r="V855" s="9"/>
      <c r="W855" s="9"/>
      <c r="X855" s="9"/>
      <c r="Y855" s="9"/>
      <c r="Z855" s="9"/>
      <c r="AA855" s="9"/>
      <c r="AB855" s="9"/>
    </row>
    <row r="856" spans="1:28" ht="14.25" customHeight="1">
      <c r="A856" s="9"/>
      <c r="B856" s="9"/>
      <c r="C856" s="257"/>
      <c r="D856" s="9"/>
      <c r="E856" s="9"/>
      <c r="F856" s="258"/>
      <c r="G856" s="258"/>
      <c r="H856" s="259"/>
      <c r="I856" s="260"/>
      <c r="J856" s="9"/>
      <c r="K856" s="9"/>
      <c r="L856" s="9"/>
      <c r="M856" s="9"/>
      <c r="N856" s="9"/>
      <c r="O856" s="9"/>
      <c r="P856" s="9"/>
      <c r="Q856" s="9"/>
      <c r="R856" s="9"/>
      <c r="S856" s="9"/>
      <c r="T856" s="9"/>
      <c r="U856" s="9"/>
      <c r="V856" s="9"/>
      <c r="W856" s="9"/>
      <c r="X856" s="9"/>
      <c r="Y856" s="9"/>
      <c r="Z856" s="9"/>
      <c r="AA856" s="9"/>
      <c r="AB856" s="9"/>
    </row>
    <row r="857" spans="1:28" ht="14.25" customHeight="1">
      <c r="A857" s="9"/>
      <c r="B857" s="9"/>
      <c r="C857" s="257"/>
      <c r="D857" s="9"/>
      <c r="E857" s="9"/>
      <c r="F857" s="258"/>
      <c r="G857" s="258"/>
      <c r="H857" s="259"/>
      <c r="I857" s="260"/>
      <c r="J857" s="9"/>
      <c r="K857" s="9"/>
      <c r="L857" s="9"/>
      <c r="M857" s="9"/>
      <c r="N857" s="9"/>
      <c r="O857" s="9"/>
      <c r="P857" s="9"/>
      <c r="Q857" s="9"/>
      <c r="R857" s="9"/>
      <c r="S857" s="9"/>
      <c r="T857" s="9"/>
      <c r="U857" s="9"/>
      <c r="V857" s="9"/>
      <c r="W857" s="9"/>
      <c r="X857" s="9"/>
      <c r="Y857" s="9"/>
      <c r="Z857" s="9"/>
      <c r="AA857" s="9"/>
      <c r="AB857" s="9"/>
    </row>
    <row r="858" spans="1:28" ht="14.25" customHeight="1">
      <c r="A858" s="9"/>
      <c r="B858" s="9"/>
      <c r="C858" s="257"/>
      <c r="D858" s="9"/>
      <c r="E858" s="9"/>
      <c r="F858" s="258"/>
      <c r="G858" s="258"/>
      <c r="H858" s="259"/>
      <c r="I858" s="260"/>
      <c r="J858" s="9"/>
      <c r="K858" s="9"/>
      <c r="L858" s="9"/>
      <c r="M858" s="9"/>
      <c r="N858" s="9"/>
      <c r="O858" s="9"/>
      <c r="P858" s="9"/>
      <c r="Q858" s="9"/>
      <c r="R858" s="9"/>
      <c r="S858" s="9"/>
      <c r="T858" s="9"/>
      <c r="U858" s="9"/>
      <c r="V858" s="9"/>
      <c r="W858" s="9"/>
      <c r="X858" s="9"/>
      <c r="Y858" s="9"/>
      <c r="Z858" s="9"/>
      <c r="AA858" s="9"/>
      <c r="AB858" s="9"/>
    </row>
    <row r="859" spans="1:28" ht="14.25" customHeight="1">
      <c r="A859" s="9"/>
      <c r="B859" s="9"/>
      <c r="C859" s="257"/>
      <c r="D859" s="9"/>
      <c r="E859" s="9"/>
      <c r="F859" s="258"/>
      <c r="G859" s="258"/>
      <c r="H859" s="259"/>
      <c r="I859" s="260"/>
      <c r="J859" s="9"/>
      <c r="K859" s="9"/>
      <c r="L859" s="9"/>
      <c r="M859" s="9"/>
      <c r="N859" s="9"/>
      <c r="O859" s="9"/>
      <c r="P859" s="9"/>
      <c r="Q859" s="9"/>
      <c r="R859" s="9"/>
      <c r="S859" s="9"/>
      <c r="T859" s="9"/>
      <c r="U859" s="9"/>
      <c r="V859" s="9"/>
      <c r="W859" s="9"/>
      <c r="X859" s="9"/>
      <c r="Y859" s="9"/>
      <c r="Z859" s="9"/>
      <c r="AA859" s="9"/>
      <c r="AB859" s="9"/>
    </row>
    <row r="860" spans="1:28" ht="14.25" customHeight="1">
      <c r="A860" s="9"/>
      <c r="B860" s="9"/>
      <c r="C860" s="257"/>
      <c r="D860" s="9"/>
      <c r="E860" s="9"/>
      <c r="F860" s="258"/>
      <c r="G860" s="258"/>
      <c r="H860" s="259"/>
      <c r="I860" s="260"/>
      <c r="J860" s="9"/>
      <c r="K860" s="9"/>
      <c r="L860" s="9"/>
      <c r="M860" s="9"/>
      <c r="N860" s="9"/>
      <c r="O860" s="9"/>
      <c r="P860" s="9"/>
      <c r="Q860" s="9"/>
      <c r="R860" s="9"/>
      <c r="S860" s="9"/>
      <c r="T860" s="9"/>
      <c r="U860" s="9"/>
      <c r="V860" s="9"/>
      <c r="W860" s="9"/>
      <c r="X860" s="9"/>
      <c r="Y860" s="9"/>
      <c r="Z860" s="9"/>
      <c r="AA860" s="9"/>
      <c r="AB860" s="9"/>
    </row>
    <row r="861" spans="1:28" ht="14.25" customHeight="1">
      <c r="A861" s="9"/>
      <c r="B861" s="9"/>
      <c r="C861" s="257"/>
      <c r="D861" s="9"/>
      <c r="E861" s="9"/>
      <c r="F861" s="258"/>
      <c r="G861" s="258"/>
      <c r="H861" s="259"/>
      <c r="I861" s="260"/>
      <c r="J861" s="9"/>
      <c r="K861" s="9"/>
      <c r="L861" s="9"/>
      <c r="M861" s="9"/>
      <c r="N861" s="9"/>
      <c r="O861" s="9"/>
      <c r="P861" s="9"/>
      <c r="Q861" s="9"/>
      <c r="R861" s="9"/>
      <c r="S861" s="9"/>
      <c r="T861" s="9"/>
      <c r="U861" s="9"/>
      <c r="V861" s="9"/>
      <c r="W861" s="9"/>
      <c r="X861" s="9"/>
      <c r="Y861" s="9"/>
      <c r="Z861" s="9"/>
      <c r="AA861" s="9"/>
      <c r="AB861" s="9"/>
    </row>
    <row r="862" spans="1:28" ht="14.25" customHeight="1">
      <c r="A862" s="9"/>
      <c r="B862" s="9"/>
      <c r="C862" s="257"/>
      <c r="D862" s="9"/>
      <c r="E862" s="9"/>
      <c r="F862" s="258"/>
      <c r="G862" s="258"/>
      <c r="H862" s="259"/>
      <c r="I862" s="260"/>
      <c r="J862" s="9"/>
      <c r="K862" s="9"/>
      <c r="L862" s="9"/>
      <c r="M862" s="9"/>
      <c r="N862" s="9"/>
      <c r="O862" s="9"/>
      <c r="P862" s="9"/>
      <c r="Q862" s="9"/>
      <c r="R862" s="9"/>
      <c r="S862" s="9"/>
      <c r="T862" s="9"/>
      <c r="U862" s="9"/>
      <c r="V862" s="9"/>
      <c r="W862" s="9"/>
      <c r="X862" s="9"/>
      <c r="Y862" s="9"/>
      <c r="Z862" s="9"/>
      <c r="AA862" s="9"/>
      <c r="AB862" s="9"/>
    </row>
    <row r="863" spans="1:28" ht="14.25" customHeight="1">
      <c r="A863" s="9"/>
      <c r="B863" s="9"/>
      <c r="C863" s="257"/>
      <c r="D863" s="9"/>
      <c r="E863" s="9"/>
      <c r="F863" s="258"/>
      <c r="G863" s="258"/>
      <c r="H863" s="259"/>
      <c r="I863" s="260"/>
      <c r="J863" s="9"/>
      <c r="K863" s="9"/>
      <c r="L863" s="9"/>
      <c r="M863" s="9"/>
      <c r="N863" s="9"/>
      <c r="O863" s="9"/>
      <c r="P863" s="9"/>
      <c r="Q863" s="9"/>
      <c r="R863" s="9"/>
      <c r="S863" s="9"/>
      <c r="T863" s="9"/>
      <c r="U863" s="9"/>
      <c r="V863" s="9"/>
      <c r="W863" s="9"/>
      <c r="X863" s="9"/>
      <c r="Y863" s="9"/>
      <c r="Z863" s="9"/>
      <c r="AA863" s="9"/>
      <c r="AB863" s="9"/>
    </row>
    <row r="864" spans="1:28" ht="14.25" customHeight="1">
      <c r="A864" s="9"/>
      <c r="B864" s="9"/>
      <c r="C864" s="257"/>
      <c r="D864" s="9"/>
      <c r="E864" s="9"/>
      <c r="F864" s="258"/>
      <c r="G864" s="258"/>
      <c r="H864" s="259"/>
      <c r="I864" s="260"/>
      <c r="J864" s="9"/>
      <c r="K864" s="9"/>
      <c r="L864" s="9"/>
      <c r="M864" s="9"/>
      <c r="N864" s="9"/>
      <c r="O864" s="9"/>
      <c r="P864" s="9"/>
      <c r="Q864" s="9"/>
      <c r="R864" s="9"/>
      <c r="S864" s="9"/>
      <c r="T864" s="9"/>
      <c r="U864" s="9"/>
      <c r="V864" s="9"/>
      <c r="W864" s="9"/>
      <c r="X864" s="9"/>
      <c r="Y864" s="9"/>
      <c r="Z864" s="9"/>
      <c r="AA864" s="9"/>
      <c r="AB864" s="9"/>
    </row>
    <row r="865" spans="1:28" ht="14.25" customHeight="1">
      <c r="A865" s="9"/>
      <c r="B865" s="9"/>
      <c r="C865" s="257"/>
      <c r="D865" s="9"/>
      <c r="E865" s="9"/>
      <c r="F865" s="258"/>
      <c r="G865" s="258"/>
      <c r="H865" s="259"/>
      <c r="I865" s="260"/>
      <c r="J865" s="9"/>
      <c r="K865" s="9"/>
      <c r="L865" s="9"/>
      <c r="M865" s="9"/>
      <c r="N865" s="9"/>
      <c r="O865" s="9"/>
      <c r="P865" s="9"/>
      <c r="Q865" s="9"/>
      <c r="R865" s="9"/>
      <c r="S865" s="9"/>
      <c r="T865" s="9"/>
      <c r="U865" s="9"/>
      <c r="V865" s="9"/>
      <c r="W865" s="9"/>
      <c r="X865" s="9"/>
      <c r="Y865" s="9"/>
      <c r="Z865" s="9"/>
      <c r="AA865" s="9"/>
      <c r="AB865" s="9"/>
    </row>
    <row r="866" spans="1:28" ht="14.25" customHeight="1">
      <c r="A866" s="9"/>
      <c r="B866" s="9"/>
      <c r="C866" s="257"/>
      <c r="D866" s="9"/>
      <c r="E866" s="9"/>
      <c r="F866" s="258"/>
      <c r="G866" s="258"/>
      <c r="H866" s="259"/>
      <c r="I866" s="260"/>
      <c r="J866" s="9"/>
      <c r="K866" s="9"/>
      <c r="L866" s="9"/>
      <c r="M866" s="9"/>
      <c r="N866" s="9"/>
      <c r="O866" s="9"/>
      <c r="P866" s="9"/>
      <c r="Q866" s="9"/>
      <c r="R866" s="9"/>
      <c r="S866" s="9"/>
      <c r="T866" s="9"/>
      <c r="U866" s="9"/>
      <c r="V866" s="9"/>
      <c r="W866" s="9"/>
      <c r="X866" s="9"/>
      <c r="Y866" s="9"/>
      <c r="Z866" s="9"/>
      <c r="AA866" s="9"/>
      <c r="AB866" s="9"/>
    </row>
    <row r="867" spans="1:28" ht="14.25" customHeight="1">
      <c r="A867" s="9"/>
      <c r="B867" s="9"/>
      <c r="C867" s="257"/>
      <c r="D867" s="9"/>
      <c r="E867" s="9"/>
      <c r="F867" s="258"/>
      <c r="G867" s="258"/>
      <c r="H867" s="259"/>
      <c r="I867" s="260"/>
      <c r="J867" s="9"/>
      <c r="K867" s="9"/>
      <c r="L867" s="9"/>
      <c r="M867" s="9"/>
      <c r="N867" s="9"/>
      <c r="O867" s="9"/>
      <c r="P867" s="9"/>
      <c r="Q867" s="9"/>
      <c r="R867" s="9"/>
      <c r="S867" s="9"/>
      <c r="T867" s="9"/>
      <c r="U867" s="9"/>
      <c r="V867" s="9"/>
      <c r="W867" s="9"/>
      <c r="X867" s="9"/>
      <c r="Y867" s="9"/>
      <c r="Z867" s="9"/>
      <c r="AA867" s="9"/>
      <c r="AB867" s="9"/>
    </row>
    <row r="868" spans="1:28" ht="14.25" customHeight="1">
      <c r="A868" s="9"/>
      <c r="B868" s="9"/>
      <c r="C868" s="257"/>
      <c r="D868" s="9"/>
      <c r="E868" s="9"/>
      <c r="F868" s="258"/>
      <c r="G868" s="258"/>
      <c r="H868" s="259"/>
      <c r="I868" s="260"/>
      <c r="J868" s="9"/>
      <c r="K868" s="9"/>
      <c r="L868" s="9"/>
      <c r="M868" s="9"/>
      <c r="N868" s="9"/>
      <c r="O868" s="9"/>
      <c r="P868" s="9"/>
      <c r="Q868" s="9"/>
      <c r="R868" s="9"/>
      <c r="S868" s="9"/>
      <c r="T868" s="9"/>
      <c r="U868" s="9"/>
      <c r="V868" s="9"/>
      <c r="W868" s="9"/>
      <c r="X868" s="9"/>
      <c r="Y868" s="9"/>
      <c r="Z868" s="9"/>
      <c r="AA868" s="9"/>
      <c r="AB868" s="9"/>
    </row>
    <row r="869" spans="1:28" ht="14.25" customHeight="1">
      <c r="A869" s="9"/>
      <c r="B869" s="9"/>
      <c r="C869" s="257"/>
      <c r="D869" s="9"/>
      <c r="E869" s="9"/>
      <c r="F869" s="258"/>
      <c r="G869" s="258"/>
      <c r="H869" s="259"/>
      <c r="I869" s="260"/>
      <c r="J869" s="9"/>
      <c r="K869" s="9"/>
      <c r="L869" s="9"/>
      <c r="M869" s="9"/>
      <c r="N869" s="9"/>
      <c r="O869" s="9"/>
      <c r="P869" s="9"/>
      <c r="Q869" s="9"/>
      <c r="R869" s="9"/>
      <c r="S869" s="9"/>
      <c r="T869" s="9"/>
      <c r="U869" s="9"/>
      <c r="V869" s="9"/>
      <c r="W869" s="9"/>
      <c r="X869" s="9"/>
      <c r="Y869" s="9"/>
      <c r="Z869" s="9"/>
      <c r="AA869" s="9"/>
      <c r="AB869" s="9"/>
    </row>
    <row r="870" spans="1:28" ht="14.25" customHeight="1">
      <c r="A870" s="9"/>
      <c r="B870" s="9"/>
      <c r="C870" s="257"/>
      <c r="D870" s="9"/>
      <c r="E870" s="9"/>
      <c r="F870" s="258"/>
      <c r="G870" s="258"/>
      <c r="H870" s="259"/>
      <c r="I870" s="260"/>
      <c r="J870" s="9"/>
      <c r="K870" s="9"/>
      <c r="L870" s="9"/>
      <c r="M870" s="9"/>
      <c r="N870" s="9"/>
      <c r="O870" s="9"/>
      <c r="P870" s="9"/>
      <c r="Q870" s="9"/>
      <c r="R870" s="9"/>
      <c r="S870" s="9"/>
      <c r="T870" s="9"/>
      <c r="U870" s="9"/>
      <c r="V870" s="9"/>
      <c r="W870" s="9"/>
      <c r="X870" s="9"/>
      <c r="Y870" s="9"/>
      <c r="Z870" s="9"/>
      <c r="AA870" s="9"/>
      <c r="AB870" s="9"/>
    </row>
    <row r="871" spans="1:28" ht="14.25" customHeight="1">
      <c r="A871" s="9"/>
      <c r="B871" s="9"/>
      <c r="C871" s="257"/>
      <c r="D871" s="9"/>
      <c r="E871" s="9"/>
      <c r="F871" s="258"/>
      <c r="G871" s="258"/>
      <c r="H871" s="259"/>
      <c r="I871" s="260"/>
      <c r="J871" s="9"/>
      <c r="K871" s="9"/>
      <c r="L871" s="9"/>
      <c r="M871" s="9"/>
      <c r="N871" s="9"/>
      <c r="O871" s="9"/>
      <c r="P871" s="9"/>
      <c r="Q871" s="9"/>
      <c r="R871" s="9"/>
      <c r="S871" s="9"/>
      <c r="T871" s="9"/>
      <c r="U871" s="9"/>
      <c r="V871" s="9"/>
      <c r="W871" s="9"/>
      <c r="X871" s="9"/>
      <c r="Y871" s="9"/>
      <c r="Z871" s="9"/>
      <c r="AA871" s="9"/>
      <c r="AB871" s="9"/>
    </row>
    <row r="872" spans="1:28" ht="14.25" customHeight="1">
      <c r="A872" s="9"/>
      <c r="B872" s="9"/>
      <c r="C872" s="257"/>
      <c r="D872" s="9"/>
      <c r="E872" s="9"/>
      <c r="F872" s="258"/>
      <c r="G872" s="258"/>
      <c r="H872" s="259"/>
      <c r="I872" s="260"/>
      <c r="J872" s="9"/>
      <c r="K872" s="9"/>
      <c r="L872" s="9"/>
      <c r="M872" s="9"/>
      <c r="N872" s="9"/>
      <c r="O872" s="9"/>
      <c r="P872" s="9"/>
      <c r="Q872" s="9"/>
      <c r="R872" s="9"/>
      <c r="S872" s="9"/>
      <c r="T872" s="9"/>
      <c r="U872" s="9"/>
      <c r="V872" s="9"/>
      <c r="W872" s="9"/>
      <c r="X872" s="9"/>
      <c r="Y872" s="9"/>
      <c r="Z872" s="9"/>
      <c r="AA872" s="9"/>
      <c r="AB872" s="9"/>
    </row>
    <row r="873" spans="1:28" ht="14.25" customHeight="1">
      <c r="A873" s="9"/>
      <c r="B873" s="9"/>
      <c r="C873" s="257"/>
      <c r="D873" s="9"/>
      <c r="E873" s="9"/>
      <c r="F873" s="258"/>
      <c r="G873" s="258"/>
      <c r="H873" s="259"/>
      <c r="I873" s="260"/>
      <c r="J873" s="9"/>
      <c r="K873" s="9"/>
      <c r="L873" s="9"/>
      <c r="M873" s="9"/>
      <c r="N873" s="9"/>
      <c r="O873" s="9"/>
      <c r="P873" s="9"/>
      <c r="Q873" s="9"/>
      <c r="R873" s="9"/>
      <c r="S873" s="9"/>
      <c r="T873" s="9"/>
      <c r="U873" s="9"/>
      <c r="V873" s="9"/>
      <c r="W873" s="9"/>
      <c r="X873" s="9"/>
      <c r="Y873" s="9"/>
      <c r="Z873" s="9"/>
      <c r="AA873" s="9"/>
      <c r="AB873" s="9"/>
    </row>
    <row r="874" spans="1:28" ht="14.25" customHeight="1">
      <c r="A874" s="9"/>
      <c r="B874" s="9"/>
      <c r="C874" s="257"/>
      <c r="D874" s="9"/>
      <c r="E874" s="9"/>
      <c r="F874" s="258"/>
      <c r="G874" s="258"/>
      <c r="H874" s="259"/>
      <c r="I874" s="260"/>
      <c r="J874" s="9"/>
      <c r="K874" s="9"/>
      <c r="L874" s="9"/>
      <c r="M874" s="9"/>
      <c r="N874" s="9"/>
      <c r="O874" s="9"/>
      <c r="P874" s="9"/>
      <c r="Q874" s="9"/>
      <c r="R874" s="9"/>
      <c r="S874" s="9"/>
      <c r="T874" s="9"/>
      <c r="U874" s="9"/>
      <c r="V874" s="9"/>
      <c r="W874" s="9"/>
      <c r="X874" s="9"/>
      <c r="Y874" s="9"/>
      <c r="Z874" s="9"/>
      <c r="AA874" s="9"/>
      <c r="AB874" s="9"/>
    </row>
    <row r="875" spans="1:28" ht="14.25" customHeight="1">
      <c r="A875" s="9"/>
      <c r="B875" s="9"/>
      <c r="C875" s="257"/>
      <c r="D875" s="9"/>
      <c r="E875" s="9"/>
      <c r="F875" s="258"/>
      <c r="G875" s="258"/>
      <c r="H875" s="259"/>
      <c r="I875" s="260"/>
      <c r="J875" s="9"/>
      <c r="K875" s="9"/>
      <c r="L875" s="9"/>
      <c r="M875" s="9"/>
      <c r="N875" s="9"/>
      <c r="O875" s="9"/>
      <c r="P875" s="9"/>
      <c r="Q875" s="9"/>
      <c r="R875" s="9"/>
      <c r="S875" s="9"/>
      <c r="T875" s="9"/>
      <c r="U875" s="9"/>
      <c r="V875" s="9"/>
      <c r="W875" s="9"/>
      <c r="X875" s="9"/>
      <c r="Y875" s="9"/>
      <c r="Z875" s="9"/>
      <c r="AA875" s="9"/>
      <c r="AB875" s="9"/>
    </row>
    <row r="876" spans="1:28" ht="14.25" customHeight="1">
      <c r="A876" s="9"/>
      <c r="B876" s="9"/>
      <c r="C876" s="257"/>
      <c r="D876" s="9"/>
      <c r="E876" s="9"/>
      <c r="F876" s="258"/>
      <c r="G876" s="258"/>
      <c r="H876" s="259"/>
      <c r="I876" s="260"/>
      <c r="J876" s="9"/>
      <c r="K876" s="9"/>
      <c r="L876" s="9"/>
      <c r="M876" s="9"/>
      <c r="N876" s="9"/>
      <c r="O876" s="9"/>
      <c r="P876" s="9"/>
      <c r="Q876" s="9"/>
      <c r="R876" s="9"/>
      <c r="S876" s="9"/>
      <c r="T876" s="9"/>
      <c r="U876" s="9"/>
      <c r="V876" s="9"/>
      <c r="W876" s="9"/>
      <c r="X876" s="9"/>
      <c r="Y876" s="9"/>
      <c r="Z876" s="9"/>
      <c r="AA876" s="9"/>
      <c r="AB876" s="9"/>
    </row>
    <row r="877" spans="1:28" ht="14.25" customHeight="1">
      <c r="A877" s="9"/>
      <c r="B877" s="9"/>
      <c r="C877" s="257"/>
      <c r="D877" s="9"/>
      <c r="E877" s="9"/>
      <c r="F877" s="258"/>
      <c r="G877" s="258"/>
      <c r="H877" s="259"/>
      <c r="I877" s="260"/>
      <c r="J877" s="9"/>
      <c r="K877" s="9"/>
      <c r="L877" s="9"/>
      <c r="M877" s="9"/>
      <c r="N877" s="9"/>
      <c r="O877" s="9"/>
      <c r="P877" s="9"/>
      <c r="Q877" s="9"/>
      <c r="R877" s="9"/>
      <c r="S877" s="9"/>
      <c r="T877" s="9"/>
      <c r="U877" s="9"/>
      <c r="V877" s="9"/>
      <c r="W877" s="9"/>
      <c r="X877" s="9"/>
      <c r="Y877" s="9"/>
      <c r="Z877" s="9"/>
      <c r="AA877" s="9"/>
      <c r="AB877" s="9"/>
    </row>
    <row r="878" spans="1:28" ht="14.25" customHeight="1">
      <c r="A878" s="9"/>
      <c r="B878" s="9"/>
      <c r="C878" s="257"/>
      <c r="D878" s="9"/>
      <c r="E878" s="9"/>
      <c r="F878" s="258"/>
      <c r="G878" s="258"/>
      <c r="H878" s="259"/>
      <c r="I878" s="260"/>
      <c r="J878" s="9"/>
      <c r="K878" s="9"/>
      <c r="L878" s="9"/>
      <c r="M878" s="9"/>
      <c r="N878" s="9"/>
      <c r="O878" s="9"/>
      <c r="P878" s="9"/>
      <c r="Q878" s="9"/>
      <c r="R878" s="9"/>
      <c r="S878" s="9"/>
      <c r="T878" s="9"/>
      <c r="U878" s="9"/>
      <c r="V878" s="9"/>
      <c r="W878" s="9"/>
      <c r="X878" s="9"/>
      <c r="Y878" s="9"/>
      <c r="Z878" s="9"/>
      <c r="AA878" s="9"/>
      <c r="AB878" s="9"/>
    </row>
    <row r="879" spans="1:28" ht="14.25" customHeight="1">
      <c r="A879" s="9"/>
      <c r="B879" s="9"/>
      <c r="C879" s="257"/>
      <c r="D879" s="9"/>
      <c r="E879" s="9"/>
      <c r="F879" s="258"/>
      <c r="G879" s="258"/>
      <c r="H879" s="259"/>
      <c r="I879" s="260"/>
      <c r="J879" s="9"/>
      <c r="K879" s="9"/>
      <c r="L879" s="9"/>
      <c r="M879" s="9"/>
      <c r="N879" s="9"/>
      <c r="O879" s="9"/>
      <c r="P879" s="9"/>
      <c r="Q879" s="9"/>
      <c r="R879" s="9"/>
      <c r="S879" s="9"/>
      <c r="T879" s="9"/>
      <c r="U879" s="9"/>
      <c r="V879" s="9"/>
      <c r="W879" s="9"/>
      <c r="X879" s="9"/>
      <c r="Y879" s="9"/>
      <c r="Z879" s="9"/>
      <c r="AA879" s="9"/>
      <c r="AB879" s="9"/>
    </row>
    <row r="880" spans="1:28" ht="14.25" customHeight="1">
      <c r="A880" s="9"/>
      <c r="B880" s="9"/>
      <c r="C880" s="257"/>
      <c r="D880" s="9"/>
      <c r="E880" s="9"/>
      <c r="F880" s="258"/>
      <c r="G880" s="258"/>
      <c r="H880" s="259"/>
      <c r="I880" s="260"/>
      <c r="J880" s="9"/>
      <c r="K880" s="9"/>
      <c r="L880" s="9"/>
      <c r="M880" s="9"/>
      <c r="N880" s="9"/>
      <c r="O880" s="9"/>
      <c r="P880" s="9"/>
      <c r="Q880" s="9"/>
      <c r="R880" s="9"/>
      <c r="S880" s="9"/>
      <c r="T880" s="9"/>
      <c r="U880" s="9"/>
      <c r="V880" s="9"/>
      <c r="W880" s="9"/>
      <c r="X880" s="9"/>
      <c r="Y880" s="9"/>
      <c r="Z880" s="9"/>
      <c r="AA880" s="9"/>
      <c r="AB880" s="9"/>
    </row>
    <row r="881" spans="1:28" ht="14.25" customHeight="1">
      <c r="A881" s="9"/>
      <c r="B881" s="9"/>
      <c r="C881" s="257"/>
      <c r="D881" s="9"/>
      <c r="E881" s="9"/>
      <c r="F881" s="258"/>
      <c r="G881" s="258"/>
      <c r="H881" s="259"/>
      <c r="I881" s="260"/>
      <c r="J881" s="9"/>
      <c r="K881" s="9"/>
      <c r="L881" s="9"/>
      <c r="M881" s="9"/>
      <c r="N881" s="9"/>
      <c r="O881" s="9"/>
      <c r="P881" s="9"/>
      <c r="Q881" s="9"/>
      <c r="R881" s="9"/>
      <c r="S881" s="9"/>
      <c r="T881" s="9"/>
      <c r="U881" s="9"/>
      <c r="V881" s="9"/>
      <c r="W881" s="9"/>
      <c r="X881" s="9"/>
      <c r="Y881" s="9"/>
      <c r="Z881" s="9"/>
      <c r="AA881" s="9"/>
      <c r="AB881" s="9"/>
    </row>
    <row r="882" spans="1:28" ht="14.25" customHeight="1">
      <c r="A882" s="9"/>
      <c r="B882" s="9"/>
      <c r="C882" s="257"/>
      <c r="D882" s="9"/>
      <c r="E882" s="9"/>
      <c r="F882" s="258"/>
      <c r="G882" s="258"/>
      <c r="H882" s="259"/>
      <c r="I882" s="260"/>
      <c r="J882" s="9"/>
      <c r="K882" s="9"/>
      <c r="L882" s="9"/>
      <c r="M882" s="9"/>
      <c r="N882" s="9"/>
      <c r="O882" s="9"/>
      <c r="P882" s="9"/>
      <c r="Q882" s="9"/>
      <c r="R882" s="9"/>
      <c r="S882" s="9"/>
      <c r="T882" s="9"/>
      <c r="U882" s="9"/>
      <c r="V882" s="9"/>
      <c r="W882" s="9"/>
      <c r="X882" s="9"/>
      <c r="Y882" s="9"/>
      <c r="Z882" s="9"/>
      <c r="AA882" s="9"/>
      <c r="AB882" s="9"/>
    </row>
    <row r="883" spans="1:28" ht="14.25" customHeight="1">
      <c r="A883" s="9"/>
      <c r="B883" s="9"/>
      <c r="C883" s="257"/>
      <c r="D883" s="9"/>
      <c r="E883" s="9"/>
      <c r="F883" s="258"/>
      <c r="G883" s="258"/>
      <c r="H883" s="259"/>
      <c r="I883" s="260"/>
      <c r="J883" s="9"/>
      <c r="K883" s="9"/>
      <c r="L883" s="9"/>
      <c r="M883" s="9"/>
      <c r="N883" s="9"/>
      <c r="O883" s="9"/>
      <c r="P883" s="9"/>
      <c r="Q883" s="9"/>
      <c r="R883" s="9"/>
      <c r="S883" s="9"/>
      <c r="T883" s="9"/>
      <c r="U883" s="9"/>
      <c r="V883" s="9"/>
      <c r="W883" s="9"/>
      <c r="X883" s="9"/>
      <c r="Y883" s="9"/>
      <c r="Z883" s="9"/>
      <c r="AA883" s="9"/>
      <c r="AB883" s="9"/>
    </row>
    <row r="884" spans="1:28" ht="14.25" customHeight="1">
      <c r="A884" s="9"/>
      <c r="B884" s="9"/>
      <c r="C884" s="257"/>
      <c r="D884" s="9"/>
      <c r="E884" s="9"/>
      <c r="F884" s="258"/>
      <c r="G884" s="258"/>
      <c r="H884" s="259"/>
      <c r="I884" s="260"/>
      <c r="J884" s="9"/>
      <c r="K884" s="9"/>
      <c r="L884" s="9"/>
      <c r="M884" s="9"/>
      <c r="N884" s="9"/>
      <c r="O884" s="9"/>
      <c r="P884" s="9"/>
      <c r="Q884" s="9"/>
      <c r="R884" s="9"/>
      <c r="S884" s="9"/>
      <c r="T884" s="9"/>
      <c r="U884" s="9"/>
      <c r="V884" s="9"/>
      <c r="W884" s="9"/>
      <c r="X884" s="9"/>
      <c r="Y884" s="9"/>
      <c r="Z884" s="9"/>
      <c r="AA884" s="9"/>
      <c r="AB884" s="9"/>
    </row>
    <row r="885" spans="1:28" ht="14.25" customHeight="1">
      <c r="A885" s="9"/>
      <c r="B885" s="9"/>
      <c r="C885" s="257"/>
      <c r="D885" s="9"/>
      <c r="E885" s="9"/>
      <c r="F885" s="258"/>
      <c r="G885" s="258"/>
      <c r="H885" s="259"/>
      <c r="I885" s="260"/>
      <c r="J885" s="9"/>
      <c r="K885" s="9"/>
      <c r="L885" s="9"/>
      <c r="M885" s="9"/>
      <c r="N885" s="9"/>
      <c r="O885" s="9"/>
      <c r="P885" s="9"/>
      <c r="Q885" s="9"/>
      <c r="R885" s="9"/>
      <c r="S885" s="9"/>
      <c r="T885" s="9"/>
      <c r="U885" s="9"/>
      <c r="V885" s="9"/>
      <c r="W885" s="9"/>
      <c r="X885" s="9"/>
      <c r="Y885" s="9"/>
      <c r="Z885" s="9"/>
      <c r="AA885" s="9"/>
      <c r="AB885" s="9"/>
    </row>
    <row r="886" spans="1:28" ht="14.25" customHeight="1">
      <c r="A886" s="9"/>
      <c r="B886" s="9"/>
      <c r="C886" s="257"/>
      <c r="D886" s="9"/>
      <c r="E886" s="9"/>
      <c r="F886" s="258"/>
      <c r="G886" s="258"/>
      <c r="H886" s="259"/>
      <c r="I886" s="260"/>
      <c r="J886" s="9"/>
      <c r="K886" s="9"/>
      <c r="L886" s="9"/>
      <c r="M886" s="9"/>
      <c r="N886" s="9"/>
      <c r="O886" s="9"/>
      <c r="P886" s="9"/>
      <c r="Q886" s="9"/>
      <c r="R886" s="9"/>
      <c r="S886" s="9"/>
      <c r="T886" s="9"/>
      <c r="U886" s="9"/>
      <c r="V886" s="9"/>
      <c r="W886" s="9"/>
      <c r="X886" s="9"/>
      <c r="Y886" s="9"/>
      <c r="Z886" s="9"/>
      <c r="AA886" s="9"/>
      <c r="AB886" s="9"/>
    </row>
    <row r="887" spans="1:28" ht="14.25" customHeight="1">
      <c r="A887" s="9"/>
      <c r="B887" s="9"/>
      <c r="C887" s="257"/>
      <c r="D887" s="9"/>
      <c r="E887" s="9"/>
      <c r="F887" s="258"/>
      <c r="G887" s="258"/>
      <c r="H887" s="259"/>
      <c r="I887" s="260"/>
      <c r="J887" s="9"/>
      <c r="K887" s="9"/>
      <c r="L887" s="9"/>
      <c r="M887" s="9"/>
      <c r="N887" s="9"/>
      <c r="O887" s="9"/>
      <c r="P887" s="9"/>
      <c r="Q887" s="9"/>
      <c r="R887" s="9"/>
      <c r="S887" s="9"/>
      <c r="T887" s="9"/>
      <c r="U887" s="9"/>
      <c r="V887" s="9"/>
      <c r="W887" s="9"/>
      <c r="X887" s="9"/>
      <c r="Y887" s="9"/>
      <c r="Z887" s="9"/>
      <c r="AA887" s="9"/>
      <c r="AB887" s="9"/>
    </row>
    <row r="888" spans="1:28" ht="14.25" customHeight="1">
      <c r="A888" s="9"/>
      <c r="B888" s="9"/>
      <c r="C888" s="257"/>
      <c r="D888" s="9"/>
      <c r="E888" s="9"/>
      <c r="F888" s="258"/>
      <c r="G888" s="258"/>
      <c r="H888" s="259"/>
      <c r="I888" s="260"/>
      <c r="J888" s="9"/>
      <c r="K888" s="9"/>
      <c r="L888" s="9"/>
      <c r="M888" s="9"/>
      <c r="N888" s="9"/>
      <c r="O888" s="9"/>
      <c r="P888" s="9"/>
      <c r="Q888" s="9"/>
      <c r="R888" s="9"/>
      <c r="S888" s="9"/>
      <c r="T888" s="9"/>
      <c r="U888" s="9"/>
      <c r="V888" s="9"/>
      <c r="W888" s="9"/>
      <c r="X888" s="9"/>
      <c r="Y888" s="9"/>
      <c r="Z888" s="9"/>
      <c r="AA888" s="9"/>
      <c r="AB888" s="9"/>
    </row>
    <row r="889" spans="1:28" ht="14.25" customHeight="1">
      <c r="A889" s="9"/>
      <c r="B889" s="9"/>
      <c r="C889" s="257"/>
      <c r="D889" s="9"/>
      <c r="E889" s="9"/>
      <c r="F889" s="258"/>
      <c r="G889" s="258"/>
      <c r="H889" s="259"/>
      <c r="I889" s="260"/>
      <c r="J889" s="9"/>
      <c r="K889" s="9"/>
      <c r="L889" s="9"/>
      <c r="M889" s="9"/>
      <c r="N889" s="9"/>
      <c r="O889" s="9"/>
      <c r="P889" s="9"/>
      <c r="Q889" s="9"/>
      <c r="R889" s="9"/>
      <c r="S889" s="9"/>
      <c r="T889" s="9"/>
      <c r="U889" s="9"/>
      <c r="V889" s="9"/>
      <c r="W889" s="9"/>
      <c r="X889" s="9"/>
      <c r="Y889" s="9"/>
      <c r="Z889" s="9"/>
      <c r="AA889" s="9"/>
      <c r="AB889" s="9"/>
    </row>
    <row r="890" spans="1:28" ht="14.25" customHeight="1">
      <c r="A890" s="9"/>
      <c r="B890" s="9"/>
      <c r="C890" s="257"/>
      <c r="D890" s="9"/>
      <c r="E890" s="9"/>
      <c r="F890" s="258"/>
      <c r="G890" s="258"/>
      <c r="H890" s="259"/>
      <c r="I890" s="260"/>
      <c r="J890" s="9"/>
      <c r="K890" s="9"/>
      <c r="L890" s="9"/>
      <c r="M890" s="9"/>
      <c r="N890" s="9"/>
      <c r="O890" s="9"/>
      <c r="P890" s="9"/>
      <c r="Q890" s="9"/>
      <c r="R890" s="9"/>
      <c r="S890" s="9"/>
      <c r="T890" s="9"/>
      <c r="U890" s="9"/>
      <c r="V890" s="9"/>
      <c r="W890" s="9"/>
      <c r="X890" s="9"/>
      <c r="Y890" s="9"/>
      <c r="Z890" s="9"/>
      <c r="AA890" s="9"/>
      <c r="AB890" s="9"/>
    </row>
    <row r="891" spans="1:28" ht="14.25" customHeight="1">
      <c r="A891" s="9"/>
      <c r="B891" s="9"/>
      <c r="C891" s="257"/>
      <c r="D891" s="9"/>
      <c r="E891" s="9"/>
      <c r="F891" s="258"/>
      <c r="G891" s="258"/>
      <c r="H891" s="259"/>
      <c r="I891" s="260"/>
      <c r="J891" s="9"/>
      <c r="K891" s="9"/>
      <c r="L891" s="9"/>
      <c r="M891" s="9"/>
      <c r="N891" s="9"/>
      <c r="O891" s="9"/>
      <c r="P891" s="9"/>
      <c r="Q891" s="9"/>
      <c r="R891" s="9"/>
      <c r="S891" s="9"/>
      <c r="T891" s="9"/>
      <c r="U891" s="9"/>
      <c r="V891" s="9"/>
      <c r="W891" s="9"/>
      <c r="X891" s="9"/>
      <c r="Y891" s="9"/>
      <c r="Z891" s="9"/>
      <c r="AA891" s="9"/>
      <c r="AB891" s="9"/>
    </row>
    <row r="892" spans="1:28" ht="14.25" customHeight="1">
      <c r="A892" s="9"/>
      <c r="B892" s="9"/>
      <c r="C892" s="257"/>
      <c r="D892" s="9"/>
      <c r="E892" s="9"/>
      <c r="F892" s="258"/>
      <c r="G892" s="258"/>
      <c r="H892" s="259"/>
      <c r="I892" s="260"/>
      <c r="J892" s="9"/>
      <c r="K892" s="9"/>
      <c r="L892" s="9"/>
      <c r="M892" s="9"/>
      <c r="N892" s="9"/>
      <c r="O892" s="9"/>
      <c r="P892" s="9"/>
      <c r="Q892" s="9"/>
      <c r="R892" s="9"/>
      <c r="S892" s="9"/>
      <c r="T892" s="9"/>
      <c r="U892" s="9"/>
      <c r="V892" s="9"/>
      <c r="W892" s="9"/>
      <c r="X892" s="9"/>
      <c r="Y892" s="9"/>
      <c r="Z892" s="9"/>
      <c r="AA892" s="9"/>
      <c r="AB892" s="9"/>
    </row>
    <row r="893" spans="1:28" ht="14.25" customHeight="1">
      <c r="A893" s="9"/>
      <c r="B893" s="9"/>
      <c r="C893" s="257"/>
      <c r="D893" s="9"/>
      <c r="E893" s="9"/>
      <c r="F893" s="258"/>
      <c r="G893" s="258"/>
      <c r="H893" s="259"/>
      <c r="I893" s="260"/>
      <c r="J893" s="9"/>
      <c r="K893" s="9"/>
      <c r="L893" s="9"/>
      <c r="M893" s="9"/>
      <c r="N893" s="9"/>
      <c r="O893" s="9"/>
      <c r="P893" s="9"/>
      <c r="Q893" s="9"/>
      <c r="R893" s="9"/>
      <c r="S893" s="9"/>
      <c r="T893" s="9"/>
      <c r="U893" s="9"/>
      <c r="V893" s="9"/>
      <c r="W893" s="9"/>
      <c r="X893" s="9"/>
      <c r="Y893" s="9"/>
      <c r="Z893" s="9"/>
      <c r="AA893" s="9"/>
      <c r="AB893" s="9"/>
    </row>
    <row r="894" spans="1:28" ht="14.25" customHeight="1">
      <c r="A894" s="9"/>
      <c r="B894" s="9"/>
      <c r="C894" s="257"/>
      <c r="D894" s="9"/>
      <c r="E894" s="9"/>
      <c r="F894" s="258"/>
      <c r="G894" s="258"/>
      <c r="H894" s="259"/>
      <c r="I894" s="260"/>
      <c r="J894" s="9"/>
      <c r="K894" s="9"/>
      <c r="L894" s="9"/>
      <c r="M894" s="9"/>
      <c r="N894" s="9"/>
      <c r="O894" s="9"/>
      <c r="P894" s="9"/>
      <c r="Q894" s="9"/>
      <c r="R894" s="9"/>
      <c r="S894" s="9"/>
      <c r="T894" s="9"/>
      <c r="U894" s="9"/>
      <c r="V894" s="9"/>
      <c r="W894" s="9"/>
      <c r="X894" s="9"/>
      <c r="Y894" s="9"/>
      <c r="Z894" s="9"/>
      <c r="AA894" s="9"/>
      <c r="AB894" s="9"/>
    </row>
    <row r="895" spans="1:28" ht="14.25" customHeight="1">
      <c r="A895" s="9"/>
      <c r="B895" s="9"/>
      <c r="C895" s="257"/>
      <c r="D895" s="9"/>
      <c r="E895" s="9"/>
      <c r="F895" s="258"/>
      <c r="G895" s="258"/>
      <c r="H895" s="259"/>
      <c r="I895" s="260"/>
      <c r="J895" s="9"/>
      <c r="K895" s="9"/>
      <c r="L895" s="9"/>
      <c r="M895" s="9"/>
      <c r="N895" s="9"/>
      <c r="O895" s="9"/>
      <c r="P895" s="9"/>
      <c r="Q895" s="9"/>
      <c r="R895" s="9"/>
      <c r="S895" s="9"/>
      <c r="T895" s="9"/>
      <c r="U895" s="9"/>
      <c r="V895" s="9"/>
      <c r="W895" s="9"/>
      <c r="X895" s="9"/>
      <c r="Y895" s="9"/>
      <c r="Z895" s="9"/>
      <c r="AA895" s="9"/>
      <c r="AB895" s="9"/>
    </row>
    <row r="896" spans="1:28" ht="14.25" customHeight="1">
      <c r="A896" s="9"/>
      <c r="B896" s="9"/>
      <c r="C896" s="257"/>
      <c r="D896" s="9"/>
      <c r="E896" s="9"/>
      <c r="F896" s="258"/>
      <c r="G896" s="258"/>
      <c r="H896" s="259"/>
      <c r="I896" s="260"/>
      <c r="J896" s="9"/>
      <c r="K896" s="9"/>
      <c r="L896" s="9"/>
      <c r="M896" s="9"/>
      <c r="N896" s="9"/>
      <c r="O896" s="9"/>
      <c r="P896" s="9"/>
      <c r="Q896" s="9"/>
      <c r="R896" s="9"/>
      <c r="S896" s="9"/>
      <c r="T896" s="9"/>
      <c r="U896" s="9"/>
      <c r="V896" s="9"/>
      <c r="W896" s="9"/>
      <c r="X896" s="9"/>
      <c r="Y896" s="9"/>
      <c r="Z896" s="9"/>
      <c r="AA896" s="9"/>
      <c r="AB896" s="9"/>
    </row>
    <row r="897" spans="1:28" ht="14.25" customHeight="1">
      <c r="A897" s="9"/>
      <c r="B897" s="9"/>
      <c r="C897" s="257"/>
      <c r="D897" s="9"/>
      <c r="E897" s="9"/>
      <c r="F897" s="258"/>
      <c r="G897" s="258"/>
      <c r="H897" s="259"/>
      <c r="I897" s="260"/>
      <c r="J897" s="9"/>
      <c r="K897" s="9"/>
      <c r="L897" s="9"/>
      <c r="M897" s="9"/>
      <c r="N897" s="9"/>
      <c r="O897" s="9"/>
      <c r="P897" s="9"/>
      <c r="Q897" s="9"/>
      <c r="R897" s="9"/>
      <c r="S897" s="9"/>
      <c r="T897" s="9"/>
      <c r="U897" s="9"/>
      <c r="V897" s="9"/>
      <c r="W897" s="9"/>
      <c r="X897" s="9"/>
      <c r="Y897" s="9"/>
      <c r="Z897" s="9"/>
      <c r="AA897" s="9"/>
      <c r="AB897" s="9"/>
    </row>
    <row r="898" spans="1:28" ht="14.25" customHeight="1">
      <c r="A898" s="9"/>
      <c r="B898" s="9"/>
      <c r="C898" s="257"/>
      <c r="D898" s="9"/>
      <c r="E898" s="9"/>
      <c r="F898" s="258"/>
      <c r="G898" s="258"/>
      <c r="H898" s="259"/>
      <c r="I898" s="260"/>
      <c r="J898" s="9"/>
      <c r="K898" s="9"/>
      <c r="L898" s="9"/>
      <c r="M898" s="9"/>
      <c r="N898" s="9"/>
      <c r="O898" s="9"/>
      <c r="P898" s="9"/>
      <c r="Q898" s="9"/>
      <c r="R898" s="9"/>
      <c r="S898" s="9"/>
      <c r="T898" s="9"/>
      <c r="U898" s="9"/>
      <c r="V898" s="9"/>
      <c r="W898" s="9"/>
      <c r="X898" s="9"/>
      <c r="Y898" s="9"/>
      <c r="Z898" s="9"/>
      <c r="AA898" s="9"/>
      <c r="AB898" s="9"/>
    </row>
    <row r="899" spans="1:28" ht="14.25" customHeight="1">
      <c r="A899" s="9"/>
      <c r="B899" s="9"/>
      <c r="C899" s="257"/>
      <c r="D899" s="9"/>
      <c r="E899" s="9"/>
      <c r="F899" s="258"/>
      <c r="G899" s="258"/>
      <c r="H899" s="259"/>
      <c r="I899" s="260"/>
      <c r="J899" s="9"/>
      <c r="K899" s="9"/>
      <c r="L899" s="9"/>
      <c r="M899" s="9"/>
      <c r="N899" s="9"/>
      <c r="O899" s="9"/>
      <c r="P899" s="9"/>
      <c r="Q899" s="9"/>
      <c r="R899" s="9"/>
      <c r="S899" s="9"/>
      <c r="T899" s="9"/>
      <c r="U899" s="9"/>
      <c r="V899" s="9"/>
      <c r="W899" s="9"/>
      <c r="X899" s="9"/>
      <c r="Y899" s="9"/>
      <c r="Z899" s="9"/>
      <c r="AA899" s="9"/>
      <c r="AB899" s="9"/>
    </row>
    <row r="900" spans="1:28" ht="14.25" customHeight="1">
      <c r="A900" s="9"/>
      <c r="B900" s="9"/>
      <c r="C900" s="257"/>
      <c r="D900" s="9"/>
      <c r="E900" s="9"/>
      <c r="F900" s="258"/>
      <c r="G900" s="258"/>
      <c r="H900" s="259"/>
      <c r="I900" s="260"/>
      <c r="J900" s="9"/>
      <c r="K900" s="9"/>
      <c r="L900" s="9"/>
      <c r="M900" s="9"/>
      <c r="N900" s="9"/>
      <c r="O900" s="9"/>
      <c r="P900" s="9"/>
      <c r="Q900" s="9"/>
      <c r="R900" s="9"/>
      <c r="S900" s="9"/>
      <c r="T900" s="9"/>
      <c r="U900" s="9"/>
      <c r="V900" s="9"/>
      <c r="W900" s="9"/>
      <c r="X900" s="9"/>
      <c r="Y900" s="9"/>
      <c r="Z900" s="9"/>
      <c r="AA900" s="9"/>
      <c r="AB900" s="9"/>
    </row>
    <row r="901" spans="1:28" ht="14.25" customHeight="1">
      <c r="A901" s="9"/>
      <c r="B901" s="9"/>
      <c r="C901" s="257"/>
      <c r="D901" s="9"/>
      <c r="E901" s="9"/>
      <c r="F901" s="258"/>
      <c r="G901" s="258"/>
      <c r="H901" s="259"/>
      <c r="I901" s="260"/>
      <c r="J901" s="9"/>
      <c r="K901" s="9"/>
      <c r="L901" s="9"/>
      <c r="M901" s="9"/>
      <c r="N901" s="9"/>
      <c r="O901" s="9"/>
      <c r="P901" s="9"/>
      <c r="Q901" s="9"/>
      <c r="R901" s="9"/>
      <c r="S901" s="9"/>
      <c r="T901" s="9"/>
      <c r="U901" s="9"/>
      <c r="V901" s="9"/>
      <c r="W901" s="9"/>
      <c r="X901" s="9"/>
      <c r="Y901" s="9"/>
      <c r="Z901" s="9"/>
      <c r="AA901" s="9"/>
      <c r="AB901" s="9"/>
    </row>
    <row r="902" spans="1:28" ht="14.25" customHeight="1">
      <c r="A902" s="9"/>
      <c r="B902" s="9"/>
      <c r="C902" s="257"/>
      <c r="D902" s="9"/>
      <c r="E902" s="9"/>
      <c r="F902" s="258"/>
      <c r="G902" s="258"/>
      <c r="H902" s="259"/>
      <c r="I902" s="260"/>
      <c r="J902" s="9"/>
      <c r="K902" s="9"/>
      <c r="L902" s="9"/>
      <c r="M902" s="9"/>
      <c r="N902" s="9"/>
      <c r="O902" s="9"/>
      <c r="P902" s="9"/>
      <c r="Q902" s="9"/>
      <c r="R902" s="9"/>
      <c r="S902" s="9"/>
      <c r="T902" s="9"/>
      <c r="U902" s="9"/>
      <c r="V902" s="9"/>
      <c r="W902" s="9"/>
      <c r="X902" s="9"/>
      <c r="Y902" s="9"/>
      <c r="Z902" s="9"/>
      <c r="AA902" s="9"/>
      <c r="AB902" s="9"/>
    </row>
    <row r="903" spans="1:28" ht="14.25" customHeight="1">
      <c r="A903" s="9"/>
      <c r="B903" s="9"/>
      <c r="C903" s="257"/>
      <c r="D903" s="9"/>
      <c r="E903" s="9"/>
      <c r="F903" s="258"/>
      <c r="G903" s="258"/>
      <c r="H903" s="259"/>
      <c r="I903" s="260"/>
      <c r="J903" s="9"/>
      <c r="K903" s="9"/>
      <c r="L903" s="9"/>
      <c r="M903" s="9"/>
      <c r="N903" s="9"/>
      <c r="O903" s="9"/>
      <c r="P903" s="9"/>
      <c r="Q903" s="9"/>
      <c r="R903" s="9"/>
      <c r="S903" s="9"/>
      <c r="T903" s="9"/>
      <c r="U903" s="9"/>
      <c r="V903" s="9"/>
      <c r="W903" s="9"/>
      <c r="X903" s="9"/>
      <c r="Y903" s="9"/>
      <c r="Z903" s="9"/>
      <c r="AA903" s="9"/>
      <c r="AB903" s="9"/>
    </row>
    <row r="904" spans="1:28" ht="14.25" customHeight="1">
      <c r="A904" s="9"/>
      <c r="B904" s="9"/>
      <c r="C904" s="257"/>
      <c r="D904" s="9"/>
      <c r="E904" s="9"/>
      <c r="F904" s="258"/>
      <c r="G904" s="258"/>
      <c r="H904" s="259"/>
      <c r="I904" s="260"/>
      <c r="J904" s="9"/>
      <c r="K904" s="9"/>
      <c r="L904" s="9"/>
      <c r="M904" s="9"/>
      <c r="N904" s="9"/>
      <c r="O904" s="9"/>
      <c r="P904" s="9"/>
      <c r="Q904" s="9"/>
      <c r="R904" s="9"/>
      <c r="S904" s="9"/>
      <c r="T904" s="9"/>
      <c r="U904" s="9"/>
      <c r="V904" s="9"/>
      <c r="W904" s="9"/>
      <c r="X904" s="9"/>
      <c r="Y904" s="9"/>
      <c r="Z904" s="9"/>
      <c r="AA904" s="9"/>
      <c r="AB904" s="9"/>
    </row>
    <row r="905" spans="1:28" ht="14.25" customHeight="1">
      <c r="A905" s="9"/>
      <c r="B905" s="9"/>
      <c r="C905" s="257"/>
      <c r="D905" s="9"/>
      <c r="E905" s="9"/>
      <c r="F905" s="258"/>
      <c r="G905" s="258"/>
      <c r="H905" s="259"/>
      <c r="I905" s="260"/>
      <c r="J905" s="9"/>
      <c r="K905" s="9"/>
      <c r="L905" s="9"/>
      <c r="M905" s="9"/>
      <c r="N905" s="9"/>
      <c r="O905" s="9"/>
      <c r="P905" s="9"/>
      <c r="Q905" s="9"/>
      <c r="R905" s="9"/>
      <c r="S905" s="9"/>
      <c r="T905" s="9"/>
      <c r="U905" s="9"/>
      <c r="V905" s="9"/>
      <c r="W905" s="9"/>
      <c r="X905" s="9"/>
      <c r="Y905" s="9"/>
      <c r="Z905" s="9"/>
      <c r="AA905" s="9"/>
      <c r="AB905" s="9"/>
    </row>
    <row r="906" spans="1:28" ht="14.25" customHeight="1">
      <c r="A906" s="9"/>
      <c r="B906" s="9"/>
      <c r="C906" s="257"/>
      <c r="D906" s="9"/>
      <c r="E906" s="9"/>
      <c r="F906" s="258"/>
      <c r="G906" s="258"/>
      <c r="H906" s="259"/>
      <c r="I906" s="260"/>
      <c r="J906" s="9"/>
      <c r="K906" s="9"/>
      <c r="L906" s="9"/>
      <c r="M906" s="9"/>
      <c r="N906" s="9"/>
      <c r="O906" s="9"/>
      <c r="P906" s="9"/>
      <c r="Q906" s="9"/>
      <c r="R906" s="9"/>
      <c r="S906" s="9"/>
      <c r="T906" s="9"/>
      <c r="U906" s="9"/>
      <c r="V906" s="9"/>
      <c r="W906" s="9"/>
      <c r="X906" s="9"/>
      <c r="Y906" s="9"/>
      <c r="Z906" s="9"/>
      <c r="AA906" s="9"/>
      <c r="AB906" s="9"/>
    </row>
    <row r="907" spans="1:28" ht="14.25" customHeight="1">
      <c r="A907" s="9"/>
      <c r="B907" s="9"/>
      <c r="C907" s="257"/>
      <c r="D907" s="9"/>
      <c r="E907" s="9"/>
      <c r="F907" s="258"/>
      <c r="G907" s="258"/>
      <c r="H907" s="259"/>
      <c r="I907" s="260"/>
      <c r="J907" s="9"/>
      <c r="K907" s="9"/>
      <c r="L907" s="9"/>
      <c r="M907" s="9"/>
      <c r="N907" s="9"/>
      <c r="O907" s="9"/>
      <c r="P907" s="9"/>
      <c r="Q907" s="9"/>
      <c r="R907" s="9"/>
      <c r="S907" s="9"/>
      <c r="T907" s="9"/>
      <c r="U907" s="9"/>
      <c r="V907" s="9"/>
      <c r="W907" s="9"/>
      <c r="X907" s="9"/>
      <c r="Y907" s="9"/>
      <c r="Z907" s="9"/>
      <c r="AA907" s="9"/>
      <c r="AB907" s="9"/>
    </row>
    <row r="908" spans="1:28" ht="14.25" customHeight="1">
      <c r="A908" s="9"/>
      <c r="B908" s="9"/>
      <c r="C908" s="257"/>
      <c r="D908" s="9"/>
      <c r="E908" s="9"/>
      <c r="F908" s="258"/>
      <c r="G908" s="258"/>
      <c r="H908" s="259"/>
      <c r="I908" s="260"/>
      <c r="J908" s="9"/>
      <c r="K908" s="9"/>
      <c r="L908" s="9"/>
      <c r="M908" s="9"/>
      <c r="N908" s="9"/>
      <c r="O908" s="9"/>
      <c r="P908" s="9"/>
      <c r="Q908" s="9"/>
      <c r="R908" s="9"/>
      <c r="S908" s="9"/>
      <c r="T908" s="9"/>
      <c r="U908" s="9"/>
      <c r="V908" s="9"/>
      <c r="W908" s="9"/>
      <c r="X908" s="9"/>
      <c r="Y908" s="9"/>
      <c r="Z908" s="9"/>
      <c r="AA908" s="9"/>
      <c r="AB908" s="9"/>
    </row>
    <row r="909" spans="1:28" ht="14.25" customHeight="1">
      <c r="A909" s="9"/>
      <c r="B909" s="9"/>
      <c r="C909" s="257"/>
      <c r="D909" s="9"/>
      <c r="E909" s="9"/>
      <c r="F909" s="258"/>
      <c r="G909" s="258"/>
      <c r="H909" s="259"/>
      <c r="I909" s="260"/>
      <c r="J909" s="9"/>
      <c r="K909" s="9"/>
      <c r="L909" s="9"/>
      <c r="M909" s="9"/>
      <c r="N909" s="9"/>
      <c r="O909" s="9"/>
      <c r="P909" s="9"/>
      <c r="Q909" s="9"/>
      <c r="R909" s="9"/>
      <c r="S909" s="9"/>
      <c r="T909" s="9"/>
      <c r="U909" s="9"/>
      <c r="V909" s="9"/>
      <c r="W909" s="9"/>
      <c r="X909" s="9"/>
      <c r="Y909" s="9"/>
      <c r="Z909" s="9"/>
      <c r="AA909" s="9"/>
      <c r="AB909" s="9"/>
    </row>
    <row r="910" spans="1:28" ht="14.25" customHeight="1">
      <c r="A910" s="9"/>
      <c r="B910" s="9"/>
      <c r="C910" s="257"/>
      <c r="D910" s="9"/>
      <c r="E910" s="9"/>
      <c r="F910" s="258"/>
      <c r="G910" s="258"/>
      <c r="H910" s="259"/>
      <c r="I910" s="260"/>
      <c r="J910" s="9"/>
      <c r="K910" s="9"/>
      <c r="L910" s="9"/>
      <c r="M910" s="9"/>
      <c r="N910" s="9"/>
      <c r="O910" s="9"/>
      <c r="P910" s="9"/>
      <c r="Q910" s="9"/>
      <c r="R910" s="9"/>
      <c r="S910" s="9"/>
      <c r="T910" s="9"/>
      <c r="U910" s="9"/>
      <c r="V910" s="9"/>
      <c r="W910" s="9"/>
      <c r="X910" s="9"/>
      <c r="Y910" s="9"/>
      <c r="Z910" s="9"/>
      <c r="AA910" s="9"/>
      <c r="AB910" s="9"/>
    </row>
    <row r="911" spans="1:28" ht="14.25" customHeight="1">
      <c r="A911" s="9"/>
      <c r="B911" s="9"/>
      <c r="C911" s="257"/>
      <c r="D911" s="9"/>
      <c r="E911" s="9"/>
      <c r="F911" s="258"/>
      <c r="G911" s="258"/>
      <c r="H911" s="259"/>
      <c r="I911" s="260"/>
      <c r="J911" s="9"/>
      <c r="K911" s="9"/>
      <c r="L911" s="9"/>
      <c r="M911" s="9"/>
      <c r="N911" s="9"/>
      <c r="O911" s="9"/>
      <c r="P911" s="9"/>
      <c r="Q911" s="9"/>
      <c r="R911" s="9"/>
      <c r="S911" s="9"/>
      <c r="T911" s="9"/>
      <c r="U911" s="9"/>
      <c r="V911" s="9"/>
      <c r="W911" s="9"/>
      <c r="X911" s="9"/>
      <c r="Y911" s="9"/>
      <c r="Z911" s="9"/>
      <c r="AA911" s="9"/>
      <c r="AB911" s="9"/>
    </row>
    <row r="912" spans="1:28" ht="14.25" customHeight="1">
      <c r="A912" s="9"/>
      <c r="B912" s="9"/>
      <c r="C912" s="257"/>
      <c r="D912" s="9"/>
      <c r="E912" s="9"/>
      <c r="F912" s="258"/>
      <c r="G912" s="258"/>
      <c r="H912" s="259"/>
      <c r="I912" s="260"/>
      <c r="J912" s="9"/>
      <c r="K912" s="9"/>
      <c r="L912" s="9"/>
      <c r="M912" s="9"/>
      <c r="N912" s="9"/>
      <c r="O912" s="9"/>
      <c r="P912" s="9"/>
      <c r="Q912" s="9"/>
      <c r="R912" s="9"/>
      <c r="S912" s="9"/>
      <c r="T912" s="9"/>
      <c r="U912" s="9"/>
      <c r="V912" s="9"/>
      <c r="W912" s="9"/>
      <c r="X912" s="9"/>
      <c r="Y912" s="9"/>
      <c r="Z912" s="9"/>
      <c r="AA912" s="9"/>
      <c r="AB912" s="9"/>
    </row>
    <row r="913" spans="1:28" ht="14.25" customHeight="1">
      <c r="A913" s="9"/>
      <c r="B913" s="9"/>
      <c r="C913" s="257"/>
      <c r="D913" s="9"/>
      <c r="E913" s="9"/>
      <c r="F913" s="258"/>
      <c r="G913" s="258"/>
      <c r="H913" s="259"/>
      <c r="I913" s="260"/>
      <c r="J913" s="9"/>
      <c r="K913" s="9"/>
      <c r="L913" s="9"/>
      <c r="M913" s="9"/>
      <c r="N913" s="9"/>
      <c r="O913" s="9"/>
      <c r="P913" s="9"/>
      <c r="Q913" s="9"/>
      <c r="R913" s="9"/>
      <c r="S913" s="9"/>
      <c r="T913" s="9"/>
      <c r="U913" s="9"/>
      <c r="V913" s="9"/>
      <c r="W913" s="9"/>
      <c r="X913" s="9"/>
      <c r="Y913" s="9"/>
      <c r="Z913" s="9"/>
      <c r="AA913" s="9"/>
      <c r="AB913" s="9"/>
    </row>
    <row r="914" spans="1:28" ht="14.25" customHeight="1">
      <c r="A914" s="9"/>
      <c r="B914" s="9"/>
      <c r="C914" s="257"/>
      <c r="D914" s="9"/>
      <c r="E914" s="9"/>
      <c r="F914" s="258"/>
      <c r="G914" s="258"/>
      <c r="H914" s="259"/>
      <c r="I914" s="260"/>
      <c r="J914" s="9"/>
      <c r="K914" s="9"/>
      <c r="L914" s="9"/>
      <c r="M914" s="9"/>
      <c r="N914" s="9"/>
      <c r="O914" s="9"/>
      <c r="P914" s="9"/>
      <c r="Q914" s="9"/>
      <c r="R914" s="9"/>
      <c r="S914" s="9"/>
      <c r="T914" s="9"/>
      <c r="U914" s="9"/>
      <c r="V914" s="9"/>
      <c r="W914" s="9"/>
      <c r="X914" s="9"/>
      <c r="Y914" s="9"/>
      <c r="Z914" s="9"/>
      <c r="AA914" s="9"/>
      <c r="AB914" s="9"/>
    </row>
    <row r="915" spans="1:28" ht="14.25" customHeight="1">
      <c r="A915" s="9"/>
      <c r="B915" s="9"/>
      <c r="C915" s="257"/>
      <c r="D915" s="9"/>
      <c r="E915" s="9"/>
      <c r="F915" s="258"/>
      <c r="G915" s="258"/>
      <c r="H915" s="259"/>
      <c r="I915" s="260"/>
      <c r="J915" s="9"/>
      <c r="K915" s="9"/>
      <c r="L915" s="9"/>
      <c r="M915" s="9"/>
      <c r="N915" s="9"/>
      <c r="O915" s="9"/>
      <c r="P915" s="9"/>
      <c r="Q915" s="9"/>
      <c r="R915" s="9"/>
      <c r="S915" s="9"/>
      <c r="T915" s="9"/>
      <c r="U915" s="9"/>
      <c r="V915" s="9"/>
      <c r="W915" s="9"/>
      <c r="X915" s="9"/>
      <c r="Y915" s="9"/>
      <c r="Z915" s="9"/>
      <c r="AA915" s="9"/>
      <c r="AB915" s="9"/>
    </row>
    <row r="916" spans="1:28" ht="14.25" customHeight="1">
      <c r="A916" s="9"/>
      <c r="B916" s="9"/>
      <c r="C916" s="257"/>
      <c r="D916" s="9"/>
      <c r="E916" s="9"/>
      <c r="F916" s="258"/>
      <c r="G916" s="258"/>
      <c r="H916" s="259"/>
      <c r="I916" s="260"/>
      <c r="J916" s="9"/>
      <c r="K916" s="9"/>
      <c r="L916" s="9"/>
      <c r="M916" s="9"/>
      <c r="N916" s="9"/>
      <c r="O916" s="9"/>
      <c r="P916" s="9"/>
      <c r="Q916" s="9"/>
      <c r="R916" s="9"/>
      <c r="S916" s="9"/>
      <c r="T916" s="9"/>
      <c r="U916" s="9"/>
      <c r="V916" s="9"/>
      <c r="W916" s="9"/>
      <c r="X916" s="9"/>
      <c r="Y916" s="9"/>
      <c r="Z916" s="9"/>
      <c r="AA916" s="9"/>
      <c r="AB916" s="9"/>
    </row>
    <row r="917" spans="1:28" ht="14.25" customHeight="1">
      <c r="A917" s="9"/>
      <c r="B917" s="9"/>
      <c r="C917" s="257"/>
      <c r="D917" s="9"/>
      <c r="E917" s="9"/>
      <c r="F917" s="258"/>
      <c r="G917" s="258"/>
      <c r="H917" s="259"/>
      <c r="I917" s="260"/>
      <c r="J917" s="9"/>
      <c r="K917" s="9"/>
      <c r="L917" s="9"/>
      <c r="M917" s="9"/>
      <c r="N917" s="9"/>
      <c r="O917" s="9"/>
      <c r="P917" s="9"/>
      <c r="Q917" s="9"/>
      <c r="R917" s="9"/>
      <c r="S917" s="9"/>
      <c r="T917" s="9"/>
      <c r="U917" s="9"/>
      <c r="V917" s="9"/>
      <c r="W917" s="9"/>
      <c r="X917" s="9"/>
      <c r="Y917" s="9"/>
      <c r="Z917" s="9"/>
      <c r="AA917" s="9"/>
      <c r="AB917" s="9"/>
    </row>
    <row r="918" spans="1:28" ht="14.25" customHeight="1">
      <c r="A918" s="9"/>
      <c r="B918" s="9"/>
      <c r="C918" s="257"/>
      <c r="D918" s="9"/>
      <c r="E918" s="9"/>
      <c r="F918" s="258"/>
      <c r="G918" s="258"/>
      <c r="H918" s="259"/>
      <c r="I918" s="260"/>
      <c r="J918" s="9"/>
      <c r="K918" s="9"/>
      <c r="L918" s="9"/>
      <c r="M918" s="9"/>
      <c r="N918" s="9"/>
      <c r="O918" s="9"/>
      <c r="P918" s="9"/>
      <c r="Q918" s="9"/>
      <c r="R918" s="9"/>
      <c r="S918" s="9"/>
      <c r="T918" s="9"/>
      <c r="U918" s="9"/>
      <c r="V918" s="9"/>
      <c r="W918" s="9"/>
      <c r="X918" s="9"/>
      <c r="Y918" s="9"/>
      <c r="Z918" s="9"/>
      <c r="AA918" s="9"/>
      <c r="AB918" s="9"/>
    </row>
    <row r="919" spans="1:28" ht="14.25" customHeight="1">
      <c r="A919" s="9"/>
      <c r="B919" s="9"/>
      <c r="C919" s="257"/>
      <c r="D919" s="9"/>
      <c r="E919" s="9"/>
      <c r="F919" s="258"/>
      <c r="G919" s="258"/>
      <c r="H919" s="259"/>
      <c r="I919" s="260"/>
      <c r="J919" s="9"/>
      <c r="K919" s="9"/>
      <c r="L919" s="9"/>
      <c r="M919" s="9"/>
      <c r="N919" s="9"/>
      <c r="O919" s="9"/>
      <c r="P919" s="9"/>
      <c r="Q919" s="9"/>
      <c r="R919" s="9"/>
      <c r="S919" s="9"/>
      <c r="T919" s="9"/>
      <c r="U919" s="9"/>
      <c r="V919" s="9"/>
      <c r="W919" s="9"/>
      <c r="X919" s="9"/>
      <c r="Y919" s="9"/>
      <c r="Z919" s="9"/>
      <c r="AA919" s="9"/>
      <c r="AB919" s="9"/>
    </row>
    <row r="920" spans="1:28" ht="14.25" customHeight="1">
      <c r="A920" s="9"/>
      <c r="B920" s="9"/>
      <c r="C920" s="257"/>
      <c r="D920" s="9"/>
      <c r="E920" s="9"/>
      <c r="F920" s="258"/>
      <c r="G920" s="258"/>
      <c r="H920" s="259"/>
      <c r="I920" s="260"/>
      <c r="J920" s="9"/>
      <c r="K920" s="9"/>
      <c r="L920" s="9"/>
      <c r="M920" s="9"/>
      <c r="N920" s="9"/>
      <c r="O920" s="9"/>
      <c r="P920" s="9"/>
      <c r="Q920" s="9"/>
      <c r="R920" s="9"/>
      <c r="S920" s="9"/>
      <c r="T920" s="9"/>
      <c r="U920" s="9"/>
      <c r="V920" s="9"/>
      <c r="W920" s="9"/>
      <c r="X920" s="9"/>
      <c r="Y920" s="9"/>
      <c r="Z920" s="9"/>
      <c r="AA920" s="9"/>
      <c r="AB920" s="9"/>
    </row>
    <row r="921" spans="1:28" ht="14.25" customHeight="1">
      <c r="A921" s="9"/>
      <c r="B921" s="9"/>
      <c r="C921" s="257"/>
      <c r="D921" s="9"/>
      <c r="E921" s="9"/>
      <c r="F921" s="258"/>
      <c r="G921" s="258"/>
      <c r="H921" s="259"/>
      <c r="I921" s="260"/>
      <c r="J921" s="9"/>
      <c r="K921" s="9"/>
      <c r="L921" s="9"/>
      <c r="M921" s="9"/>
      <c r="N921" s="9"/>
      <c r="O921" s="9"/>
      <c r="P921" s="9"/>
      <c r="Q921" s="9"/>
      <c r="R921" s="9"/>
      <c r="S921" s="9"/>
      <c r="T921" s="9"/>
      <c r="U921" s="9"/>
      <c r="V921" s="9"/>
      <c r="W921" s="9"/>
      <c r="X921" s="9"/>
      <c r="Y921" s="9"/>
      <c r="Z921" s="9"/>
      <c r="AA921" s="9"/>
      <c r="AB921" s="9"/>
    </row>
    <row r="922" spans="1:28" ht="14.25" customHeight="1">
      <c r="A922" s="9"/>
      <c r="B922" s="9"/>
      <c r="C922" s="257"/>
      <c r="D922" s="9"/>
      <c r="E922" s="9"/>
      <c r="F922" s="258"/>
      <c r="G922" s="258"/>
      <c r="H922" s="259"/>
      <c r="I922" s="260"/>
      <c r="J922" s="9"/>
      <c r="K922" s="9"/>
      <c r="L922" s="9"/>
      <c r="M922" s="9"/>
      <c r="N922" s="9"/>
      <c r="O922" s="9"/>
      <c r="P922" s="9"/>
      <c r="Q922" s="9"/>
      <c r="R922" s="9"/>
      <c r="S922" s="9"/>
      <c r="T922" s="9"/>
      <c r="U922" s="9"/>
      <c r="V922" s="9"/>
      <c r="W922" s="9"/>
      <c r="X922" s="9"/>
      <c r="Y922" s="9"/>
      <c r="Z922" s="9"/>
      <c r="AA922" s="9"/>
      <c r="AB922" s="9"/>
    </row>
    <row r="923" spans="1:28" ht="14.25" customHeight="1">
      <c r="A923" s="9"/>
      <c r="B923" s="9"/>
      <c r="C923" s="257"/>
      <c r="D923" s="9"/>
      <c r="E923" s="9"/>
      <c r="F923" s="258"/>
      <c r="G923" s="258"/>
      <c r="H923" s="259"/>
      <c r="I923" s="260"/>
      <c r="J923" s="9"/>
      <c r="K923" s="9"/>
      <c r="L923" s="9"/>
      <c r="M923" s="9"/>
      <c r="N923" s="9"/>
      <c r="O923" s="9"/>
      <c r="P923" s="9"/>
      <c r="Q923" s="9"/>
      <c r="R923" s="9"/>
      <c r="S923" s="9"/>
      <c r="T923" s="9"/>
      <c r="U923" s="9"/>
      <c r="V923" s="9"/>
      <c r="W923" s="9"/>
      <c r="X923" s="9"/>
      <c r="Y923" s="9"/>
      <c r="Z923" s="9"/>
      <c r="AA923" s="9"/>
      <c r="AB923" s="9"/>
    </row>
    <row r="924" spans="1:28" ht="14.25" customHeight="1">
      <c r="A924" s="9"/>
      <c r="B924" s="9"/>
      <c r="C924" s="257"/>
      <c r="D924" s="9"/>
      <c r="E924" s="9"/>
      <c r="F924" s="258"/>
      <c r="G924" s="258"/>
      <c r="H924" s="259"/>
      <c r="I924" s="260"/>
      <c r="J924" s="9"/>
      <c r="K924" s="9"/>
      <c r="L924" s="9"/>
      <c r="M924" s="9"/>
      <c r="N924" s="9"/>
      <c r="O924" s="9"/>
      <c r="P924" s="9"/>
      <c r="Q924" s="9"/>
      <c r="R924" s="9"/>
      <c r="S924" s="9"/>
      <c r="T924" s="9"/>
      <c r="U924" s="9"/>
      <c r="V924" s="9"/>
      <c r="W924" s="9"/>
      <c r="X924" s="9"/>
      <c r="Y924" s="9"/>
      <c r="Z924" s="9"/>
      <c r="AA924" s="9"/>
      <c r="AB924" s="9"/>
    </row>
    <row r="925" spans="1:28" ht="14.25" customHeight="1">
      <c r="A925" s="9"/>
      <c r="B925" s="9"/>
      <c r="C925" s="257"/>
      <c r="D925" s="9"/>
      <c r="E925" s="9"/>
      <c r="F925" s="258"/>
      <c r="G925" s="258"/>
      <c r="H925" s="259"/>
      <c r="I925" s="260"/>
      <c r="J925" s="9"/>
      <c r="K925" s="9"/>
      <c r="L925" s="9"/>
      <c r="M925" s="9"/>
      <c r="N925" s="9"/>
      <c r="O925" s="9"/>
      <c r="P925" s="9"/>
      <c r="Q925" s="9"/>
      <c r="R925" s="9"/>
      <c r="S925" s="9"/>
      <c r="T925" s="9"/>
      <c r="U925" s="9"/>
      <c r="V925" s="9"/>
      <c r="W925" s="9"/>
      <c r="X925" s="9"/>
      <c r="Y925" s="9"/>
      <c r="Z925" s="9"/>
      <c r="AA925" s="9"/>
      <c r="AB925" s="9"/>
    </row>
    <row r="926" spans="1:28" ht="14.25" customHeight="1">
      <c r="A926" s="9"/>
      <c r="B926" s="9"/>
      <c r="C926" s="257"/>
      <c r="D926" s="9"/>
      <c r="E926" s="9"/>
      <c r="F926" s="258"/>
      <c r="G926" s="258"/>
      <c r="H926" s="259"/>
      <c r="I926" s="260"/>
      <c r="J926" s="9"/>
      <c r="K926" s="9"/>
      <c r="L926" s="9"/>
      <c r="M926" s="9"/>
      <c r="N926" s="9"/>
      <c r="O926" s="9"/>
      <c r="P926" s="9"/>
      <c r="Q926" s="9"/>
      <c r="R926" s="9"/>
      <c r="S926" s="9"/>
      <c r="T926" s="9"/>
      <c r="U926" s="9"/>
      <c r="V926" s="9"/>
      <c r="W926" s="9"/>
      <c r="X926" s="9"/>
      <c r="Y926" s="9"/>
      <c r="Z926" s="9"/>
      <c r="AA926" s="9"/>
      <c r="AB926" s="9"/>
    </row>
    <row r="927" spans="1:28" ht="14.25" customHeight="1">
      <c r="A927" s="9"/>
      <c r="B927" s="9"/>
      <c r="C927" s="257"/>
      <c r="D927" s="9"/>
      <c r="E927" s="9"/>
      <c r="F927" s="258"/>
      <c r="G927" s="258"/>
      <c r="H927" s="259"/>
      <c r="I927" s="260"/>
      <c r="J927" s="9"/>
      <c r="K927" s="9"/>
      <c r="L927" s="9"/>
      <c r="M927" s="9"/>
      <c r="N927" s="9"/>
      <c r="O927" s="9"/>
      <c r="P927" s="9"/>
      <c r="Q927" s="9"/>
      <c r="R927" s="9"/>
      <c r="S927" s="9"/>
      <c r="T927" s="9"/>
      <c r="U927" s="9"/>
      <c r="V927" s="9"/>
      <c r="W927" s="9"/>
      <c r="X927" s="9"/>
      <c r="Y927" s="9"/>
      <c r="Z927" s="9"/>
      <c r="AA927" s="9"/>
      <c r="AB927" s="9"/>
    </row>
    <row r="928" spans="1:28" ht="14.25" customHeight="1">
      <c r="A928" s="9"/>
      <c r="B928" s="9"/>
      <c r="C928" s="257"/>
      <c r="D928" s="9"/>
      <c r="E928" s="9"/>
      <c r="F928" s="258"/>
      <c r="G928" s="258"/>
      <c r="H928" s="259"/>
      <c r="I928" s="260"/>
      <c r="J928" s="9"/>
      <c r="K928" s="9"/>
      <c r="L928" s="9"/>
      <c r="M928" s="9"/>
      <c r="N928" s="9"/>
      <c r="O928" s="9"/>
      <c r="P928" s="9"/>
      <c r="Q928" s="9"/>
      <c r="R928" s="9"/>
      <c r="S928" s="9"/>
      <c r="T928" s="9"/>
      <c r="U928" s="9"/>
      <c r="V928" s="9"/>
      <c r="W928" s="9"/>
      <c r="X928" s="9"/>
      <c r="Y928" s="9"/>
      <c r="Z928" s="9"/>
      <c r="AA928" s="9"/>
      <c r="AB928" s="9"/>
    </row>
    <row r="929" spans="1:28" ht="14.25" customHeight="1">
      <c r="A929" s="9"/>
      <c r="B929" s="9"/>
      <c r="C929" s="257"/>
      <c r="D929" s="9"/>
      <c r="E929" s="9"/>
      <c r="F929" s="258"/>
      <c r="G929" s="258"/>
      <c r="H929" s="259"/>
      <c r="I929" s="260"/>
      <c r="J929" s="9"/>
      <c r="K929" s="9"/>
      <c r="L929" s="9"/>
      <c r="M929" s="9"/>
      <c r="N929" s="9"/>
      <c r="O929" s="9"/>
      <c r="P929" s="9"/>
      <c r="Q929" s="9"/>
      <c r="R929" s="9"/>
      <c r="S929" s="9"/>
      <c r="T929" s="9"/>
      <c r="U929" s="9"/>
      <c r="V929" s="9"/>
      <c r="W929" s="9"/>
      <c r="X929" s="9"/>
      <c r="Y929" s="9"/>
      <c r="Z929" s="9"/>
      <c r="AA929" s="9"/>
      <c r="AB929" s="9"/>
    </row>
    <row r="930" spans="1:28" ht="14.25" customHeight="1">
      <c r="A930" s="9"/>
      <c r="B930" s="9"/>
      <c r="C930" s="257"/>
      <c r="D930" s="9"/>
      <c r="E930" s="9"/>
      <c r="F930" s="258"/>
      <c r="G930" s="258"/>
      <c r="H930" s="259"/>
      <c r="I930" s="260"/>
      <c r="J930" s="9"/>
      <c r="K930" s="9"/>
      <c r="L930" s="9"/>
      <c r="M930" s="9"/>
      <c r="N930" s="9"/>
      <c r="O930" s="9"/>
      <c r="P930" s="9"/>
      <c r="Q930" s="9"/>
      <c r="R930" s="9"/>
      <c r="S930" s="9"/>
      <c r="T930" s="9"/>
      <c r="U930" s="9"/>
      <c r="V930" s="9"/>
      <c r="W930" s="9"/>
      <c r="X930" s="9"/>
      <c r="Y930" s="9"/>
      <c r="Z930" s="9"/>
      <c r="AA930" s="9"/>
      <c r="AB930" s="9"/>
    </row>
    <row r="931" spans="1:28" ht="14.25" customHeight="1">
      <c r="A931" s="9"/>
      <c r="B931" s="9"/>
      <c r="C931" s="257"/>
      <c r="D931" s="9"/>
      <c r="E931" s="9"/>
      <c r="F931" s="258"/>
      <c r="G931" s="258"/>
      <c r="H931" s="259"/>
      <c r="I931" s="260"/>
      <c r="J931" s="9"/>
      <c r="K931" s="9"/>
      <c r="L931" s="9"/>
      <c r="M931" s="9"/>
      <c r="N931" s="9"/>
      <c r="O931" s="9"/>
      <c r="P931" s="9"/>
      <c r="Q931" s="9"/>
      <c r="R931" s="9"/>
      <c r="S931" s="9"/>
      <c r="T931" s="9"/>
      <c r="U931" s="9"/>
      <c r="V931" s="9"/>
      <c r="W931" s="9"/>
      <c r="X931" s="9"/>
      <c r="Y931" s="9"/>
      <c r="Z931" s="9"/>
      <c r="AA931" s="9"/>
      <c r="AB931" s="9"/>
    </row>
    <row r="932" spans="1:28" ht="14.25" customHeight="1">
      <c r="A932" s="9"/>
      <c r="B932" s="9"/>
      <c r="C932" s="257"/>
      <c r="D932" s="9"/>
      <c r="E932" s="9"/>
      <c r="F932" s="258"/>
      <c r="G932" s="258"/>
      <c r="H932" s="259"/>
      <c r="I932" s="260"/>
      <c r="J932" s="9"/>
      <c r="K932" s="9"/>
      <c r="L932" s="9"/>
      <c r="M932" s="9"/>
      <c r="N932" s="9"/>
      <c r="O932" s="9"/>
      <c r="P932" s="9"/>
      <c r="Q932" s="9"/>
      <c r="R932" s="9"/>
      <c r="S932" s="9"/>
      <c r="T932" s="9"/>
      <c r="U932" s="9"/>
      <c r="V932" s="9"/>
      <c r="W932" s="9"/>
      <c r="X932" s="9"/>
      <c r="Y932" s="9"/>
      <c r="Z932" s="9"/>
      <c r="AA932" s="9"/>
      <c r="AB932" s="9"/>
    </row>
    <row r="933" spans="1:28" ht="14.25" customHeight="1">
      <c r="A933" s="9"/>
      <c r="B933" s="9"/>
      <c r="C933" s="257"/>
      <c r="D933" s="9"/>
      <c r="E933" s="9"/>
      <c r="F933" s="258"/>
      <c r="G933" s="258"/>
      <c r="H933" s="259"/>
      <c r="I933" s="260"/>
      <c r="J933" s="9"/>
      <c r="K933" s="9"/>
      <c r="L933" s="9"/>
      <c r="M933" s="9"/>
      <c r="N933" s="9"/>
      <c r="O933" s="9"/>
      <c r="P933" s="9"/>
      <c r="Q933" s="9"/>
      <c r="R933" s="9"/>
      <c r="S933" s="9"/>
      <c r="T933" s="9"/>
      <c r="U933" s="9"/>
      <c r="V933" s="9"/>
      <c r="W933" s="9"/>
      <c r="X933" s="9"/>
      <c r="Y933" s="9"/>
      <c r="Z933" s="9"/>
      <c r="AA933" s="9"/>
      <c r="AB933" s="9"/>
    </row>
    <row r="934" spans="1:28" ht="14.25" customHeight="1">
      <c r="A934" s="9"/>
      <c r="B934" s="9"/>
      <c r="C934" s="257"/>
      <c r="D934" s="9"/>
      <c r="E934" s="9"/>
      <c r="F934" s="258"/>
      <c r="G934" s="258"/>
      <c r="H934" s="259"/>
      <c r="I934" s="260"/>
      <c r="J934" s="9"/>
      <c r="K934" s="9"/>
      <c r="L934" s="9"/>
      <c r="M934" s="9"/>
      <c r="N934" s="9"/>
      <c r="O934" s="9"/>
      <c r="P934" s="9"/>
      <c r="Q934" s="9"/>
      <c r="R934" s="9"/>
      <c r="S934" s="9"/>
      <c r="T934" s="9"/>
      <c r="U934" s="9"/>
      <c r="V934" s="9"/>
      <c r="W934" s="9"/>
      <c r="X934" s="9"/>
      <c r="Y934" s="9"/>
      <c r="Z934" s="9"/>
      <c r="AA934" s="9"/>
      <c r="AB934" s="9"/>
    </row>
    <row r="935" spans="1:28" ht="14.25" customHeight="1">
      <c r="A935" s="9"/>
      <c r="B935" s="9"/>
      <c r="C935" s="257"/>
      <c r="D935" s="9"/>
      <c r="E935" s="9"/>
      <c r="F935" s="258"/>
      <c r="G935" s="258"/>
      <c r="H935" s="259"/>
      <c r="I935" s="260"/>
      <c r="J935" s="9"/>
      <c r="K935" s="9"/>
      <c r="L935" s="9"/>
      <c r="M935" s="9"/>
      <c r="N935" s="9"/>
      <c r="O935" s="9"/>
      <c r="P935" s="9"/>
      <c r="Q935" s="9"/>
      <c r="R935" s="9"/>
      <c r="S935" s="9"/>
      <c r="T935" s="9"/>
      <c r="U935" s="9"/>
      <c r="V935" s="9"/>
      <c r="W935" s="9"/>
      <c r="X935" s="9"/>
      <c r="Y935" s="9"/>
      <c r="Z935" s="9"/>
      <c r="AA935" s="9"/>
      <c r="AB935" s="9"/>
    </row>
    <row r="936" spans="1:28" ht="14.25" customHeight="1">
      <c r="A936" s="9"/>
      <c r="B936" s="9"/>
      <c r="C936" s="257"/>
      <c r="D936" s="9"/>
      <c r="E936" s="9"/>
      <c r="F936" s="258"/>
      <c r="G936" s="258"/>
      <c r="H936" s="259"/>
      <c r="I936" s="260"/>
      <c r="J936" s="9"/>
      <c r="K936" s="9"/>
      <c r="L936" s="9"/>
      <c r="M936" s="9"/>
      <c r="N936" s="9"/>
      <c r="O936" s="9"/>
      <c r="P936" s="9"/>
      <c r="Q936" s="9"/>
      <c r="R936" s="9"/>
      <c r="S936" s="9"/>
      <c r="T936" s="9"/>
      <c r="U936" s="9"/>
      <c r="V936" s="9"/>
      <c r="W936" s="9"/>
      <c r="X936" s="9"/>
      <c r="Y936" s="9"/>
      <c r="Z936" s="9"/>
      <c r="AA936" s="9"/>
      <c r="AB936" s="9"/>
    </row>
    <row r="937" spans="1:28" ht="14.25" customHeight="1">
      <c r="A937" s="9"/>
      <c r="B937" s="9"/>
      <c r="C937" s="257"/>
      <c r="D937" s="9"/>
      <c r="E937" s="9"/>
      <c r="F937" s="258"/>
      <c r="G937" s="258"/>
      <c r="H937" s="259"/>
      <c r="I937" s="260"/>
      <c r="J937" s="9"/>
      <c r="K937" s="9"/>
      <c r="L937" s="9"/>
      <c r="M937" s="9"/>
      <c r="N937" s="9"/>
      <c r="O937" s="9"/>
      <c r="P937" s="9"/>
      <c r="Q937" s="9"/>
      <c r="R937" s="9"/>
      <c r="S937" s="9"/>
      <c r="T937" s="9"/>
      <c r="U937" s="9"/>
      <c r="V937" s="9"/>
      <c r="W937" s="9"/>
      <c r="X937" s="9"/>
      <c r="Y937" s="9"/>
      <c r="Z937" s="9"/>
      <c r="AA937" s="9"/>
      <c r="AB937" s="9"/>
    </row>
    <row r="938" spans="1:28" ht="14.25" customHeight="1">
      <c r="A938" s="9"/>
      <c r="B938" s="9"/>
      <c r="C938" s="257"/>
      <c r="D938" s="9"/>
      <c r="E938" s="9"/>
      <c r="F938" s="258"/>
      <c r="G938" s="258"/>
      <c r="H938" s="259"/>
      <c r="I938" s="260"/>
      <c r="J938" s="9"/>
      <c r="K938" s="9"/>
      <c r="L938" s="9"/>
      <c r="M938" s="9"/>
      <c r="N938" s="9"/>
      <c r="O938" s="9"/>
      <c r="P938" s="9"/>
      <c r="Q938" s="9"/>
      <c r="R938" s="9"/>
      <c r="S938" s="9"/>
      <c r="T938" s="9"/>
      <c r="U938" s="9"/>
      <c r="V938" s="9"/>
      <c r="W938" s="9"/>
      <c r="X938" s="9"/>
      <c r="Y938" s="9"/>
      <c r="Z938" s="9"/>
      <c r="AA938" s="9"/>
      <c r="AB938" s="9"/>
    </row>
    <row r="939" spans="1:28" ht="14.25" customHeight="1">
      <c r="A939" s="9"/>
      <c r="B939" s="9"/>
      <c r="C939" s="257"/>
      <c r="D939" s="9"/>
      <c r="E939" s="9"/>
      <c r="F939" s="258"/>
      <c r="G939" s="258"/>
      <c r="H939" s="259"/>
      <c r="I939" s="260"/>
      <c r="J939" s="9"/>
      <c r="K939" s="9"/>
      <c r="L939" s="9"/>
      <c r="M939" s="9"/>
      <c r="N939" s="9"/>
      <c r="O939" s="9"/>
      <c r="P939" s="9"/>
      <c r="Q939" s="9"/>
      <c r="R939" s="9"/>
      <c r="S939" s="9"/>
      <c r="T939" s="9"/>
      <c r="U939" s="9"/>
      <c r="V939" s="9"/>
      <c r="W939" s="9"/>
      <c r="X939" s="9"/>
      <c r="Y939" s="9"/>
      <c r="Z939" s="9"/>
      <c r="AA939" s="9"/>
      <c r="AB939" s="9"/>
    </row>
    <row r="940" spans="1:28" ht="14.25" customHeight="1">
      <c r="A940" s="9"/>
      <c r="B940" s="9"/>
      <c r="C940" s="257"/>
      <c r="D940" s="9"/>
      <c r="E940" s="9"/>
      <c r="F940" s="258"/>
      <c r="G940" s="258"/>
      <c r="H940" s="259"/>
      <c r="I940" s="260"/>
      <c r="J940" s="9"/>
      <c r="K940" s="9"/>
      <c r="L940" s="9"/>
      <c r="M940" s="9"/>
      <c r="N940" s="9"/>
      <c r="O940" s="9"/>
      <c r="P940" s="9"/>
      <c r="Q940" s="9"/>
      <c r="R940" s="9"/>
      <c r="S940" s="9"/>
      <c r="T940" s="9"/>
      <c r="U940" s="9"/>
      <c r="V940" s="9"/>
      <c r="W940" s="9"/>
      <c r="X940" s="9"/>
      <c r="Y940" s="9"/>
      <c r="Z940" s="9"/>
      <c r="AA940" s="9"/>
      <c r="AB940" s="9"/>
    </row>
    <row r="941" spans="1:28" ht="14.25" customHeight="1">
      <c r="A941" s="9"/>
      <c r="B941" s="9"/>
      <c r="C941" s="257"/>
      <c r="D941" s="9"/>
      <c r="E941" s="9"/>
      <c r="F941" s="258"/>
      <c r="G941" s="258"/>
      <c r="H941" s="259"/>
      <c r="I941" s="260"/>
      <c r="J941" s="9"/>
      <c r="K941" s="9"/>
      <c r="L941" s="9"/>
      <c r="M941" s="9"/>
      <c r="N941" s="9"/>
      <c r="O941" s="9"/>
      <c r="P941" s="9"/>
      <c r="Q941" s="9"/>
      <c r="R941" s="9"/>
      <c r="S941" s="9"/>
      <c r="T941" s="9"/>
      <c r="U941" s="9"/>
      <c r="V941" s="9"/>
      <c r="W941" s="9"/>
      <c r="X941" s="9"/>
      <c r="Y941" s="9"/>
      <c r="Z941" s="9"/>
      <c r="AA941" s="9"/>
      <c r="AB941" s="9"/>
    </row>
    <row r="942" spans="1:28" ht="14.25" customHeight="1">
      <c r="A942" s="9"/>
      <c r="B942" s="9"/>
      <c r="C942" s="257"/>
      <c r="D942" s="9"/>
      <c r="E942" s="9"/>
      <c r="F942" s="258"/>
      <c r="G942" s="258"/>
      <c r="H942" s="259"/>
      <c r="I942" s="260"/>
      <c r="J942" s="9"/>
      <c r="K942" s="9"/>
      <c r="L942" s="9"/>
      <c r="M942" s="9"/>
      <c r="N942" s="9"/>
      <c r="O942" s="9"/>
      <c r="P942" s="9"/>
      <c r="Q942" s="9"/>
      <c r="R942" s="9"/>
      <c r="S942" s="9"/>
      <c r="T942" s="9"/>
      <c r="U942" s="9"/>
      <c r="V942" s="9"/>
      <c r="W942" s="9"/>
      <c r="X942" s="9"/>
      <c r="Y942" s="9"/>
      <c r="Z942" s="9"/>
      <c r="AA942" s="9"/>
      <c r="AB942" s="9"/>
    </row>
    <row r="943" spans="1:28" ht="14.25" customHeight="1">
      <c r="A943" s="9"/>
      <c r="B943" s="9"/>
      <c r="C943" s="257"/>
      <c r="D943" s="9"/>
      <c r="E943" s="9"/>
      <c r="F943" s="258"/>
      <c r="G943" s="258"/>
      <c r="H943" s="259"/>
      <c r="I943" s="260"/>
      <c r="J943" s="9"/>
      <c r="K943" s="9"/>
      <c r="L943" s="9"/>
      <c r="M943" s="9"/>
      <c r="N943" s="9"/>
      <c r="O943" s="9"/>
      <c r="P943" s="9"/>
      <c r="Q943" s="9"/>
      <c r="R943" s="9"/>
      <c r="S943" s="9"/>
      <c r="T943" s="9"/>
      <c r="U943" s="9"/>
      <c r="V943" s="9"/>
      <c r="W943" s="9"/>
      <c r="X943" s="9"/>
      <c r="Y943" s="9"/>
      <c r="Z943" s="9"/>
      <c r="AA943" s="9"/>
      <c r="AB943" s="9"/>
    </row>
    <row r="944" spans="1:28" ht="14.25" customHeight="1">
      <c r="A944" s="9"/>
      <c r="B944" s="9"/>
      <c r="C944" s="257"/>
      <c r="D944" s="9"/>
      <c r="E944" s="9"/>
      <c r="F944" s="258"/>
      <c r="G944" s="258"/>
      <c r="H944" s="259"/>
      <c r="I944" s="260"/>
      <c r="J944" s="9"/>
      <c r="K944" s="9"/>
      <c r="L944" s="9"/>
      <c r="M944" s="9"/>
      <c r="N944" s="9"/>
      <c r="O944" s="9"/>
      <c r="P944" s="9"/>
      <c r="Q944" s="9"/>
      <c r="R944" s="9"/>
      <c r="S944" s="9"/>
      <c r="T944" s="9"/>
      <c r="U944" s="9"/>
      <c r="V944" s="9"/>
      <c r="W944" s="9"/>
      <c r="X944" s="9"/>
      <c r="Y944" s="9"/>
      <c r="Z944" s="9"/>
      <c r="AA944" s="9"/>
      <c r="AB944" s="9"/>
    </row>
    <row r="945" spans="1:28" ht="14.25" customHeight="1">
      <c r="A945" s="9"/>
      <c r="B945" s="9"/>
      <c r="C945" s="257"/>
      <c r="D945" s="9"/>
      <c r="E945" s="9"/>
      <c r="F945" s="258"/>
      <c r="G945" s="258"/>
      <c r="H945" s="259"/>
      <c r="I945" s="260"/>
      <c r="J945" s="9"/>
      <c r="K945" s="9"/>
      <c r="L945" s="9"/>
      <c r="M945" s="9"/>
      <c r="N945" s="9"/>
      <c r="O945" s="9"/>
      <c r="P945" s="9"/>
      <c r="Q945" s="9"/>
      <c r="R945" s="9"/>
      <c r="S945" s="9"/>
      <c r="T945" s="9"/>
      <c r="U945" s="9"/>
      <c r="V945" s="9"/>
      <c r="W945" s="9"/>
      <c r="X945" s="9"/>
      <c r="Y945" s="9"/>
      <c r="Z945" s="9"/>
      <c r="AA945" s="9"/>
      <c r="AB945" s="9"/>
    </row>
    <row r="946" spans="1:28" ht="14.25" customHeight="1">
      <c r="A946" s="9"/>
      <c r="B946" s="9"/>
      <c r="C946" s="257"/>
      <c r="D946" s="9"/>
      <c r="E946" s="9"/>
      <c r="F946" s="258"/>
      <c r="G946" s="258"/>
      <c r="H946" s="259"/>
      <c r="I946" s="260"/>
      <c r="J946" s="9"/>
      <c r="K946" s="9"/>
      <c r="L946" s="9"/>
      <c r="M946" s="9"/>
      <c r="N946" s="9"/>
      <c r="O946" s="9"/>
      <c r="P946" s="9"/>
      <c r="Q946" s="9"/>
      <c r="R946" s="9"/>
      <c r="S946" s="9"/>
      <c r="T946" s="9"/>
      <c r="U946" s="9"/>
      <c r="V946" s="9"/>
      <c r="W946" s="9"/>
      <c r="X946" s="9"/>
      <c r="Y946" s="9"/>
      <c r="Z946" s="9"/>
      <c r="AA946" s="9"/>
      <c r="AB946" s="9"/>
    </row>
    <row r="947" spans="1:28" ht="14.25" customHeight="1">
      <c r="A947" s="9"/>
      <c r="B947" s="9"/>
      <c r="C947" s="257"/>
      <c r="D947" s="9"/>
      <c r="E947" s="9"/>
      <c r="F947" s="258"/>
      <c r="G947" s="258"/>
      <c r="H947" s="259"/>
      <c r="I947" s="260"/>
      <c r="J947" s="9"/>
      <c r="K947" s="9"/>
      <c r="L947" s="9"/>
      <c r="M947" s="9"/>
      <c r="N947" s="9"/>
      <c r="O947" s="9"/>
      <c r="P947" s="9"/>
      <c r="Q947" s="9"/>
      <c r="R947" s="9"/>
      <c r="S947" s="9"/>
      <c r="T947" s="9"/>
      <c r="U947" s="9"/>
      <c r="V947" s="9"/>
      <c r="W947" s="9"/>
      <c r="X947" s="9"/>
      <c r="Y947" s="9"/>
      <c r="Z947" s="9"/>
      <c r="AA947" s="9"/>
      <c r="AB947" s="9"/>
    </row>
    <row r="948" spans="1:28" ht="14.25" customHeight="1">
      <c r="A948" s="9"/>
      <c r="B948" s="9"/>
      <c r="C948" s="257"/>
      <c r="D948" s="9"/>
      <c r="E948" s="9"/>
      <c r="F948" s="258"/>
      <c r="G948" s="258"/>
      <c r="H948" s="259"/>
      <c r="I948" s="260"/>
      <c r="J948" s="9"/>
      <c r="K948" s="9"/>
      <c r="L948" s="9"/>
      <c r="M948" s="9"/>
      <c r="N948" s="9"/>
      <c r="O948" s="9"/>
      <c r="P948" s="9"/>
      <c r="Q948" s="9"/>
      <c r="R948" s="9"/>
      <c r="S948" s="9"/>
      <c r="T948" s="9"/>
      <c r="U948" s="9"/>
      <c r="V948" s="9"/>
      <c r="W948" s="9"/>
      <c r="X948" s="9"/>
      <c r="Y948" s="9"/>
      <c r="Z948" s="9"/>
      <c r="AA948" s="9"/>
      <c r="AB948" s="9"/>
    </row>
    <row r="949" spans="1:28" ht="14.25" customHeight="1">
      <c r="A949" s="9"/>
      <c r="B949" s="9"/>
      <c r="C949" s="257"/>
      <c r="D949" s="9"/>
      <c r="E949" s="9"/>
      <c r="F949" s="258"/>
      <c r="G949" s="258"/>
      <c r="H949" s="259"/>
      <c r="I949" s="260"/>
      <c r="J949" s="9"/>
      <c r="K949" s="9"/>
      <c r="L949" s="9"/>
      <c r="M949" s="9"/>
      <c r="N949" s="9"/>
      <c r="O949" s="9"/>
      <c r="P949" s="9"/>
      <c r="Q949" s="9"/>
      <c r="R949" s="9"/>
      <c r="S949" s="9"/>
      <c r="T949" s="9"/>
      <c r="U949" s="9"/>
      <c r="V949" s="9"/>
      <c r="W949" s="9"/>
      <c r="X949" s="9"/>
      <c r="Y949" s="9"/>
      <c r="Z949" s="9"/>
      <c r="AA949" s="9"/>
      <c r="AB949" s="9"/>
    </row>
    <row r="950" spans="1:28" ht="14.25" customHeight="1">
      <c r="A950" s="9"/>
      <c r="B950" s="9"/>
      <c r="C950" s="257"/>
      <c r="D950" s="9"/>
      <c r="E950" s="9"/>
      <c r="F950" s="258"/>
      <c r="G950" s="258"/>
      <c r="H950" s="259"/>
      <c r="I950" s="260"/>
      <c r="J950" s="9"/>
      <c r="K950" s="9"/>
      <c r="L950" s="9"/>
      <c r="M950" s="9"/>
      <c r="N950" s="9"/>
      <c r="O950" s="9"/>
      <c r="P950" s="9"/>
      <c r="Q950" s="9"/>
      <c r="R950" s="9"/>
      <c r="S950" s="9"/>
      <c r="T950" s="9"/>
      <c r="U950" s="9"/>
      <c r="V950" s="9"/>
      <c r="W950" s="9"/>
      <c r="X950" s="9"/>
      <c r="Y950" s="9"/>
      <c r="Z950" s="9"/>
      <c r="AA950" s="9"/>
      <c r="AB950" s="9"/>
    </row>
    <row r="951" spans="1:28" ht="14.25" customHeight="1">
      <c r="A951" s="9"/>
      <c r="B951" s="9"/>
      <c r="C951" s="257"/>
      <c r="D951" s="9"/>
      <c r="E951" s="9"/>
      <c r="F951" s="258"/>
      <c r="G951" s="258"/>
      <c r="H951" s="259"/>
      <c r="I951" s="260"/>
      <c r="J951" s="9"/>
      <c r="K951" s="9"/>
      <c r="L951" s="9"/>
      <c r="M951" s="9"/>
      <c r="N951" s="9"/>
      <c r="O951" s="9"/>
      <c r="P951" s="9"/>
      <c r="Q951" s="9"/>
      <c r="R951" s="9"/>
      <c r="S951" s="9"/>
      <c r="T951" s="9"/>
      <c r="U951" s="9"/>
      <c r="V951" s="9"/>
      <c r="W951" s="9"/>
      <c r="X951" s="9"/>
      <c r="Y951" s="9"/>
      <c r="Z951" s="9"/>
      <c r="AA951" s="9"/>
      <c r="AB951" s="9"/>
    </row>
    <row r="952" spans="1:28" ht="14.25" customHeight="1">
      <c r="A952" s="9"/>
      <c r="B952" s="9"/>
      <c r="C952" s="257"/>
      <c r="D952" s="9"/>
      <c r="E952" s="9"/>
      <c r="F952" s="258"/>
      <c r="G952" s="258"/>
      <c r="H952" s="259"/>
      <c r="I952" s="260"/>
      <c r="J952" s="9"/>
      <c r="K952" s="9"/>
      <c r="L952" s="9"/>
      <c r="M952" s="9"/>
      <c r="N952" s="9"/>
      <c r="O952" s="9"/>
      <c r="P952" s="9"/>
      <c r="Q952" s="9"/>
      <c r="R952" s="9"/>
      <c r="S952" s="9"/>
      <c r="T952" s="9"/>
      <c r="U952" s="9"/>
      <c r="V952" s="9"/>
      <c r="W952" s="9"/>
      <c r="X952" s="9"/>
      <c r="Y952" s="9"/>
      <c r="Z952" s="9"/>
      <c r="AA952" s="9"/>
      <c r="AB952" s="9"/>
    </row>
    <row r="953" spans="1:28" ht="14.25" customHeight="1">
      <c r="A953" s="9"/>
      <c r="B953" s="9"/>
      <c r="C953" s="257"/>
      <c r="D953" s="9"/>
      <c r="E953" s="9"/>
      <c r="F953" s="258"/>
      <c r="G953" s="258"/>
      <c r="H953" s="259"/>
      <c r="I953" s="260"/>
      <c r="J953" s="9"/>
      <c r="K953" s="9"/>
      <c r="L953" s="9"/>
      <c r="M953" s="9"/>
      <c r="N953" s="9"/>
      <c r="O953" s="9"/>
      <c r="P953" s="9"/>
      <c r="Q953" s="9"/>
      <c r="R953" s="9"/>
      <c r="S953" s="9"/>
      <c r="T953" s="9"/>
      <c r="U953" s="9"/>
      <c r="V953" s="9"/>
      <c r="W953" s="9"/>
      <c r="X953" s="9"/>
      <c r="Y953" s="9"/>
      <c r="Z953" s="9"/>
      <c r="AA953" s="9"/>
      <c r="AB953" s="9"/>
    </row>
    <row r="954" spans="1:28" ht="14.25" customHeight="1">
      <c r="A954" s="9"/>
      <c r="B954" s="9"/>
      <c r="C954" s="257"/>
      <c r="D954" s="9"/>
      <c r="E954" s="9"/>
      <c r="F954" s="258"/>
      <c r="G954" s="258"/>
      <c r="H954" s="259"/>
      <c r="I954" s="260"/>
      <c r="J954" s="9"/>
      <c r="K954" s="9"/>
      <c r="L954" s="9"/>
      <c r="M954" s="9"/>
      <c r="N954" s="9"/>
      <c r="O954" s="9"/>
      <c r="P954" s="9"/>
      <c r="Q954" s="9"/>
      <c r="R954" s="9"/>
      <c r="S954" s="9"/>
      <c r="T954" s="9"/>
      <c r="U954" s="9"/>
      <c r="V954" s="9"/>
      <c r="W954" s="9"/>
      <c r="X954" s="9"/>
      <c r="Y954" s="9"/>
      <c r="Z954" s="9"/>
      <c r="AA954" s="9"/>
      <c r="AB954" s="9"/>
    </row>
    <row r="955" spans="1:28" ht="14.25" customHeight="1">
      <c r="A955" s="9"/>
      <c r="B955" s="9"/>
      <c r="C955" s="257"/>
      <c r="D955" s="9"/>
      <c r="E955" s="9"/>
      <c r="F955" s="258"/>
      <c r="G955" s="258"/>
      <c r="H955" s="259"/>
      <c r="I955" s="260"/>
      <c r="J955" s="9"/>
      <c r="K955" s="9"/>
      <c r="L955" s="9"/>
      <c r="M955" s="9"/>
      <c r="N955" s="9"/>
      <c r="O955" s="9"/>
      <c r="P955" s="9"/>
      <c r="Q955" s="9"/>
      <c r="R955" s="9"/>
      <c r="S955" s="9"/>
      <c r="T955" s="9"/>
      <c r="U955" s="9"/>
      <c r="V955" s="9"/>
      <c r="W955" s="9"/>
      <c r="X955" s="9"/>
      <c r="Y955" s="9"/>
      <c r="Z955" s="9"/>
      <c r="AA955" s="9"/>
      <c r="AB955" s="9"/>
    </row>
    <row r="956" spans="1:28" ht="14.25" customHeight="1">
      <c r="A956" s="9"/>
      <c r="B956" s="9"/>
      <c r="C956" s="257"/>
      <c r="D956" s="9"/>
      <c r="E956" s="9"/>
      <c r="F956" s="258"/>
      <c r="G956" s="258"/>
      <c r="H956" s="259"/>
      <c r="I956" s="260"/>
      <c r="J956" s="9"/>
      <c r="K956" s="9"/>
      <c r="L956" s="9"/>
      <c r="M956" s="9"/>
      <c r="N956" s="9"/>
      <c r="O956" s="9"/>
      <c r="P956" s="9"/>
      <c r="Q956" s="9"/>
      <c r="R956" s="9"/>
      <c r="S956" s="9"/>
      <c r="T956" s="9"/>
      <c r="U956" s="9"/>
      <c r="V956" s="9"/>
      <c r="W956" s="9"/>
      <c r="X956" s="9"/>
      <c r="Y956" s="9"/>
      <c r="Z956" s="9"/>
      <c r="AA956" s="9"/>
      <c r="AB956" s="9"/>
    </row>
    <row r="957" spans="1:28" ht="14.25" customHeight="1">
      <c r="A957" s="9"/>
      <c r="B957" s="9"/>
      <c r="C957" s="257"/>
      <c r="D957" s="9"/>
      <c r="E957" s="9"/>
      <c r="F957" s="258"/>
      <c r="G957" s="258"/>
      <c r="H957" s="259"/>
      <c r="I957" s="260"/>
      <c r="J957" s="9"/>
      <c r="K957" s="9"/>
      <c r="L957" s="9"/>
      <c r="M957" s="9"/>
      <c r="N957" s="9"/>
      <c r="O957" s="9"/>
      <c r="P957" s="9"/>
      <c r="Q957" s="9"/>
      <c r="R957" s="9"/>
      <c r="S957" s="9"/>
      <c r="T957" s="9"/>
      <c r="U957" s="9"/>
      <c r="V957" s="9"/>
      <c r="W957" s="9"/>
      <c r="X957" s="9"/>
      <c r="Y957" s="9"/>
      <c r="Z957" s="9"/>
      <c r="AA957" s="9"/>
      <c r="AB957" s="9"/>
    </row>
    <row r="958" spans="1:28" ht="14.25" customHeight="1">
      <c r="A958" s="9"/>
      <c r="B958" s="9"/>
      <c r="C958" s="257"/>
      <c r="D958" s="9"/>
      <c r="E958" s="9"/>
      <c r="F958" s="258"/>
      <c r="G958" s="258"/>
      <c r="H958" s="259"/>
      <c r="I958" s="260"/>
      <c r="J958" s="9"/>
      <c r="K958" s="9"/>
      <c r="L958" s="9"/>
      <c r="M958" s="9"/>
      <c r="N958" s="9"/>
      <c r="O958" s="9"/>
      <c r="P958" s="9"/>
      <c r="Q958" s="9"/>
      <c r="R958" s="9"/>
      <c r="S958" s="9"/>
      <c r="T958" s="9"/>
      <c r="U958" s="9"/>
      <c r="V958" s="9"/>
      <c r="W958" s="9"/>
      <c r="X958" s="9"/>
      <c r="Y958" s="9"/>
      <c r="Z958" s="9"/>
      <c r="AA958" s="9"/>
      <c r="AB958" s="9"/>
    </row>
    <row r="959" spans="1:28" ht="14.25" customHeight="1">
      <c r="A959" s="9"/>
      <c r="B959" s="9"/>
      <c r="C959" s="257"/>
      <c r="D959" s="9"/>
      <c r="E959" s="9"/>
      <c r="F959" s="258"/>
      <c r="G959" s="258"/>
      <c r="H959" s="259"/>
      <c r="I959" s="260"/>
      <c r="J959" s="9"/>
      <c r="K959" s="9"/>
      <c r="L959" s="9"/>
      <c r="M959" s="9"/>
      <c r="N959" s="9"/>
      <c r="O959" s="9"/>
      <c r="P959" s="9"/>
      <c r="Q959" s="9"/>
      <c r="R959" s="9"/>
      <c r="S959" s="9"/>
      <c r="T959" s="9"/>
      <c r="U959" s="9"/>
      <c r="V959" s="9"/>
      <c r="W959" s="9"/>
      <c r="X959" s="9"/>
      <c r="Y959" s="9"/>
      <c r="Z959" s="9"/>
      <c r="AA959" s="9"/>
      <c r="AB959" s="9"/>
    </row>
    <row r="960" spans="1:28" ht="14.25" customHeight="1">
      <c r="A960" s="9"/>
      <c r="B960" s="9"/>
      <c r="C960" s="257"/>
      <c r="D960" s="9"/>
      <c r="E960" s="9"/>
      <c r="F960" s="258"/>
      <c r="G960" s="258"/>
      <c r="H960" s="259"/>
      <c r="I960" s="260"/>
      <c r="J960" s="9"/>
      <c r="K960" s="9"/>
      <c r="L960" s="9"/>
      <c r="M960" s="9"/>
      <c r="N960" s="9"/>
      <c r="O960" s="9"/>
      <c r="P960" s="9"/>
      <c r="Q960" s="9"/>
      <c r="R960" s="9"/>
      <c r="S960" s="9"/>
      <c r="T960" s="9"/>
      <c r="U960" s="9"/>
      <c r="V960" s="9"/>
      <c r="W960" s="9"/>
      <c r="X960" s="9"/>
      <c r="Y960" s="9"/>
      <c r="Z960" s="9"/>
      <c r="AA960" s="9"/>
      <c r="AB960" s="9"/>
    </row>
    <row r="961" spans="1:28" ht="14.25" customHeight="1">
      <c r="A961" s="9"/>
      <c r="B961" s="9"/>
      <c r="C961" s="257"/>
      <c r="D961" s="9"/>
      <c r="E961" s="9"/>
      <c r="F961" s="258"/>
      <c r="G961" s="258"/>
      <c r="H961" s="259"/>
      <c r="I961" s="260"/>
      <c r="J961" s="9"/>
      <c r="K961" s="9"/>
      <c r="L961" s="9"/>
      <c r="M961" s="9"/>
      <c r="N961" s="9"/>
      <c r="O961" s="9"/>
      <c r="P961" s="9"/>
      <c r="Q961" s="9"/>
      <c r="R961" s="9"/>
      <c r="S961" s="9"/>
      <c r="T961" s="9"/>
      <c r="U961" s="9"/>
      <c r="V961" s="9"/>
      <c r="W961" s="9"/>
      <c r="X961" s="9"/>
      <c r="Y961" s="9"/>
      <c r="Z961" s="9"/>
      <c r="AA961" s="9"/>
      <c r="AB961" s="9"/>
    </row>
    <row r="962" spans="1:28" ht="14.25" customHeight="1">
      <c r="A962" s="9"/>
      <c r="B962" s="9"/>
      <c r="C962" s="257"/>
      <c r="D962" s="9"/>
      <c r="E962" s="9"/>
      <c r="F962" s="258"/>
      <c r="G962" s="258"/>
      <c r="H962" s="259"/>
      <c r="I962" s="260"/>
      <c r="J962" s="9"/>
      <c r="K962" s="9"/>
      <c r="L962" s="9"/>
      <c r="M962" s="9"/>
      <c r="N962" s="9"/>
      <c r="O962" s="9"/>
      <c r="P962" s="9"/>
      <c r="Q962" s="9"/>
      <c r="R962" s="9"/>
      <c r="S962" s="9"/>
      <c r="T962" s="9"/>
      <c r="U962" s="9"/>
      <c r="V962" s="9"/>
      <c r="W962" s="9"/>
      <c r="X962" s="9"/>
      <c r="Y962" s="9"/>
      <c r="Z962" s="9"/>
      <c r="AA962" s="9"/>
      <c r="AB962" s="9"/>
    </row>
    <row r="963" spans="1:28" ht="14.25" customHeight="1">
      <c r="A963" s="9"/>
      <c r="B963" s="9"/>
      <c r="C963" s="257"/>
      <c r="D963" s="9"/>
      <c r="E963" s="9"/>
      <c r="F963" s="258"/>
      <c r="G963" s="258"/>
      <c r="H963" s="259"/>
      <c r="I963" s="260"/>
      <c r="J963" s="9"/>
      <c r="K963" s="9"/>
      <c r="L963" s="9"/>
      <c r="M963" s="9"/>
      <c r="N963" s="9"/>
      <c r="O963" s="9"/>
      <c r="P963" s="9"/>
      <c r="Q963" s="9"/>
      <c r="R963" s="9"/>
      <c r="S963" s="9"/>
      <c r="T963" s="9"/>
      <c r="U963" s="9"/>
      <c r="V963" s="9"/>
      <c r="W963" s="9"/>
      <c r="X963" s="9"/>
      <c r="Y963" s="9"/>
      <c r="Z963" s="9"/>
      <c r="AA963" s="9"/>
      <c r="AB963" s="9"/>
    </row>
    <row r="964" spans="1:28" ht="14.25" customHeight="1">
      <c r="A964" s="9"/>
      <c r="B964" s="9"/>
      <c r="C964" s="257"/>
      <c r="D964" s="9"/>
      <c r="E964" s="9"/>
      <c r="F964" s="258"/>
      <c r="G964" s="258"/>
      <c r="H964" s="259"/>
      <c r="I964" s="260"/>
      <c r="J964" s="9"/>
      <c r="K964" s="9"/>
      <c r="L964" s="9"/>
      <c r="M964" s="9"/>
      <c r="N964" s="9"/>
      <c r="O964" s="9"/>
      <c r="P964" s="9"/>
      <c r="Q964" s="9"/>
      <c r="R964" s="9"/>
      <c r="S964" s="9"/>
      <c r="T964" s="9"/>
      <c r="U964" s="9"/>
      <c r="V964" s="9"/>
      <c r="W964" s="9"/>
      <c r="X964" s="9"/>
      <c r="Y964" s="9"/>
      <c r="Z964" s="9"/>
      <c r="AA964" s="9"/>
      <c r="AB964" s="9"/>
    </row>
    <row r="965" spans="1:28" ht="14.25" customHeight="1">
      <c r="A965" s="9"/>
      <c r="B965" s="9"/>
      <c r="C965" s="257"/>
      <c r="D965" s="9"/>
      <c r="E965" s="9"/>
      <c r="F965" s="258"/>
      <c r="G965" s="258"/>
      <c r="H965" s="259"/>
      <c r="I965" s="260"/>
      <c r="J965" s="9"/>
      <c r="K965" s="9"/>
      <c r="L965" s="9"/>
      <c r="M965" s="9"/>
      <c r="N965" s="9"/>
      <c r="O965" s="9"/>
      <c r="P965" s="9"/>
      <c r="Q965" s="9"/>
      <c r="R965" s="9"/>
      <c r="S965" s="9"/>
      <c r="T965" s="9"/>
      <c r="U965" s="9"/>
      <c r="V965" s="9"/>
      <c r="W965" s="9"/>
      <c r="X965" s="9"/>
      <c r="Y965" s="9"/>
      <c r="Z965" s="9"/>
      <c r="AA965" s="9"/>
      <c r="AB965" s="9"/>
    </row>
    <row r="966" spans="1:28" ht="14.25" customHeight="1">
      <c r="A966" s="9"/>
      <c r="B966" s="9"/>
      <c r="C966" s="257"/>
      <c r="D966" s="9"/>
      <c r="E966" s="9"/>
      <c r="F966" s="258"/>
      <c r="G966" s="258"/>
      <c r="H966" s="259"/>
      <c r="I966" s="260"/>
      <c r="J966" s="9"/>
      <c r="K966" s="9"/>
      <c r="L966" s="9"/>
      <c r="M966" s="9"/>
      <c r="N966" s="9"/>
      <c r="O966" s="9"/>
      <c r="P966" s="9"/>
      <c r="Q966" s="9"/>
      <c r="R966" s="9"/>
      <c r="S966" s="9"/>
      <c r="T966" s="9"/>
      <c r="U966" s="9"/>
      <c r="V966" s="9"/>
      <c r="W966" s="9"/>
      <c r="X966" s="9"/>
      <c r="Y966" s="9"/>
      <c r="Z966" s="9"/>
      <c r="AA966" s="9"/>
      <c r="AB966" s="9"/>
    </row>
    <row r="967" spans="1:28" ht="14.25" customHeight="1">
      <c r="A967" s="9"/>
      <c r="B967" s="9"/>
      <c r="C967" s="257"/>
      <c r="D967" s="9"/>
      <c r="E967" s="9"/>
      <c r="F967" s="258"/>
      <c r="G967" s="258"/>
      <c r="H967" s="259"/>
      <c r="I967" s="260"/>
      <c r="J967" s="9"/>
      <c r="K967" s="9"/>
      <c r="L967" s="9"/>
      <c r="M967" s="9"/>
      <c r="N967" s="9"/>
      <c r="O967" s="9"/>
      <c r="P967" s="9"/>
      <c r="Q967" s="9"/>
      <c r="R967" s="9"/>
      <c r="S967" s="9"/>
      <c r="T967" s="9"/>
      <c r="U967" s="9"/>
      <c r="V967" s="9"/>
      <c r="W967" s="9"/>
      <c r="X967" s="9"/>
      <c r="Y967" s="9"/>
      <c r="Z967" s="9"/>
      <c r="AA967" s="9"/>
      <c r="AB967" s="9"/>
    </row>
    <row r="968" spans="1:28" ht="14.25" customHeight="1">
      <c r="A968" s="9"/>
      <c r="B968" s="9"/>
      <c r="C968" s="257"/>
      <c r="D968" s="9"/>
      <c r="E968" s="9"/>
      <c r="F968" s="258"/>
      <c r="G968" s="258"/>
      <c r="H968" s="259"/>
      <c r="I968" s="260"/>
      <c r="J968" s="9"/>
      <c r="K968" s="9"/>
      <c r="L968" s="9"/>
      <c r="M968" s="9"/>
      <c r="N968" s="9"/>
      <c r="O968" s="9"/>
      <c r="P968" s="9"/>
      <c r="Q968" s="9"/>
      <c r="R968" s="9"/>
      <c r="S968" s="9"/>
      <c r="T968" s="9"/>
      <c r="U968" s="9"/>
      <c r="V968" s="9"/>
      <c r="W968" s="9"/>
      <c r="X968" s="9"/>
      <c r="Y968" s="9"/>
      <c r="Z968" s="9"/>
      <c r="AA968" s="9"/>
      <c r="AB968" s="9"/>
    </row>
    <row r="969" spans="1:28" ht="14.25" customHeight="1">
      <c r="A969" s="9"/>
      <c r="B969" s="9"/>
      <c r="C969" s="257"/>
      <c r="D969" s="9"/>
      <c r="E969" s="9"/>
      <c r="F969" s="258"/>
      <c r="G969" s="258"/>
      <c r="H969" s="259"/>
      <c r="I969" s="260"/>
      <c r="J969" s="9"/>
      <c r="K969" s="9"/>
      <c r="L969" s="9"/>
      <c r="M969" s="9"/>
      <c r="N969" s="9"/>
      <c r="O969" s="9"/>
      <c r="P969" s="9"/>
      <c r="Q969" s="9"/>
      <c r="R969" s="9"/>
      <c r="S969" s="9"/>
      <c r="T969" s="9"/>
      <c r="U969" s="9"/>
      <c r="V969" s="9"/>
      <c r="W969" s="9"/>
      <c r="X969" s="9"/>
      <c r="Y969" s="9"/>
      <c r="Z969" s="9"/>
      <c r="AA969" s="9"/>
      <c r="AB969" s="9"/>
    </row>
    <row r="970" spans="1:28" ht="14.25" customHeight="1">
      <c r="A970" s="9"/>
      <c r="B970" s="9"/>
      <c r="C970" s="257"/>
      <c r="D970" s="9"/>
      <c r="E970" s="9"/>
      <c r="F970" s="258"/>
      <c r="G970" s="258"/>
      <c r="H970" s="259"/>
      <c r="I970" s="260"/>
      <c r="J970" s="9"/>
      <c r="K970" s="9"/>
      <c r="L970" s="9"/>
      <c r="M970" s="9"/>
      <c r="N970" s="9"/>
      <c r="O970" s="9"/>
      <c r="P970" s="9"/>
      <c r="Q970" s="9"/>
      <c r="R970" s="9"/>
      <c r="S970" s="9"/>
      <c r="T970" s="9"/>
      <c r="U970" s="9"/>
      <c r="V970" s="9"/>
      <c r="W970" s="9"/>
      <c r="X970" s="9"/>
      <c r="Y970" s="9"/>
      <c r="Z970" s="9"/>
      <c r="AA970" s="9"/>
      <c r="AB970" s="9"/>
    </row>
    <row r="971" spans="1:28" ht="14.25" customHeight="1">
      <c r="A971" s="9"/>
      <c r="B971" s="9"/>
      <c r="C971" s="257"/>
      <c r="D971" s="9"/>
      <c r="E971" s="9"/>
      <c r="F971" s="258"/>
      <c r="G971" s="258"/>
      <c r="H971" s="259"/>
      <c r="I971" s="260"/>
      <c r="J971" s="9"/>
      <c r="K971" s="9"/>
      <c r="L971" s="9"/>
      <c r="M971" s="9"/>
      <c r="N971" s="9"/>
      <c r="O971" s="9"/>
      <c r="P971" s="9"/>
      <c r="Q971" s="9"/>
      <c r="R971" s="9"/>
      <c r="S971" s="9"/>
      <c r="T971" s="9"/>
      <c r="U971" s="9"/>
      <c r="V971" s="9"/>
      <c r="W971" s="9"/>
      <c r="X971" s="9"/>
      <c r="Y971" s="9"/>
      <c r="Z971" s="9"/>
      <c r="AA971" s="9"/>
      <c r="AB971" s="9"/>
    </row>
    <row r="972" spans="1:28" ht="14.25" customHeight="1">
      <c r="A972" s="9"/>
      <c r="B972" s="9"/>
      <c r="C972" s="257"/>
      <c r="D972" s="9"/>
      <c r="E972" s="9"/>
      <c r="F972" s="258"/>
      <c r="G972" s="258"/>
      <c r="H972" s="259"/>
      <c r="I972" s="260"/>
      <c r="J972" s="9"/>
      <c r="K972" s="9"/>
      <c r="L972" s="9"/>
      <c r="M972" s="9"/>
      <c r="N972" s="9"/>
      <c r="O972" s="9"/>
      <c r="P972" s="9"/>
      <c r="Q972" s="9"/>
      <c r="R972" s="9"/>
      <c r="S972" s="9"/>
      <c r="T972" s="9"/>
      <c r="U972" s="9"/>
      <c r="V972" s="9"/>
      <c r="W972" s="9"/>
      <c r="X972" s="9"/>
      <c r="Y972" s="9"/>
      <c r="Z972" s="9"/>
      <c r="AA972" s="9"/>
      <c r="AB972" s="9"/>
    </row>
    <row r="973" spans="1:28" ht="14.25" customHeight="1">
      <c r="A973" s="9"/>
      <c r="B973" s="9"/>
      <c r="C973" s="257"/>
      <c r="D973" s="9"/>
      <c r="E973" s="9"/>
      <c r="F973" s="258"/>
      <c r="G973" s="258"/>
      <c r="H973" s="259"/>
      <c r="I973" s="260"/>
      <c r="J973" s="9"/>
      <c r="K973" s="9"/>
      <c r="L973" s="9"/>
      <c r="M973" s="9"/>
      <c r="N973" s="9"/>
      <c r="O973" s="9"/>
      <c r="P973" s="9"/>
      <c r="Q973" s="9"/>
      <c r="R973" s="9"/>
      <c r="S973" s="9"/>
      <c r="T973" s="9"/>
      <c r="U973" s="9"/>
      <c r="V973" s="9"/>
      <c r="W973" s="9"/>
      <c r="X973" s="9"/>
      <c r="Y973" s="9"/>
      <c r="Z973" s="9"/>
      <c r="AA973" s="9"/>
      <c r="AB973" s="9"/>
    </row>
    <row r="974" spans="1:28" ht="14.25" customHeight="1">
      <c r="A974" s="9"/>
      <c r="B974" s="9"/>
      <c r="C974" s="257"/>
      <c r="D974" s="9"/>
      <c r="E974" s="9"/>
      <c r="F974" s="258"/>
      <c r="G974" s="258"/>
      <c r="H974" s="259"/>
      <c r="I974" s="260"/>
      <c r="J974" s="9"/>
      <c r="K974" s="9"/>
      <c r="L974" s="9"/>
      <c r="M974" s="9"/>
      <c r="N974" s="9"/>
      <c r="O974" s="9"/>
      <c r="P974" s="9"/>
      <c r="Q974" s="9"/>
      <c r="R974" s="9"/>
      <c r="S974" s="9"/>
      <c r="T974" s="9"/>
      <c r="U974" s="9"/>
      <c r="V974" s="9"/>
      <c r="W974" s="9"/>
      <c r="X974" s="9"/>
      <c r="Y974" s="9"/>
      <c r="Z974" s="9"/>
      <c r="AA974" s="9"/>
      <c r="AB974" s="9"/>
    </row>
    <row r="975" spans="1:28" ht="14.25" customHeight="1">
      <c r="A975" s="9"/>
      <c r="B975" s="9"/>
      <c r="C975" s="257"/>
      <c r="D975" s="9"/>
      <c r="E975" s="9"/>
      <c r="F975" s="258"/>
      <c r="G975" s="258"/>
      <c r="H975" s="259"/>
      <c r="I975" s="260"/>
      <c r="J975" s="9"/>
      <c r="K975" s="9"/>
      <c r="L975" s="9"/>
      <c r="M975" s="9"/>
      <c r="N975" s="9"/>
      <c r="O975" s="9"/>
      <c r="P975" s="9"/>
      <c r="Q975" s="9"/>
      <c r="R975" s="9"/>
      <c r="S975" s="9"/>
      <c r="T975" s="9"/>
      <c r="U975" s="9"/>
      <c r="V975" s="9"/>
      <c r="W975" s="9"/>
      <c r="X975" s="9"/>
      <c r="Y975" s="9"/>
      <c r="Z975" s="9"/>
      <c r="AA975" s="9"/>
      <c r="AB975" s="9"/>
    </row>
    <row r="976" spans="1:28" ht="14.25" customHeight="1">
      <c r="A976" s="9"/>
      <c r="B976" s="9"/>
      <c r="C976" s="257"/>
      <c r="D976" s="9"/>
      <c r="E976" s="9"/>
      <c r="F976" s="258"/>
      <c r="G976" s="258"/>
      <c r="H976" s="259"/>
      <c r="I976" s="260"/>
      <c r="J976" s="9"/>
      <c r="K976" s="9"/>
      <c r="L976" s="9"/>
      <c r="M976" s="9"/>
      <c r="N976" s="9"/>
      <c r="O976" s="9"/>
      <c r="P976" s="9"/>
      <c r="Q976" s="9"/>
      <c r="R976" s="9"/>
      <c r="S976" s="9"/>
      <c r="T976" s="9"/>
      <c r="U976" s="9"/>
      <c r="V976" s="9"/>
      <c r="W976" s="9"/>
      <c r="X976" s="9"/>
      <c r="Y976" s="9"/>
      <c r="Z976" s="9"/>
      <c r="AA976" s="9"/>
      <c r="AB976" s="9"/>
    </row>
    <row r="977" spans="1:28" ht="14.25" customHeight="1">
      <c r="A977" s="9"/>
      <c r="B977" s="9"/>
      <c r="C977" s="257"/>
      <c r="D977" s="9"/>
      <c r="E977" s="9"/>
      <c r="F977" s="258"/>
      <c r="G977" s="258"/>
      <c r="H977" s="259"/>
      <c r="I977" s="260"/>
      <c r="J977" s="9"/>
      <c r="K977" s="9"/>
      <c r="L977" s="9"/>
      <c r="M977" s="9"/>
      <c r="N977" s="9"/>
      <c r="O977" s="9"/>
      <c r="P977" s="9"/>
      <c r="Q977" s="9"/>
      <c r="R977" s="9"/>
      <c r="S977" s="9"/>
      <c r="T977" s="9"/>
      <c r="U977" s="9"/>
      <c r="V977" s="9"/>
      <c r="W977" s="9"/>
      <c r="X977" s="9"/>
      <c r="Y977" s="9"/>
      <c r="Z977" s="9"/>
      <c r="AA977" s="9"/>
      <c r="AB977" s="9"/>
    </row>
    <row r="978" spans="1:28" ht="14.25" customHeight="1">
      <c r="A978" s="9"/>
      <c r="B978" s="9"/>
      <c r="C978" s="257"/>
      <c r="D978" s="9"/>
      <c r="E978" s="9"/>
      <c r="F978" s="258"/>
      <c r="G978" s="258"/>
      <c r="H978" s="259"/>
      <c r="I978" s="260"/>
      <c r="J978" s="9"/>
      <c r="K978" s="9"/>
      <c r="L978" s="9"/>
      <c r="M978" s="9"/>
      <c r="N978" s="9"/>
      <c r="O978" s="9"/>
      <c r="P978" s="9"/>
      <c r="Q978" s="9"/>
      <c r="R978" s="9"/>
      <c r="S978" s="9"/>
      <c r="T978" s="9"/>
      <c r="U978" s="9"/>
      <c r="V978" s="9"/>
      <c r="W978" s="9"/>
      <c r="X978" s="9"/>
      <c r="Y978" s="9"/>
      <c r="Z978" s="9"/>
      <c r="AA978" s="9"/>
      <c r="AB978" s="9"/>
    </row>
    <row r="979" spans="1:28" ht="14.25" customHeight="1">
      <c r="A979" s="9"/>
      <c r="B979" s="9"/>
      <c r="C979" s="257"/>
      <c r="D979" s="9"/>
      <c r="E979" s="9"/>
      <c r="F979" s="258"/>
      <c r="G979" s="258"/>
      <c r="H979" s="259"/>
      <c r="I979" s="260"/>
      <c r="J979" s="9"/>
      <c r="K979" s="9"/>
      <c r="L979" s="9"/>
      <c r="M979" s="9"/>
      <c r="N979" s="9"/>
      <c r="O979" s="9"/>
      <c r="P979" s="9"/>
      <c r="Q979" s="9"/>
      <c r="R979" s="9"/>
      <c r="S979" s="9"/>
      <c r="T979" s="9"/>
      <c r="U979" s="9"/>
      <c r="V979" s="9"/>
      <c r="W979" s="9"/>
      <c r="X979" s="9"/>
      <c r="Y979" s="9"/>
      <c r="Z979" s="9"/>
      <c r="AA979" s="9"/>
      <c r="AB979" s="9"/>
    </row>
    <row r="980" spans="1:28" ht="14.25" customHeight="1">
      <c r="A980" s="9"/>
      <c r="B980" s="9"/>
      <c r="C980" s="257"/>
      <c r="D980" s="9"/>
      <c r="E980" s="9"/>
      <c r="F980" s="258"/>
      <c r="G980" s="258"/>
      <c r="H980" s="259"/>
      <c r="I980" s="260"/>
      <c r="J980" s="9"/>
      <c r="K980" s="9"/>
      <c r="L980" s="9"/>
      <c r="M980" s="9"/>
      <c r="N980" s="9"/>
      <c r="O980" s="9"/>
      <c r="P980" s="9"/>
      <c r="Q980" s="9"/>
      <c r="R980" s="9"/>
      <c r="S980" s="9"/>
      <c r="T980" s="9"/>
      <c r="U980" s="9"/>
      <c r="V980" s="9"/>
      <c r="W980" s="9"/>
      <c r="X980" s="9"/>
      <c r="Y980" s="9"/>
      <c r="Z980" s="9"/>
      <c r="AA980" s="9"/>
      <c r="AB980" s="9"/>
    </row>
    <row r="981" spans="1:28" ht="14.25" customHeight="1">
      <c r="A981" s="9"/>
      <c r="B981" s="9"/>
      <c r="C981" s="257"/>
      <c r="D981" s="9"/>
      <c r="E981" s="9"/>
      <c r="F981" s="258"/>
      <c r="G981" s="258"/>
      <c r="H981" s="259"/>
      <c r="I981" s="260"/>
      <c r="J981" s="9"/>
      <c r="K981" s="9"/>
      <c r="L981" s="9"/>
      <c r="M981" s="9"/>
      <c r="N981" s="9"/>
      <c r="O981" s="9"/>
      <c r="P981" s="9"/>
      <c r="Q981" s="9"/>
      <c r="R981" s="9"/>
      <c r="S981" s="9"/>
      <c r="T981" s="9"/>
      <c r="U981" s="9"/>
      <c r="V981" s="9"/>
      <c r="W981" s="9"/>
      <c r="X981" s="9"/>
      <c r="Y981" s="9"/>
      <c r="Z981" s="9"/>
      <c r="AA981" s="9"/>
      <c r="AB981" s="9"/>
    </row>
    <row r="982" spans="1:28" ht="14.25" customHeight="1">
      <c r="A982" s="9"/>
      <c r="B982" s="9"/>
      <c r="C982" s="257"/>
      <c r="D982" s="9"/>
      <c r="E982" s="9"/>
      <c r="F982" s="258"/>
      <c r="G982" s="258"/>
      <c r="H982" s="259"/>
      <c r="I982" s="260"/>
      <c r="J982" s="9"/>
      <c r="K982" s="9"/>
      <c r="L982" s="9"/>
      <c r="M982" s="9"/>
      <c r="N982" s="9"/>
      <c r="O982" s="9"/>
      <c r="P982" s="9"/>
      <c r="Q982" s="9"/>
      <c r="R982" s="9"/>
      <c r="S982" s="9"/>
      <c r="T982" s="9"/>
      <c r="U982" s="9"/>
      <c r="V982" s="9"/>
      <c r="W982" s="9"/>
      <c r="X982" s="9"/>
      <c r="Y982" s="9"/>
      <c r="Z982" s="9"/>
      <c r="AA982" s="9"/>
      <c r="AB982" s="9"/>
    </row>
    <row r="983" spans="1:28" ht="14.25" customHeight="1">
      <c r="A983" s="9"/>
      <c r="B983" s="9"/>
      <c r="C983" s="257"/>
      <c r="D983" s="9"/>
      <c r="E983" s="9"/>
      <c r="F983" s="258"/>
      <c r="G983" s="258"/>
      <c r="H983" s="259"/>
      <c r="I983" s="260"/>
      <c r="J983" s="9"/>
      <c r="K983" s="9"/>
      <c r="L983" s="9"/>
      <c r="M983" s="9"/>
      <c r="N983" s="9"/>
      <c r="O983" s="9"/>
      <c r="P983" s="9"/>
      <c r="Q983" s="9"/>
      <c r="R983" s="9"/>
      <c r="S983" s="9"/>
      <c r="T983" s="9"/>
      <c r="U983" s="9"/>
      <c r="V983" s="9"/>
      <c r="W983" s="9"/>
      <c r="X983" s="9"/>
      <c r="Y983" s="9"/>
      <c r="Z983" s="9"/>
      <c r="AA983" s="9"/>
      <c r="AB983" s="9"/>
    </row>
    <row r="984" spans="1:28" ht="14.25" customHeight="1">
      <c r="A984" s="9"/>
      <c r="B984" s="9"/>
      <c r="C984" s="257"/>
      <c r="D984" s="9"/>
      <c r="E984" s="9"/>
      <c r="F984" s="258"/>
      <c r="G984" s="258"/>
      <c r="H984" s="259"/>
      <c r="I984" s="260"/>
      <c r="J984" s="9"/>
      <c r="K984" s="9"/>
      <c r="L984" s="9"/>
      <c r="M984" s="9"/>
      <c r="N984" s="9"/>
      <c r="O984" s="9"/>
      <c r="P984" s="9"/>
      <c r="Q984" s="9"/>
      <c r="R984" s="9"/>
      <c r="S984" s="9"/>
      <c r="T984" s="9"/>
      <c r="U984" s="9"/>
      <c r="V984" s="9"/>
      <c r="W984" s="9"/>
      <c r="X984" s="9"/>
      <c r="Y984" s="9"/>
      <c r="Z984" s="9"/>
      <c r="AA984" s="9"/>
      <c r="AB984" s="9"/>
    </row>
    <row r="985" spans="1:28" ht="14.25" customHeight="1">
      <c r="A985" s="9"/>
      <c r="B985" s="9"/>
      <c r="C985" s="257"/>
      <c r="D985" s="9"/>
      <c r="E985" s="9"/>
      <c r="F985" s="258"/>
      <c r="G985" s="258"/>
      <c r="H985" s="259"/>
      <c r="I985" s="260"/>
      <c r="J985" s="9"/>
      <c r="K985" s="9"/>
      <c r="L985" s="9"/>
      <c r="M985" s="9"/>
      <c r="N985" s="9"/>
      <c r="O985" s="9"/>
      <c r="P985" s="9"/>
      <c r="Q985" s="9"/>
      <c r="R985" s="9"/>
      <c r="S985" s="9"/>
      <c r="T985" s="9"/>
      <c r="U985" s="9"/>
      <c r="V985" s="9"/>
      <c r="W985" s="9"/>
      <c r="X985" s="9"/>
      <c r="Y985" s="9"/>
      <c r="Z985" s="9"/>
      <c r="AA985" s="9"/>
      <c r="AB985" s="9"/>
    </row>
    <row r="986" spans="1:28" ht="14.25" customHeight="1">
      <c r="A986" s="9"/>
      <c r="B986" s="9"/>
      <c r="C986" s="257"/>
      <c r="D986" s="9"/>
      <c r="E986" s="9"/>
      <c r="F986" s="258"/>
      <c r="G986" s="258"/>
      <c r="H986" s="259"/>
      <c r="I986" s="260"/>
      <c r="J986" s="9"/>
      <c r="K986" s="9"/>
      <c r="L986" s="9"/>
      <c r="M986" s="9"/>
      <c r="N986" s="9"/>
      <c r="O986" s="9"/>
      <c r="P986" s="9"/>
      <c r="Q986" s="9"/>
      <c r="R986" s="9"/>
      <c r="S986" s="9"/>
      <c r="T986" s="9"/>
      <c r="U986" s="9"/>
      <c r="V986" s="9"/>
      <c r="W986" s="9"/>
      <c r="X986" s="9"/>
      <c r="Y986" s="9"/>
      <c r="Z986" s="9"/>
      <c r="AA986" s="9"/>
      <c r="AB986" s="9"/>
    </row>
    <row r="987" spans="1:28" ht="14.25" customHeight="1">
      <c r="A987" s="9"/>
      <c r="B987" s="9"/>
      <c r="C987" s="257"/>
      <c r="D987" s="9"/>
      <c r="E987" s="9"/>
      <c r="F987" s="258"/>
      <c r="G987" s="258"/>
      <c r="H987" s="259"/>
      <c r="I987" s="260"/>
      <c r="J987" s="9"/>
      <c r="K987" s="9"/>
      <c r="L987" s="9"/>
      <c r="M987" s="9"/>
      <c r="N987" s="9"/>
      <c r="O987" s="9"/>
      <c r="P987" s="9"/>
      <c r="Q987" s="9"/>
      <c r="R987" s="9"/>
      <c r="S987" s="9"/>
      <c r="T987" s="9"/>
      <c r="U987" s="9"/>
      <c r="V987" s="9"/>
      <c r="W987" s="9"/>
      <c r="X987" s="9"/>
      <c r="Y987" s="9"/>
      <c r="Z987" s="9"/>
      <c r="AA987" s="9"/>
      <c r="AB987" s="9"/>
    </row>
    <row r="988" spans="1:28" ht="14.25" customHeight="1">
      <c r="A988" s="9"/>
      <c r="B988" s="9"/>
      <c r="C988" s="257"/>
      <c r="D988" s="9"/>
      <c r="E988" s="9"/>
      <c r="F988" s="258"/>
      <c r="G988" s="258"/>
      <c r="H988" s="259"/>
      <c r="I988" s="260"/>
      <c r="J988" s="9"/>
      <c r="K988" s="9"/>
      <c r="L988" s="9"/>
      <c r="M988" s="9"/>
      <c r="N988" s="9"/>
      <c r="O988" s="9"/>
      <c r="P988" s="9"/>
      <c r="Q988" s="9"/>
      <c r="R988" s="9"/>
      <c r="S988" s="9"/>
      <c r="T988" s="9"/>
      <c r="U988" s="9"/>
      <c r="V988" s="9"/>
      <c r="W988" s="9"/>
      <c r="X988" s="9"/>
      <c r="Y988" s="9"/>
      <c r="Z988" s="9"/>
      <c r="AA988" s="9"/>
      <c r="AB988" s="9"/>
    </row>
    <row r="989" spans="1:28" ht="14.25" customHeight="1">
      <c r="A989" s="9"/>
      <c r="B989" s="9"/>
      <c r="C989" s="257"/>
      <c r="D989" s="9"/>
      <c r="E989" s="9"/>
      <c r="F989" s="258"/>
      <c r="G989" s="258"/>
      <c r="H989" s="259"/>
      <c r="I989" s="260"/>
      <c r="J989" s="9"/>
      <c r="K989" s="9"/>
      <c r="L989" s="9"/>
      <c r="M989" s="9"/>
      <c r="N989" s="9"/>
      <c r="O989" s="9"/>
      <c r="P989" s="9"/>
      <c r="Q989" s="9"/>
      <c r="R989" s="9"/>
      <c r="S989" s="9"/>
      <c r="T989" s="9"/>
      <c r="U989" s="9"/>
      <c r="V989" s="9"/>
      <c r="W989" s="9"/>
      <c r="X989" s="9"/>
      <c r="Y989" s="9"/>
      <c r="Z989" s="9"/>
      <c r="AA989" s="9"/>
      <c r="AB989" s="9"/>
    </row>
    <row r="990" spans="1:28" ht="14.25" customHeight="1">
      <c r="A990" s="9"/>
      <c r="B990" s="9"/>
      <c r="C990" s="257"/>
      <c r="D990" s="9"/>
      <c r="E990" s="9"/>
      <c r="F990" s="258"/>
      <c r="G990" s="258"/>
      <c r="H990" s="259"/>
      <c r="I990" s="260"/>
      <c r="J990" s="9"/>
      <c r="K990" s="9"/>
      <c r="L990" s="9"/>
      <c r="M990" s="9"/>
      <c r="N990" s="9"/>
      <c r="O990" s="9"/>
      <c r="P990" s="9"/>
      <c r="Q990" s="9"/>
      <c r="R990" s="9"/>
      <c r="S990" s="9"/>
      <c r="T990" s="9"/>
      <c r="U990" s="9"/>
      <c r="V990" s="9"/>
      <c r="W990" s="9"/>
      <c r="X990" s="9"/>
      <c r="Y990" s="9"/>
      <c r="Z990" s="9"/>
      <c r="AA990" s="9"/>
      <c r="AB990" s="9"/>
    </row>
    <row r="991" spans="1:28" ht="14.25" customHeight="1">
      <c r="A991" s="9"/>
      <c r="B991" s="9"/>
      <c r="C991" s="257"/>
      <c r="D991" s="9"/>
      <c r="E991" s="9"/>
      <c r="F991" s="258"/>
      <c r="G991" s="258"/>
      <c r="H991" s="259"/>
      <c r="I991" s="260"/>
      <c r="J991" s="9"/>
      <c r="K991" s="9"/>
      <c r="L991" s="9"/>
      <c r="M991" s="9"/>
      <c r="N991" s="9"/>
      <c r="O991" s="9"/>
      <c r="P991" s="9"/>
      <c r="Q991" s="9"/>
      <c r="R991" s="9"/>
      <c r="S991" s="9"/>
      <c r="T991" s="9"/>
      <c r="U991" s="9"/>
      <c r="V991" s="9"/>
      <c r="W991" s="9"/>
      <c r="X991" s="9"/>
      <c r="Y991" s="9"/>
      <c r="Z991" s="9"/>
      <c r="AA991" s="9"/>
      <c r="AB991" s="9"/>
    </row>
    <row r="992" spans="1:28" ht="14.25" customHeight="1">
      <c r="A992" s="9"/>
      <c r="B992" s="9"/>
      <c r="C992" s="257"/>
      <c r="D992" s="9"/>
      <c r="E992" s="9"/>
      <c r="F992" s="258"/>
      <c r="G992" s="258"/>
      <c r="H992" s="259"/>
      <c r="I992" s="260"/>
      <c r="J992" s="9"/>
      <c r="K992" s="9"/>
      <c r="L992" s="9"/>
      <c r="M992" s="9"/>
      <c r="N992" s="9"/>
      <c r="O992" s="9"/>
      <c r="P992" s="9"/>
      <c r="Q992" s="9"/>
      <c r="R992" s="9"/>
      <c r="S992" s="9"/>
      <c r="T992" s="9"/>
      <c r="U992" s="9"/>
      <c r="V992" s="9"/>
      <c r="W992" s="9"/>
      <c r="X992" s="9"/>
      <c r="Y992" s="9"/>
      <c r="Z992" s="9"/>
      <c r="AA992" s="9"/>
      <c r="AB992" s="9"/>
    </row>
    <row r="993" spans="1:28" ht="14.25" customHeight="1">
      <c r="A993" s="9"/>
      <c r="B993" s="9"/>
      <c r="C993" s="257"/>
      <c r="D993" s="9"/>
      <c r="E993" s="9"/>
      <c r="F993" s="258"/>
      <c r="G993" s="258"/>
      <c r="H993" s="259"/>
      <c r="I993" s="260"/>
      <c r="J993" s="9"/>
      <c r="K993" s="9"/>
      <c r="L993" s="9"/>
      <c r="M993" s="9"/>
      <c r="N993" s="9"/>
      <c r="O993" s="9"/>
      <c r="P993" s="9"/>
      <c r="Q993" s="9"/>
      <c r="R993" s="9"/>
      <c r="S993" s="9"/>
      <c r="T993" s="9"/>
      <c r="U993" s="9"/>
      <c r="V993" s="9"/>
      <c r="W993" s="9"/>
      <c r="X993" s="9"/>
      <c r="Y993" s="9"/>
      <c r="Z993" s="9"/>
      <c r="AA993" s="9"/>
      <c r="AB993" s="9"/>
    </row>
    <row r="994" spans="1:28" ht="14.25" customHeight="1">
      <c r="A994" s="9"/>
      <c r="B994" s="9"/>
      <c r="C994" s="257"/>
      <c r="D994" s="9"/>
      <c r="E994" s="9"/>
      <c r="F994" s="258"/>
      <c r="G994" s="258"/>
      <c r="H994" s="259"/>
      <c r="I994" s="260"/>
      <c r="J994" s="9"/>
      <c r="K994" s="9"/>
      <c r="L994" s="9"/>
      <c r="M994" s="9"/>
      <c r="N994" s="9"/>
      <c r="O994" s="9"/>
      <c r="P994" s="9"/>
      <c r="Q994" s="9"/>
      <c r="R994" s="9"/>
      <c r="S994" s="9"/>
      <c r="T994" s="9"/>
      <c r="U994" s="9"/>
      <c r="V994" s="9"/>
      <c r="W994" s="9"/>
      <c r="X994" s="9"/>
      <c r="Y994" s="9"/>
      <c r="Z994" s="9"/>
      <c r="AA994" s="9"/>
      <c r="AB994" s="9"/>
    </row>
    <row r="995" spans="1:28" ht="14.25" customHeight="1">
      <c r="A995" s="9"/>
      <c r="B995" s="9"/>
      <c r="C995" s="257"/>
      <c r="D995" s="9"/>
      <c r="E995" s="9"/>
      <c r="F995" s="258"/>
      <c r="G995" s="258"/>
      <c r="H995" s="259"/>
      <c r="I995" s="260"/>
      <c r="J995" s="9"/>
      <c r="K995" s="9"/>
      <c r="L995" s="9"/>
      <c r="M995" s="9"/>
      <c r="N995" s="9"/>
      <c r="O995" s="9"/>
      <c r="P995" s="9"/>
      <c r="Q995" s="9"/>
      <c r="R995" s="9"/>
      <c r="S995" s="9"/>
      <c r="T995" s="9"/>
      <c r="U995" s="9"/>
      <c r="V995" s="9"/>
      <c r="W995" s="9"/>
      <c r="X995" s="9"/>
      <c r="Y995" s="9"/>
      <c r="Z995" s="9"/>
      <c r="AA995" s="9"/>
      <c r="AB995" s="9"/>
    </row>
    <row r="996" spans="1:28" ht="14.25" customHeight="1">
      <c r="A996" s="9"/>
      <c r="B996" s="9"/>
      <c r="C996" s="257"/>
      <c r="D996" s="9"/>
      <c r="E996" s="9"/>
      <c r="F996" s="258"/>
      <c r="G996" s="258"/>
      <c r="H996" s="259"/>
      <c r="I996" s="260"/>
      <c r="J996" s="9"/>
      <c r="K996" s="9"/>
      <c r="L996" s="9"/>
      <c r="M996" s="9"/>
      <c r="N996" s="9"/>
      <c r="O996" s="9"/>
      <c r="P996" s="9"/>
      <c r="Q996" s="9"/>
      <c r="R996" s="9"/>
      <c r="S996" s="9"/>
      <c r="T996" s="9"/>
      <c r="U996" s="9"/>
      <c r="V996" s="9"/>
      <c r="W996" s="9"/>
      <c r="X996" s="9"/>
      <c r="Y996" s="9"/>
      <c r="Z996" s="9"/>
      <c r="AA996" s="9"/>
      <c r="AB996" s="9"/>
    </row>
    <row r="997" spans="1:28" ht="14.25" customHeight="1">
      <c r="A997" s="9"/>
      <c r="B997" s="9"/>
      <c r="C997" s="257"/>
      <c r="D997" s="9"/>
      <c r="E997" s="9"/>
      <c r="F997" s="258"/>
      <c r="G997" s="258"/>
      <c r="H997" s="259"/>
      <c r="I997" s="260"/>
      <c r="J997" s="9"/>
      <c r="K997" s="9"/>
      <c r="L997" s="9"/>
      <c r="M997" s="9"/>
      <c r="N997" s="9"/>
      <c r="O997" s="9"/>
      <c r="P997" s="9"/>
      <c r="Q997" s="9"/>
      <c r="R997" s="9"/>
      <c r="S997" s="9"/>
      <c r="T997" s="9"/>
      <c r="U997" s="9"/>
      <c r="V997" s="9"/>
      <c r="W997" s="9"/>
      <c r="X997" s="9"/>
      <c r="Y997" s="9"/>
      <c r="Z997" s="9"/>
      <c r="AA997" s="9"/>
      <c r="AB997" s="9"/>
    </row>
    <row r="998" spans="1:28" ht="14.25" customHeight="1">
      <c r="A998" s="9"/>
      <c r="B998" s="9"/>
      <c r="C998" s="257"/>
      <c r="D998" s="9"/>
      <c r="E998" s="9"/>
      <c r="F998" s="258"/>
      <c r="G998" s="258"/>
      <c r="H998" s="259"/>
      <c r="I998" s="260"/>
      <c r="J998" s="9"/>
      <c r="K998" s="9"/>
      <c r="L998" s="9"/>
      <c r="M998" s="9"/>
      <c r="N998" s="9"/>
      <c r="O998" s="9"/>
      <c r="P998" s="9"/>
      <c r="Q998" s="9"/>
      <c r="R998" s="9"/>
      <c r="S998" s="9"/>
      <c r="T998" s="9"/>
      <c r="U998" s="9"/>
      <c r="V998" s="9"/>
      <c r="W998" s="9"/>
      <c r="X998" s="9"/>
      <c r="Y998" s="9"/>
      <c r="Z998" s="9"/>
      <c r="AA998" s="9"/>
      <c r="AB998" s="9"/>
    </row>
    <row r="999" spans="1:28" ht="14.25" customHeight="1">
      <c r="A999" s="9"/>
      <c r="B999" s="9"/>
      <c r="C999" s="257"/>
      <c r="D999" s="9"/>
      <c r="E999" s="9"/>
      <c r="F999" s="258"/>
      <c r="G999" s="258"/>
      <c r="H999" s="259"/>
      <c r="I999" s="260"/>
      <c r="J999" s="9"/>
      <c r="K999" s="9"/>
      <c r="L999" s="9"/>
      <c r="M999" s="9"/>
      <c r="N999" s="9"/>
      <c r="O999" s="9"/>
      <c r="P999" s="9"/>
      <c r="Q999" s="9"/>
      <c r="R999" s="9"/>
      <c r="S999" s="9"/>
      <c r="T999" s="9"/>
      <c r="U999" s="9"/>
      <c r="V999" s="9"/>
      <c r="W999" s="9"/>
      <c r="X999" s="9"/>
      <c r="Y999" s="9"/>
      <c r="Z999" s="9"/>
      <c r="AA999" s="9"/>
      <c r="AB999" s="9"/>
    </row>
    <row r="1000" spans="1:28" ht="14.25" customHeight="1">
      <c r="A1000" s="9"/>
      <c r="B1000" s="9"/>
      <c r="C1000" s="257"/>
      <c r="D1000" s="9"/>
      <c r="E1000" s="9"/>
      <c r="F1000" s="258"/>
      <c r="G1000" s="258"/>
      <c r="H1000" s="259"/>
      <c r="I1000" s="260"/>
      <c r="J1000" s="9"/>
      <c r="K1000" s="9"/>
      <c r="L1000" s="9"/>
      <c r="M1000" s="9"/>
      <c r="N1000" s="9"/>
      <c r="O1000" s="9"/>
      <c r="P1000" s="9"/>
      <c r="Q1000" s="9"/>
      <c r="R1000" s="9"/>
      <c r="S1000" s="9"/>
      <c r="T1000" s="9"/>
      <c r="U1000" s="9"/>
      <c r="V1000" s="9"/>
      <c r="W1000" s="9"/>
      <c r="X1000" s="9"/>
      <c r="Y1000" s="9"/>
      <c r="Z1000" s="9"/>
      <c r="AA1000" s="9"/>
      <c r="AB1000" s="9"/>
    </row>
    <row r="1001" spans="1:28" ht="14.25" customHeight="1">
      <c r="A1001" s="9"/>
      <c r="B1001" s="9"/>
      <c r="C1001" s="257"/>
      <c r="D1001" s="9"/>
      <c r="E1001" s="9"/>
      <c r="F1001" s="258"/>
      <c r="G1001" s="258"/>
      <c r="H1001" s="259"/>
      <c r="I1001" s="260"/>
      <c r="J1001" s="9"/>
      <c r="K1001" s="9"/>
      <c r="L1001" s="9"/>
      <c r="M1001" s="9"/>
      <c r="N1001" s="9"/>
      <c r="O1001" s="9"/>
      <c r="P1001" s="9"/>
      <c r="Q1001" s="9"/>
      <c r="R1001" s="9"/>
      <c r="S1001" s="9"/>
      <c r="T1001" s="9"/>
      <c r="U1001" s="9"/>
      <c r="V1001" s="9"/>
      <c r="W1001" s="9"/>
      <c r="X1001" s="9"/>
      <c r="Y1001" s="9"/>
      <c r="Z1001" s="9"/>
      <c r="AA1001" s="9"/>
      <c r="AB1001" s="9"/>
    </row>
    <row r="1002" spans="1:28" ht="14.25" customHeight="1">
      <c r="A1002" s="9"/>
      <c r="B1002" s="9"/>
      <c r="C1002" s="257"/>
      <c r="D1002" s="9"/>
      <c r="E1002" s="9"/>
      <c r="F1002" s="258"/>
      <c r="G1002" s="258"/>
      <c r="H1002" s="259"/>
      <c r="I1002" s="260"/>
      <c r="J1002" s="9"/>
      <c r="K1002" s="9"/>
      <c r="L1002" s="9"/>
      <c r="M1002" s="9"/>
      <c r="N1002" s="9"/>
      <c r="O1002" s="9"/>
      <c r="P1002" s="9"/>
      <c r="Q1002" s="9"/>
      <c r="R1002" s="9"/>
      <c r="S1002" s="9"/>
      <c r="T1002" s="9"/>
      <c r="U1002" s="9"/>
      <c r="V1002" s="9"/>
      <c r="W1002" s="9"/>
      <c r="X1002" s="9"/>
      <c r="Y1002" s="9"/>
      <c r="Z1002" s="9"/>
      <c r="AA1002" s="9"/>
      <c r="AB1002" s="9"/>
    </row>
  </sheetData>
  <mergeCells count="11">
    <mergeCell ref="F1:G1"/>
    <mergeCell ref="H1:I1"/>
    <mergeCell ref="F2:G2"/>
    <mergeCell ref="A572:H572"/>
    <mergeCell ref="A1:E7"/>
    <mergeCell ref="H2:I2"/>
    <mergeCell ref="H3:I3"/>
    <mergeCell ref="H4:I4"/>
    <mergeCell ref="H5:I5"/>
    <mergeCell ref="H6:I6"/>
    <mergeCell ref="H7:I7"/>
  </mergeCells>
  <printOptions horizontalCentered="1"/>
  <pageMargins left="0.51180555555555596" right="0.51180555555555596" top="0.98402777777777795" bottom="0.98402777777777795" header="0" footer="0"/>
  <pageSetup paperSize="9" scale="49" orientation="portrait"/>
  <headerFooter>
    <oddHeader>&amp;L &amp;CUFVJM CNPJ: 16.888.315/0001-57</oddHeader>
    <oddFooter>&amp;CPágina &amp;P</oddFooter>
  </headerFooter>
</worksheet>
</file>

<file path=xl/worksheets/sheet3.xml><?xml version="1.0" encoding="utf-8"?>
<worksheet xmlns="http://schemas.openxmlformats.org/spreadsheetml/2006/main" xmlns:r="http://schemas.openxmlformats.org/officeDocument/2006/relationships">
  <dimension ref="A1:AB3318"/>
  <sheetViews>
    <sheetView tabSelected="1" topLeftCell="A1969" workbookViewId="0">
      <selection activeCell="D1957" sqref="D1957"/>
    </sheetView>
  </sheetViews>
  <sheetFormatPr defaultColWidth="12.625" defaultRowHeight="15" customHeight="1"/>
  <cols>
    <col min="1" max="3" width="11.125" customWidth="1"/>
    <col min="4" max="4" width="57.5" customWidth="1"/>
    <col min="5" max="5" width="6.5" bestFit="1" customWidth="1"/>
    <col min="6" max="6" width="11.25" bestFit="1" customWidth="1"/>
    <col min="7" max="8" width="11.125" bestFit="1" customWidth="1"/>
    <col min="9" max="9" width="0.625" customWidth="1"/>
    <col min="10" max="23" width="7.625" customWidth="1"/>
    <col min="24" max="28" width="8" customWidth="1"/>
    <col min="29" max="29" width="17.5" customWidth="1"/>
    <col min="30" max="30" width="13.75" customWidth="1"/>
    <col min="31" max="31" width="14" customWidth="1"/>
  </cols>
  <sheetData>
    <row r="1" spans="1:28" ht="72" customHeight="1">
      <c r="A1" s="336" t="s">
        <v>1501</v>
      </c>
      <c r="B1" s="337"/>
      <c r="C1" s="337"/>
      <c r="D1" s="337"/>
      <c r="E1" s="337"/>
      <c r="F1" s="338"/>
      <c r="G1" s="339" t="s">
        <v>1502</v>
      </c>
      <c r="H1" s="340"/>
      <c r="I1" s="172"/>
      <c r="J1" s="172"/>
      <c r="K1" s="172"/>
      <c r="L1" s="172"/>
      <c r="M1" s="172"/>
      <c r="N1" s="172"/>
      <c r="O1" s="172"/>
      <c r="P1" s="172"/>
      <c r="Q1" s="172"/>
      <c r="R1" s="172"/>
      <c r="S1" s="172"/>
      <c r="T1" s="172"/>
      <c r="U1" s="172"/>
      <c r="V1" s="172"/>
      <c r="W1" s="172"/>
      <c r="X1" s="172"/>
      <c r="Y1" s="172"/>
      <c r="Z1" s="172"/>
      <c r="AA1" s="172"/>
      <c r="AB1" s="172"/>
    </row>
    <row r="2" spans="1:28" ht="14.25">
      <c r="A2" s="148" t="s">
        <v>1503</v>
      </c>
      <c r="B2" s="149" t="s">
        <v>7</v>
      </c>
      <c r="C2" s="149" t="s">
        <v>1504</v>
      </c>
      <c r="D2" s="149" t="s">
        <v>1505</v>
      </c>
      <c r="E2" s="149" t="s">
        <v>10</v>
      </c>
      <c r="F2" s="150" t="s">
        <v>11</v>
      </c>
      <c r="G2" s="151" t="s">
        <v>1506</v>
      </c>
      <c r="H2" s="152" t="s">
        <v>1507</v>
      </c>
      <c r="I2" s="172"/>
      <c r="J2" s="172"/>
      <c r="K2" s="172"/>
      <c r="L2" s="172"/>
      <c r="M2" s="172"/>
      <c r="N2" s="172"/>
      <c r="O2" s="172"/>
      <c r="P2" s="172"/>
      <c r="Q2" s="172"/>
      <c r="R2" s="172"/>
      <c r="S2" s="172"/>
      <c r="T2" s="172"/>
      <c r="U2" s="172"/>
      <c r="V2" s="172"/>
      <c r="W2" s="172"/>
      <c r="X2" s="172"/>
      <c r="Y2" s="172"/>
      <c r="Z2" s="172"/>
      <c r="AA2" s="172"/>
      <c r="AB2" s="172"/>
    </row>
    <row r="3" spans="1:28" ht="25.5">
      <c r="A3" s="153" t="s">
        <v>1508</v>
      </c>
      <c r="B3" s="154" t="s">
        <v>1509</v>
      </c>
      <c r="C3" s="154" t="s">
        <v>20</v>
      </c>
      <c r="D3" s="155" t="s">
        <v>21</v>
      </c>
      <c r="E3" s="154" t="s">
        <v>22</v>
      </c>
      <c r="F3" s="156">
        <v>1</v>
      </c>
      <c r="G3" s="157">
        <v>0</v>
      </c>
      <c r="H3" s="158">
        <v>0</v>
      </c>
      <c r="I3" s="172"/>
      <c r="J3" s="172"/>
      <c r="K3" s="172"/>
      <c r="L3" s="172"/>
      <c r="M3" s="172"/>
      <c r="N3" s="172"/>
      <c r="O3" s="172"/>
      <c r="P3" s="172"/>
      <c r="Q3" s="172"/>
      <c r="R3" s="172"/>
      <c r="S3" s="172"/>
      <c r="T3" s="172"/>
      <c r="U3" s="172"/>
      <c r="V3" s="172"/>
      <c r="W3" s="172"/>
      <c r="X3" s="172"/>
      <c r="Y3" s="172"/>
      <c r="Z3" s="172"/>
      <c r="AA3" s="172"/>
      <c r="AB3" s="172"/>
    </row>
    <row r="4" spans="1:28" ht="14.25">
      <c r="A4" s="159"/>
      <c r="B4" s="160"/>
      <c r="C4" s="160"/>
      <c r="D4" s="161"/>
      <c r="E4" s="160"/>
      <c r="F4" s="162"/>
      <c r="G4" s="163"/>
      <c r="H4" s="164"/>
      <c r="I4" s="172"/>
      <c r="J4" s="172"/>
      <c r="K4" s="172"/>
      <c r="L4" s="172"/>
      <c r="M4" s="172"/>
      <c r="N4" s="172"/>
      <c r="O4" s="172"/>
      <c r="P4" s="172"/>
      <c r="Q4" s="172"/>
      <c r="R4" s="172"/>
      <c r="S4" s="172"/>
      <c r="T4" s="172"/>
      <c r="U4" s="172"/>
      <c r="V4" s="172"/>
      <c r="W4" s="172"/>
      <c r="X4" s="172"/>
      <c r="Y4" s="172"/>
      <c r="Z4" s="172"/>
      <c r="AA4" s="172"/>
      <c r="AB4" s="172"/>
    </row>
    <row r="5" spans="1:28" ht="14.25">
      <c r="A5" s="148" t="s">
        <v>25</v>
      </c>
      <c r="B5" s="149" t="s">
        <v>7</v>
      </c>
      <c r="C5" s="149" t="s">
        <v>1504</v>
      </c>
      <c r="D5" s="165" t="s">
        <v>1505</v>
      </c>
      <c r="E5" s="149" t="s">
        <v>10</v>
      </c>
      <c r="F5" s="150" t="s">
        <v>11</v>
      </c>
      <c r="G5" s="151" t="s">
        <v>1506</v>
      </c>
      <c r="H5" s="152" t="s">
        <v>1507</v>
      </c>
      <c r="I5" s="172"/>
      <c r="J5" s="172"/>
      <c r="K5" s="172"/>
      <c r="L5" s="172"/>
      <c r="M5" s="172"/>
      <c r="N5" s="172"/>
      <c r="O5" s="172"/>
      <c r="P5" s="172"/>
      <c r="Q5" s="172"/>
      <c r="R5" s="172"/>
      <c r="S5" s="172"/>
      <c r="T5" s="172"/>
      <c r="U5" s="172"/>
      <c r="V5" s="172"/>
      <c r="W5" s="172"/>
      <c r="X5" s="172"/>
      <c r="Y5" s="172"/>
      <c r="Z5" s="172"/>
      <c r="AA5" s="172"/>
      <c r="AB5" s="172"/>
    </row>
    <row r="6" spans="1:28" ht="14.25">
      <c r="A6" s="153" t="s">
        <v>1508</v>
      </c>
      <c r="B6" s="154" t="s">
        <v>26</v>
      </c>
      <c r="C6" s="154" t="s">
        <v>27</v>
      </c>
      <c r="D6" s="155" t="s">
        <v>28</v>
      </c>
      <c r="E6" s="154" t="s">
        <v>29</v>
      </c>
      <c r="F6" s="156">
        <v>1</v>
      </c>
      <c r="G6" s="157">
        <v>4725.8</v>
      </c>
      <c r="H6" s="158">
        <v>4725.8</v>
      </c>
      <c r="I6" s="172"/>
      <c r="J6" s="172"/>
      <c r="K6" s="172"/>
      <c r="L6" s="172"/>
      <c r="M6" s="172"/>
      <c r="N6" s="172"/>
      <c r="O6" s="172"/>
      <c r="P6" s="172"/>
      <c r="Q6" s="172"/>
      <c r="R6" s="172"/>
      <c r="S6" s="172"/>
      <c r="T6" s="172"/>
      <c r="U6" s="172"/>
      <c r="V6" s="172"/>
      <c r="W6" s="172"/>
      <c r="X6" s="172"/>
      <c r="Y6" s="172"/>
      <c r="Z6" s="172"/>
      <c r="AA6" s="172"/>
      <c r="AB6" s="172"/>
    </row>
    <row r="7" spans="1:28" ht="25.5">
      <c r="A7" s="166" t="s">
        <v>1510</v>
      </c>
      <c r="B7" s="167" t="s">
        <v>1511</v>
      </c>
      <c r="C7" s="167" t="s">
        <v>27</v>
      </c>
      <c r="D7" s="168" t="s">
        <v>1512</v>
      </c>
      <c r="E7" s="167" t="s">
        <v>29</v>
      </c>
      <c r="F7" s="169">
        <v>1</v>
      </c>
      <c r="G7" s="170">
        <v>16.309999999999999</v>
      </c>
      <c r="H7" s="171">
        <v>16.309999999999999</v>
      </c>
      <c r="I7" s="172"/>
      <c r="J7" s="172"/>
      <c r="K7" s="172"/>
      <c r="L7" s="172"/>
      <c r="M7" s="172"/>
      <c r="N7" s="172"/>
      <c r="O7" s="172"/>
      <c r="P7" s="172"/>
      <c r="Q7" s="172"/>
      <c r="R7" s="172"/>
      <c r="S7" s="172"/>
      <c r="T7" s="172"/>
      <c r="U7" s="172"/>
      <c r="V7" s="172"/>
      <c r="W7" s="172"/>
      <c r="X7" s="172"/>
      <c r="Y7" s="172"/>
      <c r="Z7" s="172"/>
      <c r="AA7" s="172"/>
      <c r="AB7" s="172"/>
    </row>
    <row r="8" spans="1:28" ht="14.25">
      <c r="A8" s="166" t="s">
        <v>1513</v>
      </c>
      <c r="B8" s="167" t="s">
        <v>1514</v>
      </c>
      <c r="C8" s="167" t="s">
        <v>27</v>
      </c>
      <c r="D8" s="168" t="s">
        <v>1515</v>
      </c>
      <c r="E8" s="167" t="s">
        <v>29</v>
      </c>
      <c r="F8" s="169">
        <v>1</v>
      </c>
      <c r="G8" s="170">
        <v>15.46</v>
      </c>
      <c r="H8" s="171">
        <v>15.46</v>
      </c>
      <c r="I8" s="172"/>
      <c r="J8" s="172"/>
      <c r="K8" s="172"/>
      <c r="L8" s="172"/>
      <c r="M8" s="172"/>
      <c r="N8" s="172"/>
      <c r="O8" s="172"/>
      <c r="P8" s="172"/>
      <c r="Q8" s="172"/>
      <c r="R8" s="172"/>
      <c r="S8" s="172"/>
      <c r="T8" s="172"/>
      <c r="U8" s="172"/>
      <c r="V8" s="172"/>
      <c r="W8" s="172"/>
      <c r="X8" s="172"/>
      <c r="Y8" s="172"/>
      <c r="Z8" s="172"/>
      <c r="AA8" s="172"/>
      <c r="AB8" s="172"/>
    </row>
    <row r="9" spans="1:28" ht="25.5">
      <c r="A9" s="166" t="s">
        <v>1513</v>
      </c>
      <c r="B9" s="167" t="s">
        <v>1516</v>
      </c>
      <c r="C9" s="167" t="s">
        <v>27</v>
      </c>
      <c r="D9" s="168" t="s">
        <v>1517</v>
      </c>
      <c r="E9" s="167" t="s">
        <v>29</v>
      </c>
      <c r="F9" s="169">
        <v>1</v>
      </c>
      <c r="G9" s="170">
        <v>153.54</v>
      </c>
      <c r="H9" s="171">
        <v>153.54</v>
      </c>
      <c r="I9" s="172"/>
      <c r="J9" s="172"/>
      <c r="K9" s="172"/>
      <c r="L9" s="172"/>
      <c r="M9" s="172"/>
      <c r="N9" s="172"/>
      <c r="O9" s="172"/>
      <c r="P9" s="172"/>
      <c r="Q9" s="172"/>
      <c r="R9" s="172"/>
      <c r="S9" s="172"/>
      <c r="T9" s="172"/>
      <c r="U9" s="172"/>
      <c r="V9" s="172"/>
      <c r="W9" s="172"/>
      <c r="X9" s="172"/>
      <c r="Y9" s="172"/>
      <c r="Z9" s="172"/>
      <c r="AA9" s="172"/>
      <c r="AB9" s="172"/>
    </row>
    <row r="10" spans="1:28" ht="25.5">
      <c r="A10" s="166" t="s">
        <v>1513</v>
      </c>
      <c r="B10" s="167" t="s">
        <v>1518</v>
      </c>
      <c r="C10" s="167" t="s">
        <v>27</v>
      </c>
      <c r="D10" s="168" t="s">
        <v>1519</v>
      </c>
      <c r="E10" s="167" t="s">
        <v>29</v>
      </c>
      <c r="F10" s="169">
        <v>1</v>
      </c>
      <c r="G10" s="170">
        <v>11.14</v>
      </c>
      <c r="H10" s="171">
        <v>11.14</v>
      </c>
      <c r="I10" s="172"/>
      <c r="J10" s="172"/>
      <c r="K10" s="172"/>
      <c r="L10" s="172"/>
      <c r="M10" s="172"/>
      <c r="N10" s="172"/>
      <c r="O10" s="172"/>
      <c r="P10" s="172"/>
      <c r="Q10" s="172"/>
      <c r="R10" s="172"/>
      <c r="S10" s="172"/>
      <c r="T10" s="172"/>
      <c r="U10" s="172"/>
      <c r="V10" s="172"/>
      <c r="W10" s="172"/>
      <c r="X10" s="172"/>
      <c r="Y10" s="172"/>
      <c r="Z10" s="172"/>
      <c r="AA10" s="172"/>
      <c r="AB10" s="172"/>
    </row>
    <row r="11" spans="1:28" ht="14.25">
      <c r="A11" s="166" t="s">
        <v>1513</v>
      </c>
      <c r="B11" s="167" t="s">
        <v>1520</v>
      </c>
      <c r="C11" s="167" t="s">
        <v>27</v>
      </c>
      <c r="D11" s="168" t="s">
        <v>1521</v>
      </c>
      <c r="E11" s="167" t="s">
        <v>29</v>
      </c>
      <c r="F11" s="169">
        <v>1</v>
      </c>
      <c r="G11" s="170">
        <v>270.51</v>
      </c>
      <c r="H11" s="171">
        <v>270.51</v>
      </c>
      <c r="I11" s="172"/>
      <c r="J11" s="172"/>
      <c r="K11" s="172"/>
      <c r="L11" s="172"/>
      <c r="M11" s="172"/>
      <c r="N11" s="172"/>
      <c r="O11" s="172"/>
      <c r="P11" s="172"/>
      <c r="Q11" s="172"/>
      <c r="R11" s="172"/>
      <c r="S11" s="172"/>
      <c r="T11" s="172"/>
      <c r="U11" s="172"/>
      <c r="V11" s="172"/>
      <c r="W11" s="172"/>
      <c r="X11" s="172"/>
      <c r="Y11" s="172"/>
      <c r="Z11" s="172"/>
      <c r="AA11" s="172"/>
      <c r="AB11" s="172"/>
    </row>
    <row r="12" spans="1:28" ht="14.25">
      <c r="A12" s="166" t="s">
        <v>1513</v>
      </c>
      <c r="B12" s="167" t="s">
        <v>1522</v>
      </c>
      <c r="C12" s="167" t="s">
        <v>27</v>
      </c>
      <c r="D12" s="168" t="s">
        <v>1523</v>
      </c>
      <c r="E12" s="167" t="s">
        <v>29</v>
      </c>
      <c r="F12" s="169">
        <v>1</v>
      </c>
      <c r="G12" s="170">
        <v>4258.84</v>
      </c>
      <c r="H12" s="171">
        <v>4258.84</v>
      </c>
      <c r="I12" s="172"/>
      <c r="J12" s="172"/>
      <c r="K12" s="172"/>
      <c r="L12" s="172"/>
      <c r="M12" s="172"/>
      <c r="N12" s="172"/>
      <c r="O12" s="172"/>
      <c r="P12" s="172"/>
      <c r="Q12" s="172"/>
      <c r="R12" s="172"/>
      <c r="S12" s="172"/>
      <c r="T12" s="172"/>
      <c r="U12" s="172"/>
      <c r="V12" s="172"/>
      <c r="W12" s="172"/>
      <c r="X12" s="172"/>
      <c r="Y12" s="172"/>
      <c r="Z12" s="172"/>
      <c r="AA12" s="172"/>
      <c r="AB12" s="172"/>
    </row>
    <row r="13" spans="1:28" ht="14.25">
      <c r="A13" s="159"/>
      <c r="B13" s="160"/>
      <c r="C13" s="160"/>
      <c r="D13" s="161"/>
      <c r="E13" s="160"/>
      <c r="F13" s="162"/>
      <c r="G13" s="163"/>
      <c r="H13" s="164"/>
      <c r="I13" s="172"/>
      <c r="J13" s="172"/>
      <c r="K13" s="172"/>
      <c r="L13" s="172"/>
      <c r="M13" s="172"/>
      <c r="N13" s="172"/>
      <c r="O13" s="172"/>
      <c r="P13" s="172"/>
      <c r="Q13" s="172"/>
      <c r="R13" s="172"/>
      <c r="S13" s="172"/>
      <c r="T13" s="172"/>
      <c r="U13" s="172"/>
      <c r="V13" s="172"/>
      <c r="W13" s="172"/>
      <c r="X13" s="172"/>
      <c r="Y13" s="172"/>
      <c r="Z13" s="172"/>
      <c r="AA13" s="172"/>
      <c r="AB13" s="172"/>
    </row>
    <row r="14" spans="1:28" ht="14.25">
      <c r="A14" s="148" t="s">
        <v>30</v>
      </c>
      <c r="B14" s="149" t="s">
        <v>7</v>
      </c>
      <c r="C14" s="149" t="s">
        <v>1504</v>
      </c>
      <c r="D14" s="165" t="s">
        <v>1505</v>
      </c>
      <c r="E14" s="149" t="s">
        <v>10</v>
      </c>
      <c r="F14" s="150" t="s">
        <v>11</v>
      </c>
      <c r="G14" s="151" t="s">
        <v>1506</v>
      </c>
      <c r="H14" s="152" t="s">
        <v>1507</v>
      </c>
      <c r="I14" s="172"/>
      <c r="J14" s="172"/>
      <c r="K14" s="172"/>
      <c r="L14" s="172"/>
      <c r="M14" s="172"/>
      <c r="N14" s="172"/>
      <c r="O14" s="172"/>
      <c r="P14" s="172"/>
      <c r="Q14" s="172"/>
      <c r="R14" s="172"/>
      <c r="S14" s="172"/>
      <c r="T14" s="172"/>
      <c r="U14" s="172"/>
      <c r="V14" s="172"/>
      <c r="W14" s="172"/>
      <c r="X14" s="172"/>
      <c r="Y14" s="172"/>
      <c r="Z14" s="172"/>
      <c r="AA14" s="172"/>
      <c r="AB14" s="172"/>
    </row>
    <row r="15" spans="1:28" ht="14.25">
      <c r="A15" s="153" t="s">
        <v>1508</v>
      </c>
      <c r="B15" s="154" t="s">
        <v>31</v>
      </c>
      <c r="C15" s="154" t="s">
        <v>27</v>
      </c>
      <c r="D15" s="155" t="s">
        <v>32</v>
      </c>
      <c r="E15" s="154" t="s">
        <v>29</v>
      </c>
      <c r="F15" s="156">
        <v>1</v>
      </c>
      <c r="G15" s="157">
        <v>10604.43</v>
      </c>
      <c r="H15" s="158">
        <v>10604.43</v>
      </c>
      <c r="I15" s="172"/>
      <c r="J15" s="172"/>
      <c r="K15" s="172"/>
      <c r="L15" s="172"/>
      <c r="M15" s="172"/>
      <c r="N15" s="172"/>
      <c r="O15" s="172"/>
      <c r="P15" s="172"/>
      <c r="Q15" s="172"/>
      <c r="R15" s="172"/>
      <c r="S15" s="172"/>
      <c r="T15" s="172"/>
      <c r="U15" s="172"/>
      <c r="V15" s="172"/>
      <c r="W15" s="172"/>
      <c r="X15" s="172"/>
      <c r="Y15" s="172"/>
      <c r="Z15" s="172"/>
      <c r="AA15" s="172"/>
      <c r="AB15" s="172"/>
    </row>
    <row r="16" spans="1:28" ht="25.5">
      <c r="A16" s="166" t="s">
        <v>1510</v>
      </c>
      <c r="B16" s="167" t="s">
        <v>1524</v>
      </c>
      <c r="C16" s="167" t="s">
        <v>27</v>
      </c>
      <c r="D16" s="168" t="s">
        <v>1525</v>
      </c>
      <c r="E16" s="167" t="s">
        <v>29</v>
      </c>
      <c r="F16" s="169">
        <v>1</v>
      </c>
      <c r="G16" s="170">
        <v>158.13999999999999</v>
      </c>
      <c r="H16" s="171">
        <v>158.13999999999999</v>
      </c>
      <c r="I16" s="172"/>
      <c r="J16" s="172"/>
      <c r="K16" s="172"/>
      <c r="L16" s="172"/>
      <c r="M16" s="172"/>
      <c r="N16" s="172"/>
      <c r="O16" s="172"/>
      <c r="P16" s="172"/>
      <c r="Q16" s="172"/>
      <c r="R16" s="172"/>
      <c r="S16" s="172"/>
      <c r="T16" s="172"/>
      <c r="U16" s="172"/>
      <c r="V16" s="172"/>
      <c r="W16" s="172"/>
      <c r="X16" s="172"/>
      <c r="Y16" s="172"/>
      <c r="Z16" s="172"/>
      <c r="AA16" s="172"/>
      <c r="AB16" s="172"/>
    </row>
    <row r="17" spans="1:28" ht="14.25">
      <c r="A17" s="166" t="s">
        <v>1513</v>
      </c>
      <c r="B17" s="167" t="s">
        <v>1520</v>
      </c>
      <c r="C17" s="167" t="s">
        <v>27</v>
      </c>
      <c r="D17" s="168" t="s">
        <v>1521</v>
      </c>
      <c r="E17" s="167" t="s">
        <v>29</v>
      </c>
      <c r="F17" s="169">
        <v>1</v>
      </c>
      <c r="G17" s="170">
        <v>270.51</v>
      </c>
      <c r="H17" s="171">
        <v>270.51</v>
      </c>
      <c r="I17" s="172"/>
      <c r="J17" s="172"/>
      <c r="K17" s="172"/>
      <c r="L17" s="172"/>
      <c r="M17" s="172"/>
      <c r="N17" s="172"/>
      <c r="O17" s="172"/>
      <c r="P17" s="172"/>
      <c r="Q17" s="172"/>
      <c r="R17" s="172"/>
      <c r="S17" s="172"/>
      <c r="T17" s="172"/>
      <c r="U17" s="172"/>
      <c r="V17" s="172"/>
      <c r="W17" s="172"/>
      <c r="X17" s="172"/>
      <c r="Y17" s="172"/>
      <c r="Z17" s="172"/>
      <c r="AA17" s="172"/>
      <c r="AB17" s="172"/>
    </row>
    <row r="18" spans="1:28" ht="14.25">
      <c r="A18" s="166" t="s">
        <v>1513</v>
      </c>
      <c r="B18" s="167" t="s">
        <v>1514</v>
      </c>
      <c r="C18" s="167" t="s">
        <v>27</v>
      </c>
      <c r="D18" s="168" t="s">
        <v>1515</v>
      </c>
      <c r="E18" s="167" t="s">
        <v>29</v>
      </c>
      <c r="F18" s="169">
        <v>1</v>
      </c>
      <c r="G18" s="170">
        <v>15.46</v>
      </c>
      <c r="H18" s="171">
        <v>15.46</v>
      </c>
      <c r="I18" s="172"/>
      <c r="J18" s="172"/>
      <c r="K18" s="172"/>
      <c r="L18" s="172"/>
      <c r="M18" s="172"/>
      <c r="N18" s="172"/>
      <c r="O18" s="172"/>
      <c r="P18" s="172"/>
      <c r="Q18" s="172"/>
      <c r="R18" s="172"/>
      <c r="S18" s="172"/>
      <c r="T18" s="172"/>
      <c r="U18" s="172"/>
      <c r="V18" s="172"/>
      <c r="W18" s="172"/>
      <c r="X18" s="172"/>
      <c r="Y18" s="172"/>
      <c r="Z18" s="172"/>
      <c r="AA18" s="172"/>
      <c r="AB18" s="172"/>
    </row>
    <row r="19" spans="1:28" ht="14.25">
      <c r="A19" s="166" t="s">
        <v>1513</v>
      </c>
      <c r="B19" s="167" t="s">
        <v>1526</v>
      </c>
      <c r="C19" s="167" t="s">
        <v>27</v>
      </c>
      <c r="D19" s="168" t="s">
        <v>1527</v>
      </c>
      <c r="E19" s="167" t="s">
        <v>29</v>
      </c>
      <c r="F19" s="169">
        <v>1</v>
      </c>
      <c r="G19" s="170">
        <v>9902.8700000000008</v>
      </c>
      <c r="H19" s="171">
        <v>9902.8700000000008</v>
      </c>
      <c r="I19" s="172"/>
      <c r="J19" s="172"/>
      <c r="K19" s="172"/>
      <c r="L19" s="172"/>
      <c r="M19" s="172"/>
      <c r="N19" s="172"/>
      <c r="O19" s="172"/>
      <c r="P19" s="172"/>
      <c r="Q19" s="172"/>
      <c r="R19" s="172"/>
      <c r="S19" s="172"/>
      <c r="T19" s="172"/>
      <c r="U19" s="172"/>
      <c r="V19" s="172"/>
      <c r="W19" s="172"/>
      <c r="X19" s="172"/>
      <c r="Y19" s="172"/>
      <c r="Z19" s="172"/>
      <c r="AA19" s="172"/>
      <c r="AB19" s="172"/>
    </row>
    <row r="20" spans="1:28" ht="25.5">
      <c r="A20" s="166" t="s">
        <v>1513</v>
      </c>
      <c r="B20" s="167" t="s">
        <v>1528</v>
      </c>
      <c r="C20" s="167" t="s">
        <v>27</v>
      </c>
      <c r="D20" s="168" t="s">
        <v>1529</v>
      </c>
      <c r="E20" s="167" t="s">
        <v>29</v>
      </c>
      <c r="F20" s="169">
        <v>1</v>
      </c>
      <c r="G20" s="170">
        <v>241.99</v>
      </c>
      <c r="H20" s="171">
        <v>241.99</v>
      </c>
      <c r="I20" s="172"/>
      <c r="J20" s="172"/>
      <c r="K20" s="172"/>
      <c r="L20" s="172"/>
      <c r="M20" s="172"/>
      <c r="N20" s="172"/>
      <c r="O20" s="172"/>
      <c r="P20" s="172"/>
      <c r="Q20" s="172"/>
      <c r="R20" s="172"/>
      <c r="S20" s="172"/>
      <c r="T20" s="172"/>
      <c r="U20" s="172"/>
      <c r="V20" s="172"/>
      <c r="W20" s="172"/>
      <c r="X20" s="172"/>
      <c r="Y20" s="172"/>
      <c r="Z20" s="172"/>
      <c r="AA20" s="172"/>
      <c r="AB20" s="172"/>
    </row>
    <row r="21" spans="1:28" ht="25.5">
      <c r="A21" s="166" t="s">
        <v>1513</v>
      </c>
      <c r="B21" s="167" t="s">
        <v>1530</v>
      </c>
      <c r="C21" s="167" t="s">
        <v>27</v>
      </c>
      <c r="D21" s="168" t="s">
        <v>1531</v>
      </c>
      <c r="E21" s="167" t="s">
        <v>29</v>
      </c>
      <c r="F21" s="169">
        <v>1</v>
      </c>
      <c r="G21" s="170">
        <v>15.46</v>
      </c>
      <c r="H21" s="171">
        <v>15.46</v>
      </c>
      <c r="I21" s="172"/>
      <c r="J21" s="172"/>
      <c r="K21" s="172"/>
      <c r="L21" s="172"/>
      <c r="M21" s="172"/>
      <c r="N21" s="172"/>
      <c r="O21" s="172"/>
      <c r="P21" s="172"/>
      <c r="Q21" s="172"/>
      <c r="R21" s="172"/>
      <c r="S21" s="172"/>
      <c r="T21" s="172"/>
      <c r="U21" s="172"/>
      <c r="V21" s="172"/>
      <c r="W21" s="172"/>
      <c r="X21" s="172"/>
      <c r="Y21" s="172"/>
      <c r="Z21" s="172"/>
      <c r="AA21" s="172"/>
      <c r="AB21" s="172"/>
    </row>
    <row r="22" spans="1:28" ht="14.25">
      <c r="A22" s="159"/>
      <c r="B22" s="160"/>
      <c r="C22" s="160"/>
      <c r="D22" s="161"/>
      <c r="E22" s="160"/>
      <c r="F22" s="162"/>
      <c r="G22" s="163"/>
      <c r="H22" s="164"/>
      <c r="I22" s="172"/>
      <c r="J22" s="172"/>
      <c r="K22" s="172"/>
      <c r="L22" s="172"/>
      <c r="M22" s="172"/>
      <c r="N22" s="172"/>
      <c r="O22" s="172"/>
      <c r="P22" s="172"/>
      <c r="Q22" s="172"/>
      <c r="R22" s="172"/>
      <c r="S22" s="172"/>
      <c r="T22" s="172"/>
      <c r="U22" s="172"/>
      <c r="V22" s="172"/>
      <c r="W22" s="172"/>
      <c r="X22" s="172"/>
      <c r="Y22" s="172"/>
      <c r="Z22" s="172"/>
      <c r="AA22" s="172"/>
      <c r="AB22" s="172"/>
    </row>
    <row r="23" spans="1:28" ht="14.25">
      <c r="A23" s="148" t="s">
        <v>33</v>
      </c>
      <c r="B23" s="149" t="s">
        <v>7</v>
      </c>
      <c r="C23" s="149" t="s">
        <v>1504</v>
      </c>
      <c r="D23" s="165" t="s">
        <v>1505</v>
      </c>
      <c r="E23" s="149" t="s">
        <v>10</v>
      </c>
      <c r="F23" s="150" t="s">
        <v>11</v>
      </c>
      <c r="G23" s="151" t="s">
        <v>1506</v>
      </c>
      <c r="H23" s="152" t="s">
        <v>1507</v>
      </c>
      <c r="I23" s="172"/>
      <c r="J23" s="172"/>
      <c r="K23" s="172"/>
      <c r="L23" s="172"/>
      <c r="M23" s="172"/>
      <c r="N23" s="172"/>
      <c r="O23" s="172"/>
      <c r="P23" s="172"/>
      <c r="Q23" s="172"/>
      <c r="R23" s="172"/>
      <c r="S23" s="172"/>
      <c r="T23" s="172"/>
      <c r="U23" s="172"/>
      <c r="V23" s="172"/>
      <c r="W23" s="172"/>
      <c r="X23" s="172"/>
      <c r="Y23" s="172"/>
      <c r="Z23" s="172"/>
      <c r="AA23" s="172"/>
      <c r="AB23" s="172"/>
    </row>
    <row r="24" spans="1:28" ht="25.5">
      <c r="A24" s="153" t="s">
        <v>1508</v>
      </c>
      <c r="B24" s="154" t="s">
        <v>34</v>
      </c>
      <c r="C24" s="154" t="s">
        <v>27</v>
      </c>
      <c r="D24" s="155" t="s">
        <v>35</v>
      </c>
      <c r="E24" s="154" t="s">
        <v>29</v>
      </c>
      <c r="F24" s="156">
        <v>1</v>
      </c>
      <c r="G24" s="157">
        <v>23126.05</v>
      </c>
      <c r="H24" s="158">
        <v>23126.05</v>
      </c>
      <c r="I24" s="172"/>
      <c r="J24" s="172"/>
      <c r="K24" s="172"/>
      <c r="L24" s="172"/>
      <c r="M24" s="172"/>
      <c r="N24" s="172"/>
      <c r="O24" s="172"/>
      <c r="P24" s="172"/>
      <c r="Q24" s="172"/>
      <c r="R24" s="172"/>
      <c r="S24" s="172"/>
      <c r="T24" s="172"/>
      <c r="U24" s="172"/>
      <c r="V24" s="172"/>
      <c r="W24" s="172"/>
      <c r="X24" s="172"/>
      <c r="Y24" s="172"/>
      <c r="Z24" s="172"/>
      <c r="AA24" s="172"/>
      <c r="AB24" s="172"/>
    </row>
    <row r="25" spans="1:28" ht="25.5">
      <c r="A25" s="166" t="s">
        <v>1510</v>
      </c>
      <c r="B25" s="167" t="s">
        <v>1532</v>
      </c>
      <c r="C25" s="167" t="s">
        <v>27</v>
      </c>
      <c r="D25" s="168" t="s">
        <v>1533</v>
      </c>
      <c r="E25" s="167" t="s">
        <v>29</v>
      </c>
      <c r="F25" s="169">
        <v>1</v>
      </c>
      <c r="G25" s="170">
        <v>249.55</v>
      </c>
      <c r="H25" s="171">
        <v>249.55</v>
      </c>
      <c r="I25" s="172"/>
      <c r="J25" s="172"/>
      <c r="K25" s="172"/>
      <c r="L25" s="172"/>
      <c r="M25" s="172"/>
      <c r="N25" s="172"/>
      <c r="O25" s="172"/>
      <c r="P25" s="172"/>
      <c r="Q25" s="172"/>
      <c r="R25" s="172"/>
      <c r="S25" s="172"/>
      <c r="T25" s="172"/>
      <c r="U25" s="172"/>
      <c r="V25" s="172"/>
      <c r="W25" s="172"/>
      <c r="X25" s="172"/>
      <c r="Y25" s="172"/>
      <c r="Z25" s="172"/>
      <c r="AA25" s="172"/>
      <c r="AB25" s="172"/>
    </row>
    <row r="26" spans="1:28" ht="14.25">
      <c r="A26" s="166" t="s">
        <v>1513</v>
      </c>
      <c r="B26" s="167" t="s">
        <v>1514</v>
      </c>
      <c r="C26" s="167" t="s">
        <v>27</v>
      </c>
      <c r="D26" s="168" t="s">
        <v>1515</v>
      </c>
      <c r="E26" s="167" t="s">
        <v>29</v>
      </c>
      <c r="F26" s="169">
        <v>1</v>
      </c>
      <c r="G26" s="170">
        <v>15.46</v>
      </c>
      <c r="H26" s="171">
        <v>15.46</v>
      </c>
      <c r="I26" s="172"/>
      <c r="J26" s="172"/>
      <c r="K26" s="172"/>
      <c r="L26" s="172"/>
      <c r="M26" s="172"/>
      <c r="N26" s="172"/>
      <c r="O26" s="172"/>
      <c r="P26" s="172"/>
      <c r="Q26" s="172"/>
      <c r="R26" s="172"/>
      <c r="S26" s="172"/>
      <c r="T26" s="172"/>
      <c r="U26" s="172"/>
      <c r="V26" s="172"/>
      <c r="W26" s="172"/>
      <c r="X26" s="172"/>
      <c r="Y26" s="172"/>
      <c r="Z26" s="172"/>
      <c r="AA26" s="172"/>
      <c r="AB26" s="172"/>
    </row>
    <row r="27" spans="1:28" ht="14.25">
      <c r="A27" s="166" t="s">
        <v>1513</v>
      </c>
      <c r="B27" s="167" t="s">
        <v>1520</v>
      </c>
      <c r="C27" s="167" t="s">
        <v>27</v>
      </c>
      <c r="D27" s="168" t="s">
        <v>1521</v>
      </c>
      <c r="E27" s="167" t="s">
        <v>29</v>
      </c>
      <c r="F27" s="169">
        <v>1</v>
      </c>
      <c r="G27" s="170">
        <v>270.51</v>
      </c>
      <c r="H27" s="171">
        <v>270.51</v>
      </c>
      <c r="I27" s="172"/>
      <c r="J27" s="172"/>
      <c r="K27" s="172"/>
      <c r="L27" s="172"/>
      <c r="M27" s="172"/>
      <c r="N27" s="172"/>
      <c r="O27" s="172"/>
      <c r="P27" s="172"/>
      <c r="Q27" s="172"/>
      <c r="R27" s="172"/>
      <c r="S27" s="172"/>
      <c r="T27" s="172"/>
      <c r="U27" s="172"/>
      <c r="V27" s="172"/>
      <c r="W27" s="172"/>
      <c r="X27" s="172"/>
      <c r="Y27" s="172"/>
      <c r="Z27" s="172"/>
      <c r="AA27" s="172"/>
      <c r="AB27" s="172"/>
    </row>
    <row r="28" spans="1:28" ht="25.5">
      <c r="A28" s="166" t="s">
        <v>1513</v>
      </c>
      <c r="B28" s="167" t="s">
        <v>1534</v>
      </c>
      <c r="C28" s="167" t="s">
        <v>27</v>
      </c>
      <c r="D28" s="168" t="s">
        <v>1535</v>
      </c>
      <c r="E28" s="167" t="s">
        <v>29</v>
      </c>
      <c r="F28" s="169">
        <v>1</v>
      </c>
      <c r="G28" s="170">
        <v>2.35</v>
      </c>
      <c r="H28" s="171">
        <v>2.35</v>
      </c>
      <c r="I28" s="172"/>
      <c r="J28" s="172"/>
      <c r="K28" s="172"/>
      <c r="L28" s="172"/>
      <c r="M28" s="172"/>
      <c r="N28" s="172"/>
      <c r="O28" s="172"/>
      <c r="P28" s="172"/>
      <c r="Q28" s="172"/>
      <c r="R28" s="172"/>
      <c r="S28" s="172"/>
      <c r="T28" s="172"/>
      <c r="U28" s="172"/>
      <c r="V28" s="172"/>
      <c r="W28" s="172"/>
      <c r="X28" s="172"/>
      <c r="Y28" s="172"/>
      <c r="Z28" s="172"/>
      <c r="AA28" s="172"/>
      <c r="AB28" s="172"/>
    </row>
    <row r="29" spans="1:28" ht="14.25">
      <c r="A29" s="166" t="s">
        <v>1513</v>
      </c>
      <c r="B29" s="167" t="s">
        <v>1536</v>
      </c>
      <c r="C29" s="167" t="s">
        <v>27</v>
      </c>
      <c r="D29" s="168" t="s">
        <v>1537</v>
      </c>
      <c r="E29" s="167" t="s">
        <v>29</v>
      </c>
      <c r="F29" s="169">
        <v>1</v>
      </c>
      <c r="G29" s="170">
        <v>22442.18</v>
      </c>
      <c r="H29" s="171">
        <v>22442.18</v>
      </c>
      <c r="I29" s="172"/>
      <c r="J29" s="172"/>
      <c r="K29" s="172"/>
      <c r="L29" s="172"/>
      <c r="M29" s="172"/>
      <c r="N29" s="172"/>
      <c r="O29" s="172"/>
      <c r="P29" s="172"/>
      <c r="Q29" s="172"/>
      <c r="R29" s="172"/>
      <c r="S29" s="172"/>
      <c r="T29" s="172"/>
      <c r="U29" s="172"/>
      <c r="V29" s="172"/>
      <c r="W29" s="172"/>
      <c r="X29" s="172"/>
      <c r="Y29" s="172"/>
      <c r="Z29" s="172"/>
      <c r="AA29" s="172"/>
      <c r="AB29" s="172"/>
    </row>
    <row r="30" spans="1:28" ht="25.5">
      <c r="A30" s="166" t="s">
        <v>1513</v>
      </c>
      <c r="B30" s="167" t="s">
        <v>1538</v>
      </c>
      <c r="C30" s="167" t="s">
        <v>27</v>
      </c>
      <c r="D30" s="168" t="s">
        <v>1539</v>
      </c>
      <c r="E30" s="167" t="s">
        <v>29</v>
      </c>
      <c r="F30" s="169">
        <v>1</v>
      </c>
      <c r="G30" s="170">
        <v>146</v>
      </c>
      <c r="H30" s="171">
        <v>146</v>
      </c>
      <c r="I30" s="172"/>
      <c r="J30" s="172"/>
      <c r="K30" s="172"/>
      <c r="L30" s="172"/>
      <c r="M30" s="172"/>
      <c r="N30" s="172"/>
      <c r="O30" s="172"/>
      <c r="P30" s="172"/>
      <c r="Q30" s="172"/>
      <c r="R30" s="172"/>
      <c r="S30" s="172"/>
      <c r="T30" s="172"/>
      <c r="U30" s="172"/>
      <c r="V30" s="172"/>
      <c r="W30" s="172"/>
      <c r="X30" s="172"/>
      <c r="Y30" s="172"/>
      <c r="Z30" s="172"/>
      <c r="AA30" s="172"/>
      <c r="AB30" s="172"/>
    </row>
    <row r="31" spans="1:28" ht="14.25">
      <c r="A31" s="159"/>
      <c r="B31" s="160"/>
      <c r="C31" s="160"/>
      <c r="D31" s="161"/>
      <c r="E31" s="160"/>
      <c r="F31" s="162"/>
      <c r="G31" s="163"/>
      <c r="H31" s="164"/>
      <c r="I31" s="172"/>
      <c r="J31" s="172"/>
      <c r="K31" s="172"/>
      <c r="L31" s="172"/>
      <c r="M31" s="172"/>
      <c r="N31" s="172"/>
      <c r="O31" s="172"/>
      <c r="P31" s="172"/>
      <c r="Q31" s="172"/>
      <c r="R31" s="172"/>
      <c r="S31" s="172"/>
      <c r="T31" s="172"/>
      <c r="U31" s="172"/>
      <c r="V31" s="172"/>
      <c r="W31" s="172"/>
      <c r="X31" s="172"/>
      <c r="Y31" s="172"/>
      <c r="Z31" s="172"/>
      <c r="AA31" s="172"/>
      <c r="AB31" s="172"/>
    </row>
    <row r="32" spans="1:28" ht="14.25">
      <c r="A32" s="148" t="s">
        <v>36</v>
      </c>
      <c r="B32" s="149" t="s">
        <v>7</v>
      </c>
      <c r="C32" s="149" t="s">
        <v>1504</v>
      </c>
      <c r="D32" s="165" t="s">
        <v>1505</v>
      </c>
      <c r="E32" s="149" t="s">
        <v>10</v>
      </c>
      <c r="F32" s="150" t="s">
        <v>11</v>
      </c>
      <c r="G32" s="151" t="s">
        <v>1506</v>
      </c>
      <c r="H32" s="152" t="s">
        <v>1507</v>
      </c>
      <c r="I32" s="172"/>
      <c r="J32" s="172"/>
      <c r="K32" s="172"/>
      <c r="L32" s="172"/>
      <c r="M32" s="172"/>
      <c r="N32" s="172"/>
      <c r="O32" s="172"/>
      <c r="P32" s="172"/>
      <c r="Q32" s="172"/>
      <c r="R32" s="172"/>
      <c r="S32" s="172"/>
      <c r="T32" s="172"/>
      <c r="U32" s="172"/>
      <c r="V32" s="172"/>
      <c r="W32" s="172"/>
      <c r="X32" s="172"/>
      <c r="Y32" s="172"/>
      <c r="Z32" s="172"/>
      <c r="AA32" s="172"/>
      <c r="AB32" s="172"/>
    </row>
    <row r="33" spans="1:28" ht="25.5">
      <c r="A33" s="153" t="s">
        <v>1508</v>
      </c>
      <c r="B33" s="154" t="s">
        <v>37</v>
      </c>
      <c r="C33" s="154" t="s">
        <v>27</v>
      </c>
      <c r="D33" s="155" t="s">
        <v>38</v>
      </c>
      <c r="E33" s="154" t="s">
        <v>29</v>
      </c>
      <c r="F33" s="156">
        <v>1</v>
      </c>
      <c r="G33" s="157">
        <v>8058.1</v>
      </c>
      <c r="H33" s="158">
        <v>8058.1</v>
      </c>
      <c r="I33" s="172"/>
      <c r="J33" s="172"/>
      <c r="K33" s="172"/>
      <c r="L33" s="172"/>
      <c r="M33" s="172"/>
      <c r="N33" s="172"/>
      <c r="O33" s="172"/>
      <c r="P33" s="172"/>
      <c r="Q33" s="172"/>
      <c r="R33" s="172"/>
      <c r="S33" s="172"/>
      <c r="T33" s="172"/>
      <c r="U33" s="172"/>
      <c r="V33" s="172"/>
      <c r="W33" s="172"/>
      <c r="X33" s="172"/>
      <c r="Y33" s="172"/>
      <c r="Z33" s="172"/>
      <c r="AA33" s="172"/>
      <c r="AB33" s="172"/>
    </row>
    <row r="34" spans="1:28" ht="25.5">
      <c r="A34" s="166" t="s">
        <v>1510</v>
      </c>
      <c r="B34" s="167" t="s">
        <v>1540</v>
      </c>
      <c r="C34" s="167" t="s">
        <v>27</v>
      </c>
      <c r="D34" s="168" t="s">
        <v>1541</v>
      </c>
      <c r="E34" s="167" t="s">
        <v>29</v>
      </c>
      <c r="F34" s="169">
        <v>1</v>
      </c>
      <c r="G34" s="170">
        <v>154.74</v>
      </c>
      <c r="H34" s="171">
        <v>154.74</v>
      </c>
      <c r="I34" s="172"/>
      <c r="J34" s="172"/>
      <c r="K34" s="172"/>
      <c r="L34" s="172"/>
      <c r="M34" s="172"/>
      <c r="N34" s="172"/>
      <c r="O34" s="172"/>
      <c r="P34" s="172"/>
      <c r="Q34" s="172"/>
      <c r="R34" s="172"/>
      <c r="S34" s="172"/>
      <c r="T34" s="172"/>
      <c r="U34" s="172"/>
      <c r="V34" s="172"/>
      <c r="W34" s="172"/>
      <c r="X34" s="172"/>
      <c r="Y34" s="172"/>
      <c r="Z34" s="172"/>
      <c r="AA34" s="172"/>
      <c r="AB34" s="172"/>
    </row>
    <row r="35" spans="1:28" ht="25.5">
      <c r="A35" s="166" t="s">
        <v>1513</v>
      </c>
      <c r="B35" s="167" t="s">
        <v>1542</v>
      </c>
      <c r="C35" s="167" t="s">
        <v>27</v>
      </c>
      <c r="D35" s="168" t="s">
        <v>1543</v>
      </c>
      <c r="E35" s="167" t="s">
        <v>29</v>
      </c>
      <c r="F35" s="169">
        <v>1</v>
      </c>
      <c r="G35" s="170">
        <v>238.02</v>
      </c>
      <c r="H35" s="171">
        <v>238.02</v>
      </c>
      <c r="I35" s="172"/>
      <c r="J35" s="172"/>
      <c r="K35" s="172"/>
      <c r="L35" s="172"/>
      <c r="M35" s="172"/>
      <c r="N35" s="172"/>
      <c r="O35" s="172"/>
      <c r="P35" s="172"/>
      <c r="Q35" s="172"/>
      <c r="R35" s="172"/>
      <c r="S35" s="172"/>
      <c r="T35" s="172"/>
      <c r="U35" s="172"/>
      <c r="V35" s="172"/>
      <c r="W35" s="172"/>
      <c r="X35" s="172"/>
      <c r="Y35" s="172"/>
      <c r="Z35" s="172"/>
      <c r="AA35" s="172"/>
      <c r="AB35" s="172"/>
    </row>
    <row r="36" spans="1:28" ht="14.25">
      <c r="A36" s="166" t="s">
        <v>1513</v>
      </c>
      <c r="B36" s="167" t="s">
        <v>1514</v>
      </c>
      <c r="C36" s="167" t="s">
        <v>27</v>
      </c>
      <c r="D36" s="168" t="s">
        <v>1515</v>
      </c>
      <c r="E36" s="167" t="s">
        <v>29</v>
      </c>
      <c r="F36" s="169">
        <v>1</v>
      </c>
      <c r="G36" s="170">
        <v>15.46</v>
      </c>
      <c r="H36" s="171">
        <v>15.46</v>
      </c>
      <c r="I36" s="172"/>
      <c r="J36" s="172"/>
      <c r="K36" s="172"/>
      <c r="L36" s="172"/>
      <c r="M36" s="172"/>
      <c r="N36" s="172"/>
      <c r="O36" s="172"/>
      <c r="P36" s="172"/>
      <c r="Q36" s="172"/>
      <c r="R36" s="172"/>
      <c r="S36" s="172"/>
      <c r="T36" s="172"/>
      <c r="U36" s="172"/>
      <c r="V36" s="172"/>
      <c r="W36" s="172"/>
      <c r="X36" s="172"/>
      <c r="Y36" s="172"/>
      <c r="Z36" s="172"/>
      <c r="AA36" s="172"/>
      <c r="AB36" s="172"/>
    </row>
    <row r="37" spans="1:28" ht="14.25">
      <c r="A37" s="166" t="s">
        <v>1513</v>
      </c>
      <c r="B37" s="167" t="s">
        <v>1544</v>
      </c>
      <c r="C37" s="167" t="s">
        <v>27</v>
      </c>
      <c r="D37" s="168" t="s">
        <v>1545</v>
      </c>
      <c r="E37" s="167" t="s">
        <v>29</v>
      </c>
      <c r="F37" s="169">
        <v>1</v>
      </c>
      <c r="G37" s="170">
        <v>399.66</v>
      </c>
      <c r="H37" s="171">
        <v>399.66</v>
      </c>
      <c r="I37" s="172"/>
      <c r="J37" s="172"/>
      <c r="K37" s="172"/>
      <c r="L37" s="172"/>
      <c r="M37" s="172"/>
      <c r="N37" s="172"/>
      <c r="O37" s="172"/>
      <c r="P37" s="172"/>
      <c r="Q37" s="172"/>
      <c r="R37" s="172"/>
      <c r="S37" s="172"/>
      <c r="T37" s="172"/>
      <c r="U37" s="172"/>
      <c r="V37" s="172"/>
      <c r="W37" s="172"/>
      <c r="X37" s="172"/>
      <c r="Y37" s="172"/>
      <c r="Z37" s="172"/>
      <c r="AA37" s="172"/>
      <c r="AB37" s="172"/>
    </row>
    <row r="38" spans="1:28" ht="25.5">
      <c r="A38" s="166" t="s">
        <v>1513</v>
      </c>
      <c r="B38" s="167" t="s">
        <v>1546</v>
      </c>
      <c r="C38" s="167" t="s">
        <v>27</v>
      </c>
      <c r="D38" s="168" t="s">
        <v>1547</v>
      </c>
      <c r="E38" s="167" t="s">
        <v>29</v>
      </c>
      <c r="F38" s="169">
        <v>1</v>
      </c>
      <c r="G38" s="170">
        <v>161.72999999999999</v>
      </c>
      <c r="H38" s="171">
        <v>161.72999999999999</v>
      </c>
      <c r="I38" s="172"/>
      <c r="J38" s="172"/>
      <c r="K38" s="172"/>
      <c r="L38" s="172"/>
      <c r="M38" s="172"/>
      <c r="N38" s="172"/>
      <c r="O38" s="172"/>
      <c r="P38" s="172"/>
      <c r="Q38" s="172"/>
      <c r="R38" s="172"/>
      <c r="S38" s="172"/>
      <c r="T38" s="172"/>
      <c r="U38" s="172"/>
      <c r="V38" s="172"/>
      <c r="W38" s="172"/>
      <c r="X38" s="172"/>
      <c r="Y38" s="172"/>
      <c r="Z38" s="172"/>
      <c r="AA38" s="172"/>
      <c r="AB38" s="172"/>
    </row>
    <row r="39" spans="1:28" ht="14.25">
      <c r="A39" s="166" t="s">
        <v>1513</v>
      </c>
      <c r="B39" s="167" t="s">
        <v>1548</v>
      </c>
      <c r="C39" s="167" t="s">
        <v>27</v>
      </c>
      <c r="D39" s="168" t="s">
        <v>1549</v>
      </c>
      <c r="E39" s="167" t="s">
        <v>29</v>
      </c>
      <c r="F39" s="169">
        <v>1</v>
      </c>
      <c r="G39" s="170">
        <v>162.4</v>
      </c>
      <c r="H39" s="171">
        <v>162.4</v>
      </c>
      <c r="I39" s="172"/>
      <c r="J39" s="172"/>
      <c r="K39" s="172"/>
      <c r="L39" s="172"/>
      <c r="M39" s="172"/>
      <c r="N39" s="172"/>
      <c r="O39" s="172"/>
      <c r="P39" s="172"/>
      <c r="Q39" s="172"/>
      <c r="R39" s="172"/>
      <c r="S39" s="172"/>
      <c r="T39" s="172"/>
      <c r="U39" s="172"/>
      <c r="V39" s="172"/>
      <c r="W39" s="172"/>
      <c r="X39" s="172"/>
      <c r="Y39" s="172"/>
      <c r="Z39" s="172"/>
      <c r="AA39" s="172"/>
      <c r="AB39" s="172"/>
    </row>
    <row r="40" spans="1:28" ht="14.25">
      <c r="A40" s="166" t="s">
        <v>1513</v>
      </c>
      <c r="B40" s="167" t="s">
        <v>1520</v>
      </c>
      <c r="C40" s="167" t="s">
        <v>27</v>
      </c>
      <c r="D40" s="168" t="s">
        <v>1521</v>
      </c>
      <c r="E40" s="167" t="s">
        <v>29</v>
      </c>
      <c r="F40" s="169">
        <v>1</v>
      </c>
      <c r="G40" s="170">
        <v>270.51</v>
      </c>
      <c r="H40" s="171">
        <v>270.51</v>
      </c>
      <c r="I40" s="172"/>
      <c r="J40" s="172"/>
      <c r="K40" s="172"/>
      <c r="L40" s="172"/>
      <c r="M40" s="172"/>
      <c r="N40" s="172"/>
      <c r="O40" s="172"/>
      <c r="P40" s="172"/>
      <c r="Q40" s="172"/>
      <c r="R40" s="172"/>
      <c r="S40" s="172"/>
      <c r="T40" s="172"/>
      <c r="U40" s="172"/>
      <c r="V40" s="172"/>
      <c r="W40" s="172"/>
      <c r="X40" s="172"/>
      <c r="Y40" s="172"/>
      <c r="Z40" s="172"/>
      <c r="AA40" s="172"/>
      <c r="AB40" s="172"/>
    </row>
    <row r="41" spans="1:28" ht="14.25">
      <c r="A41" s="166" t="s">
        <v>1513</v>
      </c>
      <c r="B41" s="167" t="s">
        <v>1550</v>
      </c>
      <c r="C41" s="167" t="s">
        <v>27</v>
      </c>
      <c r="D41" s="168" t="s">
        <v>1551</v>
      </c>
      <c r="E41" s="167" t="s">
        <v>29</v>
      </c>
      <c r="F41" s="169">
        <v>1</v>
      </c>
      <c r="G41" s="170">
        <v>6655.58</v>
      </c>
      <c r="H41" s="171">
        <v>6655.58</v>
      </c>
      <c r="I41" s="172"/>
      <c r="J41" s="172"/>
      <c r="K41" s="172"/>
      <c r="L41" s="172"/>
      <c r="M41" s="172"/>
      <c r="N41" s="172"/>
      <c r="O41" s="172"/>
      <c r="P41" s="172"/>
      <c r="Q41" s="172"/>
      <c r="R41" s="172"/>
      <c r="S41" s="172"/>
      <c r="T41" s="172"/>
      <c r="U41" s="172"/>
      <c r="V41" s="172"/>
      <c r="W41" s="172"/>
      <c r="X41" s="172"/>
      <c r="Y41" s="172"/>
      <c r="Z41" s="172"/>
      <c r="AA41" s="172"/>
      <c r="AB41" s="172"/>
    </row>
    <row r="42" spans="1:28" ht="14.25">
      <c r="A42" s="159"/>
      <c r="B42" s="160"/>
      <c r="C42" s="160"/>
      <c r="D42" s="161"/>
      <c r="E42" s="160"/>
      <c r="F42" s="162"/>
      <c r="G42" s="163"/>
      <c r="H42" s="164"/>
      <c r="I42" s="172"/>
      <c r="J42" s="172"/>
      <c r="K42" s="172"/>
      <c r="L42" s="172"/>
      <c r="M42" s="172"/>
      <c r="N42" s="172"/>
      <c r="O42" s="172"/>
      <c r="P42" s="172"/>
      <c r="Q42" s="172"/>
      <c r="R42" s="172"/>
      <c r="S42" s="172"/>
      <c r="T42" s="172"/>
      <c r="U42" s="172"/>
      <c r="V42" s="172"/>
      <c r="W42" s="172"/>
      <c r="X42" s="172"/>
      <c r="Y42" s="172"/>
      <c r="Z42" s="172"/>
      <c r="AA42" s="172"/>
      <c r="AB42" s="172"/>
    </row>
    <row r="43" spans="1:28" ht="14.25">
      <c r="A43" s="148" t="s">
        <v>41</v>
      </c>
      <c r="B43" s="149" t="s">
        <v>7</v>
      </c>
      <c r="C43" s="149" t="s">
        <v>1504</v>
      </c>
      <c r="D43" s="165" t="s">
        <v>1505</v>
      </c>
      <c r="E43" s="149" t="s">
        <v>10</v>
      </c>
      <c r="F43" s="150" t="s">
        <v>11</v>
      </c>
      <c r="G43" s="151" t="s">
        <v>1506</v>
      </c>
      <c r="H43" s="152" t="s">
        <v>1507</v>
      </c>
      <c r="I43" s="172"/>
      <c r="J43" s="172"/>
      <c r="K43" s="172"/>
      <c r="L43" s="172"/>
      <c r="M43" s="172"/>
      <c r="N43" s="172"/>
      <c r="O43" s="172"/>
      <c r="P43" s="172"/>
      <c r="Q43" s="172"/>
      <c r="R43" s="172"/>
      <c r="S43" s="172"/>
      <c r="T43" s="172"/>
      <c r="U43" s="172"/>
      <c r="V43" s="172"/>
      <c r="W43" s="172"/>
      <c r="X43" s="172"/>
      <c r="Y43" s="172"/>
      <c r="Z43" s="172"/>
      <c r="AA43" s="172"/>
      <c r="AB43" s="172"/>
    </row>
    <row r="44" spans="1:28" ht="25.5">
      <c r="A44" s="153" t="s">
        <v>1508</v>
      </c>
      <c r="B44" s="154" t="s">
        <v>42</v>
      </c>
      <c r="C44" s="154" t="s">
        <v>20</v>
      </c>
      <c r="D44" s="155" t="s">
        <v>43</v>
      </c>
      <c r="E44" s="154" t="s">
        <v>44</v>
      </c>
      <c r="F44" s="156">
        <v>1</v>
      </c>
      <c r="G44" s="157">
        <v>666.85</v>
      </c>
      <c r="H44" s="158">
        <v>461.4</v>
      </c>
      <c r="I44" s="172"/>
      <c r="J44" s="172"/>
      <c r="K44" s="172"/>
      <c r="L44" s="172"/>
      <c r="M44" s="172"/>
      <c r="N44" s="172"/>
      <c r="O44" s="172"/>
      <c r="P44" s="172"/>
      <c r="Q44" s="172"/>
      <c r="R44" s="172"/>
      <c r="S44" s="172"/>
      <c r="T44" s="172"/>
      <c r="U44" s="172"/>
      <c r="V44" s="172"/>
      <c r="W44" s="172"/>
      <c r="X44" s="172"/>
      <c r="Y44" s="172"/>
      <c r="Z44" s="172"/>
      <c r="AA44" s="172"/>
      <c r="AB44" s="172"/>
    </row>
    <row r="45" spans="1:28" ht="38.25">
      <c r="A45" s="166" t="s">
        <v>1508</v>
      </c>
      <c r="B45" s="167" t="s">
        <v>1552</v>
      </c>
      <c r="C45" s="167" t="s">
        <v>20</v>
      </c>
      <c r="D45" s="168" t="s">
        <v>1553</v>
      </c>
      <c r="E45" s="167" t="s">
        <v>48</v>
      </c>
      <c r="F45" s="169">
        <v>6.5591E-3</v>
      </c>
      <c r="G45" s="170" t="s">
        <v>1554</v>
      </c>
      <c r="H45" s="171" t="s">
        <v>1555</v>
      </c>
      <c r="I45" s="172"/>
      <c r="J45" s="172"/>
      <c r="K45" s="172"/>
      <c r="L45" s="172"/>
      <c r="M45" s="172"/>
      <c r="N45" s="172"/>
      <c r="O45" s="172"/>
      <c r="P45" s="172"/>
      <c r="Q45" s="172"/>
      <c r="R45" s="172"/>
      <c r="S45" s="172"/>
      <c r="T45" s="172"/>
      <c r="U45" s="172"/>
      <c r="V45" s="172"/>
      <c r="W45" s="172"/>
      <c r="X45" s="172"/>
      <c r="Y45" s="172"/>
      <c r="Z45" s="172"/>
      <c r="AA45" s="172"/>
      <c r="AB45" s="172"/>
    </row>
    <row r="46" spans="1:28" ht="38.25">
      <c r="A46" s="166" t="s">
        <v>1508</v>
      </c>
      <c r="B46" s="167" t="s">
        <v>1556</v>
      </c>
      <c r="C46" s="167" t="s">
        <v>20</v>
      </c>
      <c r="D46" s="168" t="s">
        <v>1557</v>
      </c>
      <c r="E46" s="167" t="s">
        <v>48</v>
      </c>
      <c r="F46" s="169">
        <v>7.8709000000000001E-3</v>
      </c>
      <c r="G46" s="170" t="s">
        <v>1558</v>
      </c>
      <c r="H46" s="171" t="s">
        <v>1559</v>
      </c>
      <c r="I46" s="172"/>
      <c r="J46" s="172"/>
      <c r="K46" s="172"/>
      <c r="L46" s="172"/>
      <c r="M46" s="172"/>
      <c r="N46" s="172"/>
      <c r="O46" s="172"/>
      <c r="P46" s="172"/>
      <c r="Q46" s="172"/>
      <c r="R46" s="172"/>
      <c r="S46" s="172"/>
      <c r="T46" s="172"/>
      <c r="U46" s="172"/>
      <c r="V46" s="172"/>
      <c r="W46" s="172"/>
      <c r="X46" s="172"/>
      <c r="Y46" s="172"/>
      <c r="Z46" s="172"/>
      <c r="AA46" s="172"/>
      <c r="AB46" s="172"/>
    </row>
    <row r="47" spans="1:28" ht="38.25">
      <c r="A47" s="166" t="s">
        <v>1508</v>
      </c>
      <c r="B47" s="167" t="s">
        <v>1560</v>
      </c>
      <c r="C47" s="167" t="s">
        <v>20</v>
      </c>
      <c r="D47" s="168" t="s">
        <v>1561</v>
      </c>
      <c r="E47" s="167" t="s">
        <v>48</v>
      </c>
      <c r="F47" s="169">
        <v>7.8709000000000001E-3</v>
      </c>
      <c r="G47" s="170" t="s">
        <v>1562</v>
      </c>
      <c r="H47" s="171" t="s">
        <v>1563</v>
      </c>
      <c r="I47" s="172"/>
      <c r="J47" s="172"/>
      <c r="K47" s="172"/>
      <c r="L47" s="172"/>
      <c r="M47" s="172"/>
      <c r="N47" s="172"/>
      <c r="O47" s="172"/>
      <c r="P47" s="172"/>
      <c r="Q47" s="172"/>
      <c r="R47" s="172"/>
      <c r="S47" s="172"/>
      <c r="T47" s="172"/>
      <c r="U47" s="172"/>
      <c r="V47" s="172"/>
      <c r="W47" s="172"/>
      <c r="X47" s="172"/>
      <c r="Y47" s="172"/>
      <c r="Z47" s="172"/>
      <c r="AA47" s="172"/>
      <c r="AB47" s="172"/>
    </row>
    <row r="48" spans="1:28" ht="38.25">
      <c r="A48" s="166" t="s">
        <v>1508</v>
      </c>
      <c r="B48" s="167" t="s">
        <v>1564</v>
      </c>
      <c r="C48" s="167" t="s">
        <v>20</v>
      </c>
      <c r="D48" s="168" t="s">
        <v>1565</v>
      </c>
      <c r="E48" s="167" t="s">
        <v>48</v>
      </c>
      <c r="F48" s="169">
        <v>9.8385999999999994E-3</v>
      </c>
      <c r="G48" s="170" t="s">
        <v>1566</v>
      </c>
      <c r="H48" s="171" t="s">
        <v>1567</v>
      </c>
      <c r="I48" s="172"/>
      <c r="J48" s="172"/>
      <c r="K48" s="172"/>
      <c r="L48" s="172"/>
      <c r="M48" s="172"/>
      <c r="N48" s="172"/>
      <c r="O48" s="172"/>
      <c r="P48" s="172"/>
      <c r="Q48" s="172"/>
      <c r="R48" s="172"/>
      <c r="S48" s="172"/>
      <c r="T48" s="172"/>
      <c r="U48" s="172"/>
      <c r="V48" s="172"/>
      <c r="W48" s="172"/>
      <c r="X48" s="172"/>
      <c r="Y48" s="172"/>
      <c r="Z48" s="172"/>
      <c r="AA48" s="172"/>
      <c r="AB48" s="172"/>
    </row>
    <row r="49" spans="1:28" ht="38.25">
      <c r="A49" s="166" t="s">
        <v>1508</v>
      </c>
      <c r="B49" s="167" t="s">
        <v>1568</v>
      </c>
      <c r="C49" s="167" t="s">
        <v>20</v>
      </c>
      <c r="D49" s="168" t="s">
        <v>1569</v>
      </c>
      <c r="E49" s="167" t="s">
        <v>48</v>
      </c>
      <c r="F49" s="169">
        <v>5.6220999999999997E-3</v>
      </c>
      <c r="G49" s="170" t="s">
        <v>1570</v>
      </c>
      <c r="H49" s="171" t="s">
        <v>1571</v>
      </c>
      <c r="I49" s="172"/>
      <c r="J49" s="172"/>
      <c r="K49" s="172"/>
      <c r="L49" s="172"/>
      <c r="M49" s="172"/>
      <c r="N49" s="172"/>
      <c r="O49" s="172"/>
      <c r="P49" s="172"/>
      <c r="Q49" s="172"/>
      <c r="R49" s="172"/>
      <c r="S49" s="172"/>
      <c r="T49" s="172"/>
      <c r="U49" s="172"/>
      <c r="V49" s="172"/>
      <c r="W49" s="172"/>
      <c r="X49" s="172"/>
      <c r="Y49" s="172"/>
      <c r="Z49" s="172"/>
      <c r="AA49" s="172"/>
      <c r="AB49" s="172"/>
    </row>
    <row r="50" spans="1:28" ht="38.25">
      <c r="A50" s="166" t="s">
        <v>1508</v>
      </c>
      <c r="B50" s="167" t="s">
        <v>1572</v>
      </c>
      <c r="C50" s="167" t="s">
        <v>20</v>
      </c>
      <c r="D50" s="168" t="s">
        <v>1573</v>
      </c>
      <c r="E50" s="167" t="s">
        <v>48</v>
      </c>
      <c r="F50" s="169">
        <v>6.5591E-3</v>
      </c>
      <c r="G50" s="170" t="s">
        <v>1574</v>
      </c>
      <c r="H50" s="171" t="s">
        <v>1575</v>
      </c>
      <c r="I50" s="172"/>
      <c r="J50" s="172"/>
      <c r="K50" s="172"/>
      <c r="L50" s="172"/>
      <c r="M50" s="172"/>
      <c r="N50" s="172"/>
      <c r="O50" s="172"/>
      <c r="P50" s="172"/>
      <c r="Q50" s="172"/>
      <c r="R50" s="172"/>
      <c r="S50" s="172"/>
      <c r="T50" s="172"/>
      <c r="U50" s="172"/>
      <c r="V50" s="172"/>
      <c r="W50" s="172"/>
      <c r="X50" s="172"/>
      <c r="Y50" s="172"/>
      <c r="Z50" s="172"/>
      <c r="AA50" s="172"/>
      <c r="AB50" s="172"/>
    </row>
    <row r="51" spans="1:28" ht="38.25">
      <c r="A51" s="166" t="s">
        <v>1508</v>
      </c>
      <c r="B51" s="167" t="s">
        <v>1576</v>
      </c>
      <c r="C51" s="167" t="s">
        <v>20</v>
      </c>
      <c r="D51" s="168" t="s">
        <v>1577</v>
      </c>
      <c r="E51" s="167" t="s">
        <v>48</v>
      </c>
      <c r="F51" s="169">
        <v>7.8709000000000001E-3</v>
      </c>
      <c r="G51" s="170" t="s">
        <v>1578</v>
      </c>
      <c r="H51" s="171" t="s">
        <v>1579</v>
      </c>
      <c r="I51" s="172"/>
      <c r="J51" s="172"/>
      <c r="K51" s="172"/>
      <c r="L51" s="172"/>
      <c r="M51" s="172"/>
      <c r="N51" s="172"/>
      <c r="O51" s="172"/>
      <c r="P51" s="172"/>
      <c r="Q51" s="172"/>
      <c r="R51" s="172"/>
      <c r="S51" s="172"/>
      <c r="T51" s="172"/>
      <c r="U51" s="172"/>
      <c r="V51" s="172"/>
      <c r="W51" s="172"/>
      <c r="X51" s="172"/>
      <c r="Y51" s="172"/>
      <c r="Z51" s="172"/>
      <c r="AA51" s="172"/>
      <c r="AB51" s="172"/>
    </row>
    <row r="52" spans="1:28" ht="14.25">
      <c r="A52" s="159"/>
      <c r="B52" s="160"/>
      <c r="C52" s="160"/>
      <c r="D52" s="161"/>
      <c r="E52" s="160"/>
      <c r="F52" s="162"/>
      <c r="G52" s="163"/>
      <c r="H52" s="164"/>
      <c r="I52" s="172"/>
      <c r="J52" s="172"/>
      <c r="K52" s="172"/>
      <c r="L52" s="172"/>
      <c r="M52" s="172"/>
      <c r="N52" s="172"/>
      <c r="O52" s="172"/>
      <c r="P52" s="172"/>
      <c r="Q52" s="172"/>
      <c r="R52" s="172"/>
      <c r="S52" s="172"/>
      <c r="T52" s="172"/>
      <c r="U52" s="172"/>
      <c r="V52" s="172"/>
      <c r="W52" s="172"/>
      <c r="X52" s="172"/>
      <c r="Y52" s="172"/>
      <c r="Z52" s="172"/>
      <c r="AA52" s="172"/>
      <c r="AB52" s="172"/>
    </row>
    <row r="53" spans="1:28" ht="14.25">
      <c r="A53" s="148" t="s">
        <v>45</v>
      </c>
      <c r="B53" s="149" t="s">
        <v>7</v>
      </c>
      <c r="C53" s="149" t="s">
        <v>1504</v>
      </c>
      <c r="D53" s="165" t="s">
        <v>1505</v>
      </c>
      <c r="E53" s="149" t="s">
        <v>10</v>
      </c>
      <c r="F53" s="150" t="s">
        <v>11</v>
      </c>
      <c r="G53" s="151" t="s">
        <v>1506</v>
      </c>
      <c r="H53" s="152" t="s">
        <v>1507</v>
      </c>
      <c r="I53" s="172"/>
      <c r="J53" s="172"/>
      <c r="K53" s="172"/>
      <c r="L53" s="172"/>
      <c r="M53" s="172"/>
      <c r="N53" s="172"/>
      <c r="O53" s="172"/>
      <c r="P53" s="172"/>
      <c r="Q53" s="172"/>
      <c r="R53" s="172"/>
      <c r="S53" s="172"/>
      <c r="T53" s="172"/>
      <c r="U53" s="172"/>
      <c r="V53" s="172"/>
      <c r="W53" s="172"/>
      <c r="X53" s="172"/>
      <c r="Y53" s="172"/>
      <c r="Z53" s="172"/>
      <c r="AA53" s="172"/>
      <c r="AB53" s="172"/>
    </row>
    <row r="54" spans="1:28" ht="38.25">
      <c r="A54" s="153" t="s">
        <v>1508</v>
      </c>
      <c r="B54" s="154" t="s">
        <v>46</v>
      </c>
      <c r="C54" s="154" t="s">
        <v>20</v>
      </c>
      <c r="D54" s="155" t="s">
        <v>47</v>
      </c>
      <c r="E54" s="154" t="s">
        <v>48</v>
      </c>
      <c r="F54" s="156">
        <v>1</v>
      </c>
      <c r="G54" s="157">
        <v>574.16999999999996</v>
      </c>
      <c r="H54" s="158">
        <v>574.16999999999996</v>
      </c>
      <c r="I54" s="172"/>
      <c r="J54" s="172"/>
      <c r="K54" s="172"/>
      <c r="L54" s="172"/>
      <c r="M54" s="172"/>
      <c r="N54" s="172"/>
      <c r="O54" s="172"/>
      <c r="P54" s="172"/>
      <c r="Q54" s="172"/>
      <c r="R54" s="172"/>
      <c r="S54" s="172"/>
      <c r="T54" s="172"/>
      <c r="U54" s="172"/>
      <c r="V54" s="172"/>
      <c r="W54" s="172"/>
      <c r="X54" s="172"/>
      <c r="Y54" s="172"/>
      <c r="Z54" s="172"/>
      <c r="AA54" s="172"/>
      <c r="AB54" s="172"/>
    </row>
    <row r="55" spans="1:28" ht="38.25">
      <c r="A55" s="166" t="s">
        <v>1513</v>
      </c>
      <c r="B55" s="167" t="s">
        <v>1580</v>
      </c>
      <c r="C55" s="167" t="s">
        <v>20</v>
      </c>
      <c r="D55" s="168" t="s">
        <v>1581</v>
      </c>
      <c r="E55" s="167" t="s">
        <v>48</v>
      </c>
      <c r="F55" s="169">
        <v>1</v>
      </c>
      <c r="G55" s="170" t="s">
        <v>1582</v>
      </c>
      <c r="H55" s="171" t="s">
        <v>1582</v>
      </c>
      <c r="I55" s="172"/>
      <c r="J55" s="172"/>
      <c r="K55" s="172"/>
      <c r="L55" s="172"/>
      <c r="M55" s="172"/>
      <c r="N55" s="172"/>
      <c r="O55" s="172"/>
      <c r="P55" s="172"/>
      <c r="Q55" s="172"/>
      <c r="R55" s="172"/>
      <c r="S55" s="172"/>
      <c r="T55" s="172"/>
      <c r="U55" s="172"/>
      <c r="V55" s="172"/>
      <c r="W55" s="172"/>
      <c r="X55" s="172"/>
      <c r="Y55" s="172"/>
      <c r="Z55" s="172"/>
      <c r="AA55" s="172"/>
      <c r="AB55" s="172"/>
    </row>
    <row r="56" spans="1:28" ht="14.25">
      <c r="A56" s="166" t="s">
        <v>1508</v>
      </c>
      <c r="B56" s="167" t="s">
        <v>1583</v>
      </c>
      <c r="C56" s="167" t="s">
        <v>20</v>
      </c>
      <c r="D56" s="168" t="s">
        <v>1584</v>
      </c>
      <c r="E56" s="167" t="s">
        <v>1585</v>
      </c>
      <c r="F56" s="169">
        <v>0.29333330000000002</v>
      </c>
      <c r="G56" s="170" t="s">
        <v>1586</v>
      </c>
      <c r="H56" s="171" t="s">
        <v>1587</v>
      </c>
      <c r="I56" s="172"/>
      <c r="J56" s="172"/>
      <c r="K56" s="172"/>
      <c r="L56" s="172"/>
      <c r="M56" s="172"/>
      <c r="N56" s="172"/>
      <c r="O56" s="172"/>
      <c r="P56" s="172"/>
      <c r="Q56" s="172"/>
      <c r="R56" s="172"/>
      <c r="S56" s="172"/>
      <c r="T56" s="172"/>
      <c r="U56" s="172"/>
      <c r="V56" s="172"/>
      <c r="W56" s="172"/>
      <c r="X56" s="172"/>
      <c r="Y56" s="172"/>
      <c r="Z56" s="172"/>
      <c r="AA56" s="172"/>
      <c r="AB56" s="172"/>
    </row>
    <row r="57" spans="1:28" ht="38.25">
      <c r="A57" s="166" t="s">
        <v>1508</v>
      </c>
      <c r="B57" s="167" t="s">
        <v>1588</v>
      </c>
      <c r="C57" s="167" t="s">
        <v>20</v>
      </c>
      <c r="D57" s="168" t="s">
        <v>1589</v>
      </c>
      <c r="E57" s="167" t="s">
        <v>48</v>
      </c>
      <c r="F57" s="169">
        <v>1</v>
      </c>
      <c r="G57" s="170" t="s">
        <v>1590</v>
      </c>
      <c r="H57" s="171" t="s">
        <v>1590</v>
      </c>
      <c r="I57" s="172"/>
      <c r="J57" s="172"/>
      <c r="K57" s="172"/>
      <c r="L57" s="172"/>
      <c r="M57" s="172"/>
      <c r="N57" s="172"/>
      <c r="O57" s="172"/>
      <c r="P57" s="172"/>
      <c r="Q57" s="172"/>
      <c r="R57" s="172"/>
      <c r="S57" s="172"/>
      <c r="T57" s="172"/>
      <c r="U57" s="172"/>
      <c r="V57" s="172"/>
      <c r="W57" s="172"/>
      <c r="X57" s="172"/>
      <c r="Y57" s="172"/>
      <c r="Z57" s="172"/>
      <c r="AA57" s="172"/>
      <c r="AB57" s="172"/>
    </row>
    <row r="58" spans="1:28" ht="14.25">
      <c r="A58" s="166" t="s">
        <v>1508</v>
      </c>
      <c r="B58" s="167" t="s">
        <v>1591</v>
      </c>
      <c r="C58" s="167" t="s">
        <v>20</v>
      </c>
      <c r="D58" s="168" t="s">
        <v>1592</v>
      </c>
      <c r="E58" s="167" t="s">
        <v>1585</v>
      </c>
      <c r="F58" s="169">
        <v>0.29333330000000002</v>
      </c>
      <c r="G58" s="170" t="s">
        <v>1593</v>
      </c>
      <c r="H58" s="171" t="s">
        <v>1594</v>
      </c>
      <c r="I58" s="172"/>
      <c r="J58" s="172"/>
      <c r="K58" s="172"/>
      <c r="L58" s="172"/>
      <c r="M58" s="172"/>
      <c r="N58" s="172"/>
      <c r="O58" s="172"/>
      <c r="P58" s="172"/>
      <c r="Q58" s="172"/>
      <c r="R58" s="172"/>
      <c r="S58" s="172"/>
      <c r="T58" s="172"/>
      <c r="U58" s="172"/>
      <c r="V58" s="172"/>
      <c r="W58" s="172"/>
      <c r="X58" s="172"/>
      <c r="Y58" s="172"/>
      <c r="Z58" s="172"/>
      <c r="AA58" s="172"/>
      <c r="AB58" s="172"/>
    </row>
    <row r="59" spans="1:28" ht="14.25">
      <c r="A59" s="159"/>
      <c r="B59" s="160"/>
      <c r="C59" s="160"/>
      <c r="D59" s="161"/>
      <c r="E59" s="160"/>
      <c r="F59" s="162"/>
      <c r="G59" s="163"/>
      <c r="H59" s="164"/>
      <c r="I59" s="172"/>
      <c r="J59" s="172"/>
      <c r="K59" s="172"/>
      <c r="L59" s="172"/>
      <c r="M59" s="172"/>
      <c r="N59" s="172"/>
      <c r="O59" s="172"/>
      <c r="P59" s="172"/>
      <c r="Q59" s="172"/>
      <c r="R59" s="172"/>
      <c r="S59" s="172"/>
      <c r="T59" s="172"/>
      <c r="U59" s="172"/>
      <c r="V59" s="172"/>
      <c r="W59" s="172"/>
      <c r="X59" s="172"/>
      <c r="Y59" s="172"/>
      <c r="Z59" s="172"/>
      <c r="AA59" s="172"/>
      <c r="AB59" s="172"/>
    </row>
    <row r="60" spans="1:28" ht="14.25">
      <c r="A60" s="148" t="s">
        <v>49</v>
      </c>
      <c r="B60" s="149" t="s">
        <v>7</v>
      </c>
      <c r="C60" s="149" t="s">
        <v>1504</v>
      </c>
      <c r="D60" s="165" t="s">
        <v>1505</v>
      </c>
      <c r="E60" s="149" t="s">
        <v>10</v>
      </c>
      <c r="F60" s="150" t="s">
        <v>11</v>
      </c>
      <c r="G60" s="151" t="s">
        <v>1506</v>
      </c>
      <c r="H60" s="152" t="s">
        <v>1507</v>
      </c>
      <c r="I60" s="172"/>
      <c r="J60" s="172"/>
      <c r="K60" s="172"/>
      <c r="L60" s="172"/>
      <c r="M60" s="172"/>
      <c r="N60" s="172"/>
      <c r="O60" s="172"/>
      <c r="P60" s="172"/>
      <c r="Q60" s="172"/>
      <c r="R60" s="172"/>
      <c r="S60" s="172"/>
      <c r="T60" s="172"/>
      <c r="U60" s="172"/>
      <c r="V60" s="172"/>
      <c r="W60" s="172"/>
      <c r="X60" s="172"/>
      <c r="Y60" s="172"/>
      <c r="Z60" s="172"/>
      <c r="AA60" s="172"/>
      <c r="AB60" s="172"/>
    </row>
    <row r="61" spans="1:28" ht="51">
      <c r="A61" s="153" t="s">
        <v>1508</v>
      </c>
      <c r="B61" s="154" t="s">
        <v>50</v>
      </c>
      <c r="C61" s="154" t="s">
        <v>20</v>
      </c>
      <c r="D61" s="155" t="s">
        <v>51</v>
      </c>
      <c r="E61" s="154" t="s">
        <v>48</v>
      </c>
      <c r="F61" s="156">
        <v>1</v>
      </c>
      <c r="G61" s="157">
        <v>1058.26</v>
      </c>
      <c r="H61" s="158">
        <v>1058.26</v>
      </c>
      <c r="I61" s="172"/>
      <c r="J61" s="172"/>
      <c r="K61" s="172"/>
      <c r="L61" s="172"/>
      <c r="M61" s="172"/>
      <c r="N61" s="172"/>
      <c r="O61" s="172"/>
      <c r="P61" s="172"/>
      <c r="Q61" s="172"/>
      <c r="R61" s="172"/>
      <c r="S61" s="172"/>
      <c r="T61" s="172"/>
      <c r="U61" s="172"/>
      <c r="V61" s="172"/>
      <c r="W61" s="172"/>
      <c r="X61" s="172"/>
      <c r="Y61" s="172"/>
      <c r="Z61" s="172"/>
      <c r="AA61" s="172"/>
      <c r="AB61" s="172"/>
    </row>
    <row r="62" spans="1:28" ht="25.5">
      <c r="A62" s="166" t="s">
        <v>1513</v>
      </c>
      <c r="B62" s="167" t="s">
        <v>1595</v>
      </c>
      <c r="C62" s="167" t="s">
        <v>20</v>
      </c>
      <c r="D62" s="168" t="s">
        <v>1596</v>
      </c>
      <c r="E62" s="167" t="s">
        <v>48</v>
      </c>
      <c r="F62" s="156">
        <v>0.3333333</v>
      </c>
      <c r="G62" s="170" t="s">
        <v>1597</v>
      </c>
      <c r="H62" s="171" t="s">
        <v>1598</v>
      </c>
      <c r="I62" s="172"/>
      <c r="J62" s="172"/>
      <c r="K62" s="172"/>
      <c r="L62" s="172"/>
      <c r="M62" s="172"/>
      <c r="N62" s="172"/>
      <c r="O62" s="172"/>
      <c r="P62" s="172"/>
      <c r="Q62" s="172"/>
      <c r="R62" s="172"/>
      <c r="S62" s="172"/>
      <c r="T62" s="172"/>
      <c r="U62" s="172"/>
      <c r="V62" s="172"/>
      <c r="W62" s="172"/>
      <c r="X62" s="172"/>
      <c r="Y62" s="172"/>
      <c r="Z62" s="172"/>
      <c r="AA62" s="172"/>
      <c r="AB62" s="172"/>
    </row>
    <row r="63" spans="1:28" ht="25.5">
      <c r="A63" s="166" t="s">
        <v>1513</v>
      </c>
      <c r="B63" s="167" t="s">
        <v>1599</v>
      </c>
      <c r="C63" s="167" t="s">
        <v>20</v>
      </c>
      <c r="D63" s="168" t="s">
        <v>1600</v>
      </c>
      <c r="E63" s="167" t="s">
        <v>1190</v>
      </c>
      <c r="F63" s="156">
        <v>0.5</v>
      </c>
      <c r="G63" s="170" t="s">
        <v>1601</v>
      </c>
      <c r="H63" s="171" t="s">
        <v>1602</v>
      </c>
      <c r="I63" s="172"/>
      <c r="J63" s="172"/>
      <c r="K63" s="172"/>
      <c r="L63" s="172"/>
      <c r="M63" s="172"/>
      <c r="N63" s="172"/>
      <c r="O63" s="172"/>
      <c r="P63" s="172"/>
      <c r="Q63" s="172"/>
      <c r="R63" s="172"/>
      <c r="S63" s="172"/>
      <c r="T63" s="172"/>
      <c r="U63" s="172"/>
      <c r="V63" s="172"/>
      <c r="W63" s="172"/>
      <c r="X63" s="172"/>
      <c r="Y63" s="172"/>
      <c r="Z63" s="172"/>
      <c r="AA63" s="172"/>
      <c r="AB63" s="172"/>
    </row>
    <row r="64" spans="1:28" ht="14.25">
      <c r="A64" s="166" t="s">
        <v>1513</v>
      </c>
      <c r="B64" s="167" t="s">
        <v>1603</v>
      </c>
      <c r="C64" s="167" t="s">
        <v>20</v>
      </c>
      <c r="D64" s="168" t="s">
        <v>1604</v>
      </c>
      <c r="E64" s="167" t="s">
        <v>1190</v>
      </c>
      <c r="F64" s="156">
        <v>1.2903000000000001E-3</v>
      </c>
      <c r="G64" s="170" t="s">
        <v>1605</v>
      </c>
      <c r="H64" s="171" t="s">
        <v>1606</v>
      </c>
      <c r="I64" s="172"/>
      <c r="J64" s="172"/>
      <c r="K64" s="172"/>
      <c r="L64" s="172"/>
      <c r="M64" s="172"/>
      <c r="N64" s="172"/>
      <c r="O64" s="172"/>
      <c r="P64" s="172"/>
      <c r="Q64" s="172"/>
      <c r="R64" s="172"/>
      <c r="S64" s="172"/>
      <c r="T64" s="172"/>
      <c r="U64" s="172"/>
      <c r="V64" s="172"/>
      <c r="W64" s="172"/>
      <c r="X64" s="172"/>
      <c r="Y64" s="172"/>
      <c r="Z64" s="172"/>
      <c r="AA64" s="172"/>
      <c r="AB64" s="172"/>
    </row>
    <row r="65" spans="1:28" ht="14.25">
      <c r="A65" s="166" t="s">
        <v>1513</v>
      </c>
      <c r="B65" s="167" t="s">
        <v>1607</v>
      </c>
      <c r="C65" s="167" t="s">
        <v>20</v>
      </c>
      <c r="D65" s="168" t="s">
        <v>1608</v>
      </c>
      <c r="E65" s="167" t="s">
        <v>48</v>
      </c>
      <c r="F65" s="156">
        <v>0.3333333</v>
      </c>
      <c r="G65" s="170" t="s">
        <v>1609</v>
      </c>
      <c r="H65" s="171" t="s">
        <v>1610</v>
      </c>
      <c r="I65" s="172"/>
      <c r="J65" s="172"/>
      <c r="K65" s="172"/>
      <c r="L65" s="172"/>
      <c r="M65" s="172"/>
      <c r="N65" s="172"/>
      <c r="O65" s="172"/>
      <c r="P65" s="172"/>
      <c r="Q65" s="172"/>
      <c r="R65" s="172"/>
      <c r="S65" s="172"/>
      <c r="T65" s="172"/>
      <c r="U65" s="172"/>
      <c r="V65" s="172"/>
      <c r="W65" s="172"/>
      <c r="X65" s="172"/>
      <c r="Y65" s="172"/>
      <c r="Z65" s="172"/>
      <c r="AA65" s="172"/>
      <c r="AB65" s="172"/>
    </row>
    <row r="66" spans="1:28" ht="25.5">
      <c r="A66" s="166" t="s">
        <v>1513</v>
      </c>
      <c r="B66" s="167" t="s">
        <v>1611</v>
      </c>
      <c r="C66" s="167" t="s">
        <v>20</v>
      </c>
      <c r="D66" s="168" t="s">
        <v>1612</v>
      </c>
      <c r="E66" s="167" t="s">
        <v>61</v>
      </c>
      <c r="F66" s="156">
        <v>1.3333333000000001</v>
      </c>
      <c r="G66" s="170" t="s">
        <v>1613</v>
      </c>
      <c r="H66" s="171" t="s">
        <v>1614</v>
      </c>
      <c r="I66" s="172"/>
      <c r="J66" s="172"/>
      <c r="K66" s="172"/>
      <c r="L66" s="172"/>
      <c r="M66" s="172"/>
      <c r="N66" s="172"/>
      <c r="O66" s="172"/>
      <c r="P66" s="172"/>
      <c r="Q66" s="172"/>
      <c r="R66" s="172"/>
      <c r="S66" s="172"/>
      <c r="T66" s="172"/>
      <c r="U66" s="172"/>
      <c r="V66" s="172"/>
      <c r="W66" s="172"/>
      <c r="X66" s="172"/>
      <c r="Y66" s="172"/>
      <c r="Z66" s="172"/>
      <c r="AA66" s="172"/>
      <c r="AB66" s="172"/>
    </row>
    <row r="67" spans="1:28" ht="14.25">
      <c r="A67" s="166" t="s">
        <v>1508</v>
      </c>
      <c r="B67" s="167" t="s">
        <v>1615</v>
      </c>
      <c r="C67" s="167" t="s">
        <v>20</v>
      </c>
      <c r="D67" s="168" t="s">
        <v>1616</v>
      </c>
      <c r="E67" s="167" t="s">
        <v>1585</v>
      </c>
      <c r="F67" s="156">
        <v>3.6666666999999999</v>
      </c>
      <c r="G67" s="170" t="s">
        <v>1617</v>
      </c>
      <c r="H67" s="171" t="s">
        <v>1618</v>
      </c>
      <c r="I67" s="172"/>
      <c r="J67" s="172"/>
      <c r="K67" s="172"/>
      <c r="L67" s="172"/>
      <c r="M67" s="172"/>
      <c r="N67" s="172"/>
      <c r="O67" s="172"/>
      <c r="P67" s="172"/>
      <c r="Q67" s="172"/>
      <c r="R67" s="172"/>
      <c r="S67" s="172"/>
      <c r="T67" s="172"/>
      <c r="U67" s="172"/>
      <c r="V67" s="172"/>
      <c r="W67" s="172"/>
      <c r="X67" s="172"/>
      <c r="Y67" s="172"/>
      <c r="Z67" s="172"/>
      <c r="AA67" s="172"/>
      <c r="AB67" s="172"/>
    </row>
    <row r="68" spans="1:28" ht="14.25">
      <c r="A68" s="166" t="s">
        <v>1508</v>
      </c>
      <c r="B68" s="167" t="s">
        <v>1619</v>
      </c>
      <c r="C68" s="167" t="s">
        <v>20</v>
      </c>
      <c r="D68" s="168" t="s">
        <v>1620</v>
      </c>
      <c r="E68" s="167" t="s">
        <v>1585</v>
      </c>
      <c r="F68" s="156">
        <v>3.6666666999999999</v>
      </c>
      <c r="G68" s="170" t="s">
        <v>1621</v>
      </c>
      <c r="H68" s="171" t="s">
        <v>1622</v>
      </c>
      <c r="I68" s="172"/>
      <c r="J68" s="172"/>
      <c r="K68" s="172"/>
      <c r="L68" s="172"/>
      <c r="M68" s="172"/>
      <c r="N68" s="172"/>
      <c r="O68" s="172"/>
      <c r="P68" s="172"/>
      <c r="Q68" s="172"/>
      <c r="R68" s="172"/>
      <c r="S68" s="172"/>
      <c r="T68" s="172"/>
      <c r="U68" s="172"/>
      <c r="V68" s="172"/>
      <c r="W68" s="172"/>
      <c r="X68" s="172"/>
      <c r="Y68" s="172"/>
      <c r="Z68" s="172"/>
      <c r="AA68" s="172"/>
      <c r="AB68" s="172"/>
    </row>
    <row r="69" spans="1:28" ht="25.5">
      <c r="A69" s="166" t="s">
        <v>1508</v>
      </c>
      <c r="B69" s="167" t="s">
        <v>1623</v>
      </c>
      <c r="C69" s="167" t="s">
        <v>20</v>
      </c>
      <c r="D69" s="168" t="s">
        <v>1624</v>
      </c>
      <c r="E69" s="167" t="s">
        <v>61</v>
      </c>
      <c r="F69" s="156">
        <v>1</v>
      </c>
      <c r="G69" s="170" t="s">
        <v>1625</v>
      </c>
      <c r="H69" s="171" t="s">
        <v>1625</v>
      </c>
      <c r="I69" s="172"/>
      <c r="J69" s="172"/>
      <c r="K69" s="172"/>
      <c r="L69" s="172"/>
      <c r="M69" s="172"/>
      <c r="N69" s="172"/>
      <c r="O69" s="172"/>
      <c r="P69" s="172"/>
      <c r="Q69" s="172"/>
      <c r="R69" s="172"/>
      <c r="S69" s="172"/>
      <c r="T69" s="172"/>
      <c r="U69" s="172"/>
      <c r="V69" s="172"/>
      <c r="W69" s="172"/>
      <c r="X69" s="172"/>
      <c r="Y69" s="172"/>
      <c r="Z69" s="172"/>
      <c r="AA69" s="172"/>
      <c r="AB69" s="172"/>
    </row>
    <row r="70" spans="1:28" ht="25.5">
      <c r="A70" s="166" t="s">
        <v>1508</v>
      </c>
      <c r="B70" s="167" t="s">
        <v>1626</v>
      </c>
      <c r="C70" s="167" t="s">
        <v>20</v>
      </c>
      <c r="D70" s="168" t="s">
        <v>1627</v>
      </c>
      <c r="E70" s="167" t="s">
        <v>48</v>
      </c>
      <c r="F70" s="156">
        <v>1.3333333000000001</v>
      </c>
      <c r="G70" s="170" t="s">
        <v>1628</v>
      </c>
      <c r="H70" s="171" t="s">
        <v>1629</v>
      </c>
      <c r="I70" s="172"/>
      <c r="J70" s="172"/>
      <c r="K70" s="172"/>
      <c r="L70" s="172"/>
      <c r="M70" s="172"/>
      <c r="N70" s="172"/>
      <c r="O70" s="172"/>
      <c r="P70" s="172"/>
      <c r="Q70" s="172"/>
      <c r="R70" s="172"/>
      <c r="S70" s="172"/>
      <c r="T70" s="172"/>
      <c r="U70" s="172"/>
      <c r="V70" s="172"/>
      <c r="W70" s="172"/>
      <c r="X70" s="172"/>
      <c r="Y70" s="172"/>
      <c r="Z70" s="172"/>
      <c r="AA70" s="172"/>
      <c r="AB70" s="172"/>
    </row>
    <row r="71" spans="1:28" ht="25.5">
      <c r="A71" s="166" t="s">
        <v>1508</v>
      </c>
      <c r="B71" s="167" t="s">
        <v>1630</v>
      </c>
      <c r="C71" s="167" t="s">
        <v>20</v>
      </c>
      <c r="D71" s="168" t="s">
        <v>1631</v>
      </c>
      <c r="E71" s="167" t="s">
        <v>48</v>
      </c>
      <c r="F71" s="156">
        <v>0.3333333</v>
      </c>
      <c r="G71" s="170" t="s">
        <v>1632</v>
      </c>
      <c r="H71" s="171" t="s">
        <v>1633</v>
      </c>
      <c r="I71" s="172"/>
      <c r="J71" s="172"/>
      <c r="K71" s="172"/>
      <c r="L71" s="172"/>
      <c r="M71" s="172"/>
      <c r="N71" s="172"/>
      <c r="O71" s="172"/>
      <c r="P71" s="172"/>
      <c r="Q71" s="172"/>
      <c r="R71" s="172"/>
      <c r="S71" s="172"/>
      <c r="T71" s="172"/>
      <c r="U71" s="172"/>
      <c r="V71" s="172"/>
      <c r="W71" s="172"/>
      <c r="X71" s="172"/>
      <c r="Y71" s="172"/>
      <c r="Z71" s="172"/>
      <c r="AA71" s="172"/>
      <c r="AB71" s="172"/>
    </row>
    <row r="72" spans="1:28" ht="25.5">
      <c r="A72" s="166" t="s">
        <v>1508</v>
      </c>
      <c r="B72" s="167" t="s">
        <v>1634</v>
      </c>
      <c r="C72" s="167" t="s">
        <v>20</v>
      </c>
      <c r="D72" s="168" t="s">
        <v>1635</v>
      </c>
      <c r="E72" s="167" t="s">
        <v>48</v>
      </c>
      <c r="F72" s="156">
        <v>1</v>
      </c>
      <c r="G72" s="170" t="s">
        <v>1636</v>
      </c>
      <c r="H72" s="171" t="s">
        <v>1636</v>
      </c>
      <c r="I72" s="172"/>
      <c r="J72" s="172"/>
      <c r="K72" s="172"/>
      <c r="L72" s="172"/>
      <c r="M72" s="172"/>
      <c r="N72" s="172"/>
      <c r="O72" s="172"/>
      <c r="P72" s="172"/>
      <c r="Q72" s="172"/>
      <c r="R72" s="172"/>
      <c r="S72" s="172"/>
      <c r="T72" s="172"/>
      <c r="U72" s="172"/>
      <c r="V72" s="172"/>
      <c r="W72" s="172"/>
      <c r="X72" s="172"/>
      <c r="Y72" s="172"/>
      <c r="Z72" s="172"/>
      <c r="AA72" s="172"/>
      <c r="AB72" s="172"/>
    </row>
    <row r="73" spans="1:28" ht="38.25">
      <c r="A73" s="166" t="s">
        <v>1508</v>
      </c>
      <c r="B73" s="167" t="s">
        <v>1637</v>
      </c>
      <c r="C73" s="167" t="s">
        <v>20</v>
      </c>
      <c r="D73" s="168" t="s">
        <v>1638</v>
      </c>
      <c r="E73" s="167" t="s">
        <v>48</v>
      </c>
      <c r="F73" s="156">
        <v>0.5</v>
      </c>
      <c r="G73" s="170" t="s">
        <v>1639</v>
      </c>
      <c r="H73" s="171" t="s">
        <v>1640</v>
      </c>
      <c r="I73" s="172"/>
      <c r="J73" s="172"/>
      <c r="K73" s="172"/>
      <c r="L73" s="172"/>
      <c r="M73" s="172"/>
      <c r="N73" s="172"/>
      <c r="O73" s="172"/>
      <c r="P73" s="172"/>
      <c r="Q73" s="172"/>
      <c r="R73" s="172"/>
      <c r="S73" s="172"/>
      <c r="T73" s="172"/>
      <c r="U73" s="172"/>
      <c r="V73" s="172"/>
      <c r="W73" s="172"/>
      <c r="X73" s="172"/>
      <c r="Y73" s="172"/>
      <c r="Z73" s="172"/>
      <c r="AA73" s="172"/>
      <c r="AB73" s="172"/>
    </row>
    <row r="74" spans="1:28" ht="25.5">
      <c r="A74" s="166" t="s">
        <v>1508</v>
      </c>
      <c r="B74" s="167" t="s">
        <v>1641</v>
      </c>
      <c r="C74" s="167" t="s">
        <v>20</v>
      </c>
      <c r="D74" s="168" t="s">
        <v>1642</v>
      </c>
      <c r="E74" s="167" t="s">
        <v>48</v>
      </c>
      <c r="F74" s="156">
        <v>1</v>
      </c>
      <c r="G74" s="170" t="s">
        <v>1643</v>
      </c>
      <c r="H74" s="171" t="s">
        <v>1643</v>
      </c>
      <c r="I74" s="172"/>
      <c r="J74" s="172"/>
      <c r="K74" s="172"/>
      <c r="L74" s="172"/>
      <c r="M74" s="172"/>
      <c r="N74" s="172"/>
      <c r="O74" s="172"/>
      <c r="P74" s="172"/>
      <c r="Q74" s="172"/>
      <c r="R74" s="172"/>
      <c r="S74" s="172"/>
      <c r="T74" s="172"/>
      <c r="U74" s="172"/>
      <c r="V74" s="172"/>
      <c r="W74" s="172"/>
      <c r="X74" s="172"/>
      <c r="Y74" s="172"/>
      <c r="Z74" s="172"/>
      <c r="AA74" s="172"/>
      <c r="AB74" s="172"/>
    </row>
    <row r="75" spans="1:28" ht="38.25">
      <c r="A75" s="166" t="s">
        <v>1508</v>
      </c>
      <c r="B75" s="167" t="s">
        <v>1644</v>
      </c>
      <c r="C75" s="167" t="s">
        <v>20</v>
      </c>
      <c r="D75" s="168" t="s">
        <v>1645</v>
      </c>
      <c r="E75" s="167" t="s">
        <v>48</v>
      </c>
      <c r="F75" s="156">
        <v>0.3333333</v>
      </c>
      <c r="G75" s="170" t="s">
        <v>1646</v>
      </c>
      <c r="H75" s="171" t="s">
        <v>1647</v>
      </c>
      <c r="I75" s="172"/>
      <c r="J75" s="172"/>
      <c r="K75" s="172"/>
      <c r="L75" s="172"/>
      <c r="M75" s="172"/>
      <c r="N75" s="172"/>
      <c r="O75" s="172"/>
      <c r="P75" s="172"/>
      <c r="Q75" s="172"/>
      <c r="R75" s="172"/>
      <c r="S75" s="172"/>
      <c r="T75" s="172"/>
      <c r="U75" s="172"/>
      <c r="V75" s="172"/>
      <c r="W75" s="172"/>
      <c r="X75" s="172"/>
      <c r="Y75" s="172"/>
      <c r="Z75" s="172"/>
      <c r="AA75" s="172"/>
      <c r="AB75" s="172"/>
    </row>
    <row r="76" spans="1:28" ht="25.5">
      <c r="A76" s="166" t="s">
        <v>1508</v>
      </c>
      <c r="B76" s="167" t="s">
        <v>1648</v>
      </c>
      <c r="C76" s="167" t="s">
        <v>20</v>
      </c>
      <c r="D76" s="168" t="s">
        <v>1649</v>
      </c>
      <c r="E76" s="167" t="s">
        <v>48</v>
      </c>
      <c r="F76" s="156">
        <v>1.3333333000000001</v>
      </c>
      <c r="G76" s="170" t="s">
        <v>1650</v>
      </c>
      <c r="H76" s="171" t="s">
        <v>1651</v>
      </c>
      <c r="I76" s="172"/>
      <c r="J76" s="172"/>
      <c r="K76" s="172"/>
      <c r="L76" s="172"/>
      <c r="M76" s="172"/>
      <c r="N76" s="172"/>
      <c r="O76" s="172"/>
      <c r="P76" s="172"/>
      <c r="Q76" s="172"/>
      <c r="R76" s="172"/>
      <c r="S76" s="172"/>
      <c r="T76" s="172"/>
      <c r="U76" s="172"/>
      <c r="V76" s="172"/>
      <c r="W76" s="172"/>
      <c r="X76" s="172"/>
      <c r="Y76" s="172"/>
      <c r="Z76" s="172"/>
      <c r="AA76" s="172"/>
      <c r="AB76" s="172"/>
    </row>
    <row r="77" spans="1:28" ht="25.5">
      <c r="A77" s="166" t="s">
        <v>1508</v>
      </c>
      <c r="B77" s="167" t="s">
        <v>1652</v>
      </c>
      <c r="C77" s="167" t="s">
        <v>20</v>
      </c>
      <c r="D77" s="168" t="s">
        <v>1653</v>
      </c>
      <c r="E77" s="167" t="s">
        <v>61</v>
      </c>
      <c r="F77" s="156">
        <v>6</v>
      </c>
      <c r="G77" s="170" t="s">
        <v>1654</v>
      </c>
      <c r="H77" s="171" t="s">
        <v>1655</v>
      </c>
      <c r="I77" s="172"/>
      <c r="J77" s="172"/>
      <c r="K77" s="172"/>
      <c r="L77" s="172"/>
      <c r="M77" s="172"/>
      <c r="N77" s="172"/>
      <c r="O77" s="172"/>
      <c r="P77" s="172"/>
      <c r="Q77" s="172"/>
      <c r="R77" s="172"/>
      <c r="S77" s="172"/>
      <c r="T77" s="172"/>
      <c r="U77" s="172"/>
      <c r="V77" s="172"/>
      <c r="W77" s="172"/>
      <c r="X77" s="172"/>
      <c r="Y77" s="172"/>
      <c r="Z77" s="172"/>
      <c r="AA77" s="172"/>
      <c r="AB77" s="172"/>
    </row>
    <row r="78" spans="1:28" ht="25.5">
      <c r="A78" s="166" t="s">
        <v>1508</v>
      </c>
      <c r="B78" s="167" t="s">
        <v>1656</v>
      </c>
      <c r="C78" s="167" t="s">
        <v>20</v>
      </c>
      <c r="D78" s="168" t="s">
        <v>1657</v>
      </c>
      <c r="E78" s="167" t="s">
        <v>48</v>
      </c>
      <c r="F78" s="156">
        <v>0.66666669999999995</v>
      </c>
      <c r="G78" s="170" t="s">
        <v>1658</v>
      </c>
      <c r="H78" s="171" t="s">
        <v>1659</v>
      </c>
      <c r="I78" s="172"/>
      <c r="J78" s="172"/>
      <c r="K78" s="172"/>
      <c r="L78" s="172"/>
      <c r="M78" s="172"/>
      <c r="N78" s="172"/>
      <c r="O78" s="172"/>
      <c r="P78" s="172"/>
      <c r="Q78" s="172"/>
      <c r="R78" s="172"/>
      <c r="S78" s="172"/>
      <c r="T78" s="172"/>
      <c r="U78" s="172"/>
      <c r="V78" s="172"/>
      <c r="W78" s="172"/>
      <c r="X78" s="172"/>
      <c r="Y78" s="172"/>
      <c r="Z78" s="172"/>
      <c r="AA78" s="172"/>
      <c r="AB78" s="172"/>
    </row>
    <row r="79" spans="1:28" ht="14.25">
      <c r="A79" s="159"/>
      <c r="B79" s="160"/>
      <c r="C79" s="160"/>
      <c r="D79" s="161"/>
      <c r="E79" s="160"/>
      <c r="F79" s="162"/>
      <c r="G79" s="163"/>
      <c r="H79" s="164"/>
      <c r="I79" s="172"/>
      <c r="J79" s="172"/>
      <c r="K79" s="172"/>
      <c r="L79" s="172"/>
      <c r="M79" s="172"/>
      <c r="N79" s="172"/>
      <c r="O79" s="172"/>
      <c r="P79" s="172"/>
      <c r="Q79" s="172"/>
      <c r="R79" s="172"/>
      <c r="S79" s="172"/>
      <c r="T79" s="172"/>
      <c r="U79" s="172"/>
      <c r="V79" s="172"/>
      <c r="W79" s="172"/>
      <c r="X79" s="172"/>
      <c r="Y79" s="172"/>
      <c r="Z79" s="172"/>
      <c r="AA79" s="172"/>
      <c r="AB79" s="172"/>
    </row>
    <row r="80" spans="1:28" ht="14.25">
      <c r="A80" s="148" t="s">
        <v>52</v>
      </c>
      <c r="B80" s="149" t="s">
        <v>7</v>
      </c>
      <c r="C80" s="149" t="s">
        <v>1504</v>
      </c>
      <c r="D80" s="165" t="s">
        <v>1505</v>
      </c>
      <c r="E80" s="149" t="s">
        <v>10</v>
      </c>
      <c r="F80" s="150" t="s">
        <v>11</v>
      </c>
      <c r="G80" s="151" t="s">
        <v>1506</v>
      </c>
      <c r="H80" s="152" t="s">
        <v>1507</v>
      </c>
      <c r="I80" s="172"/>
      <c r="J80" s="172"/>
      <c r="K80" s="172"/>
      <c r="L80" s="172"/>
      <c r="M80" s="172"/>
      <c r="N80" s="172"/>
      <c r="O80" s="172"/>
      <c r="P80" s="172"/>
      <c r="Q80" s="172"/>
      <c r="R80" s="172"/>
      <c r="S80" s="172"/>
      <c r="T80" s="172"/>
      <c r="U80" s="172"/>
      <c r="V80" s="172"/>
      <c r="W80" s="172"/>
      <c r="X80" s="172"/>
      <c r="Y80" s="172"/>
      <c r="Z80" s="172"/>
      <c r="AA80" s="172"/>
      <c r="AB80" s="172"/>
    </row>
    <row r="81" spans="1:28" ht="63.75">
      <c r="A81" s="153" t="s">
        <v>1508</v>
      </c>
      <c r="B81" s="154" t="s">
        <v>53</v>
      </c>
      <c r="C81" s="154" t="s">
        <v>20</v>
      </c>
      <c r="D81" s="155" t="s">
        <v>54</v>
      </c>
      <c r="E81" s="154" t="s">
        <v>44</v>
      </c>
      <c r="F81" s="156">
        <v>1</v>
      </c>
      <c r="G81" s="157">
        <v>267.87</v>
      </c>
      <c r="H81" s="158">
        <v>267.87</v>
      </c>
      <c r="I81" s="172"/>
      <c r="J81" s="172"/>
      <c r="K81" s="172"/>
      <c r="L81" s="172"/>
      <c r="M81" s="172"/>
      <c r="N81" s="172"/>
      <c r="O81" s="172"/>
      <c r="P81" s="172"/>
      <c r="Q81" s="172"/>
      <c r="R81" s="172"/>
      <c r="S81" s="172"/>
      <c r="T81" s="172"/>
      <c r="U81" s="172"/>
      <c r="V81" s="172"/>
      <c r="W81" s="172"/>
      <c r="X81" s="172"/>
      <c r="Y81" s="172"/>
      <c r="Z81" s="172"/>
      <c r="AA81" s="172"/>
      <c r="AB81" s="172"/>
    </row>
    <row r="82" spans="1:28" ht="51">
      <c r="A82" s="166" t="s">
        <v>1508</v>
      </c>
      <c r="B82" s="167" t="s">
        <v>1660</v>
      </c>
      <c r="C82" s="167" t="s">
        <v>20</v>
      </c>
      <c r="D82" s="168" t="s">
        <v>1661</v>
      </c>
      <c r="E82" s="167" t="s">
        <v>44</v>
      </c>
      <c r="F82" s="156">
        <v>1</v>
      </c>
      <c r="G82" s="170" t="s">
        <v>1662</v>
      </c>
      <c r="H82" s="171" t="s">
        <v>1662</v>
      </c>
      <c r="I82" s="172"/>
      <c r="J82" s="172"/>
      <c r="K82" s="172"/>
      <c r="L82" s="172"/>
      <c r="M82" s="172"/>
      <c r="N82" s="172"/>
      <c r="O82" s="172"/>
      <c r="P82" s="172"/>
      <c r="Q82" s="172"/>
      <c r="R82" s="172"/>
      <c r="S82" s="172"/>
      <c r="T82" s="172"/>
      <c r="U82" s="172"/>
      <c r="V82" s="172"/>
      <c r="W82" s="172"/>
      <c r="X82" s="172"/>
      <c r="Y82" s="172"/>
      <c r="Z82" s="172"/>
      <c r="AA82" s="172"/>
      <c r="AB82" s="172"/>
    </row>
    <row r="83" spans="1:28" ht="38.25">
      <c r="A83" s="166" t="s">
        <v>1508</v>
      </c>
      <c r="B83" s="167" t="s">
        <v>1663</v>
      </c>
      <c r="C83" s="167" t="s">
        <v>20</v>
      </c>
      <c r="D83" s="168" t="s">
        <v>1664</v>
      </c>
      <c r="E83" s="167" t="s">
        <v>44</v>
      </c>
      <c r="F83" s="156">
        <v>1</v>
      </c>
      <c r="G83" s="170" t="s">
        <v>1665</v>
      </c>
      <c r="H83" s="171" t="s">
        <v>1665</v>
      </c>
      <c r="I83" s="172"/>
      <c r="J83" s="172"/>
      <c r="K83" s="172"/>
      <c r="L83" s="172"/>
      <c r="M83" s="172"/>
      <c r="N83" s="172"/>
      <c r="O83" s="172"/>
      <c r="P83" s="172"/>
      <c r="Q83" s="172"/>
      <c r="R83" s="172"/>
      <c r="S83" s="172"/>
      <c r="T83" s="172"/>
      <c r="U83" s="172"/>
      <c r="V83" s="172"/>
      <c r="W83" s="172"/>
      <c r="X83" s="172"/>
      <c r="Y83" s="172"/>
      <c r="Z83" s="172"/>
      <c r="AA83" s="172"/>
      <c r="AB83" s="172"/>
    </row>
    <row r="84" spans="1:28" ht="14.25">
      <c r="A84" s="159"/>
      <c r="B84" s="160"/>
      <c r="C84" s="160"/>
      <c r="D84" s="161"/>
      <c r="E84" s="160"/>
      <c r="F84" s="162"/>
      <c r="G84" s="163"/>
      <c r="H84" s="164"/>
      <c r="I84" s="172"/>
      <c r="J84" s="172"/>
      <c r="K84" s="172"/>
      <c r="L84" s="172"/>
      <c r="M84" s="172"/>
      <c r="N84" s="172"/>
      <c r="O84" s="172"/>
      <c r="P84" s="172"/>
      <c r="Q84" s="172"/>
      <c r="R84" s="172"/>
      <c r="S84" s="172"/>
      <c r="T84" s="172"/>
      <c r="U84" s="172"/>
      <c r="V84" s="172"/>
      <c r="W84" s="172"/>
      <c r="X84" s="172"/>
      <c r="Y84" s="172"/>
      <c r="Z84" s="172"/>
      <c r="AA84" s="172"/>
      <c r="AB84" s="172"/>
    </row>
    <row r="85" spans="1:28" ht="14.25">
      <c r="A85" s="148" t="s">
        <v>55</v>
      </c>
      <c r="B85" s="149" t="s">
        <v>7</v>
      </c>
      <c r="C85" s="149" t="s">
        <v>1504</v>
      </c>
      <c r="D85" s="165" t="s">
        <v>1505</v>
      </c>
      <c r="E85" s="149" t="s">
        <v>10</v>
      </c>
      <c r="F85" s="150" t="s">
        <v>11</v>
      </c>
      <c r="G85" s="151" t="s">
        <v>1506</v>
      </c>
      <c r="H85" s="152" t="s">
        <v>1507</v>
      </c>
      <c r="I85" s="172"/>
      <c r="J85" s="172"/>
      <c r="K85" s="172"/>
      <c r="L85" s="172"/>
      <c r="M85" s="172"/>
      <c r="N85" s="172"/>
      <c r="O85" s="172"/>
      <c r="P85" s="172"/>
      <c r="Q85" s="172"/>
      <c r="R85" s="172"/>
      <c r="S85" s="172"/>
      <c r="T85" s="172"/>
      <c r="U85" s="172"/>
      <c r="V85" s="172"/>
      <c r="W85" s="172"/>
      <c r="X85" s="172"/>
      <c r="Y85" s="172"/>
      <c r="Z85" s="172"/>
      <c r="AA85" s="172"/>
      <c r="AB85" s="172"/>
    </row>
    <row r="86" spans="1:28" ht="14.25">
      <c r="A86" s="153" t="s">
        <v>1508</v>
      </c>
      <c r="B86" s="154" t="s">
        <v>56</v>
      </c>
      <c r="C86" s="154" t="s">
        <v>27</v>
      </c>
      <c r="D86" s="155" t="s">
        <v>57</v>
      </c>
      <c r="E86" s="154" t="s">
        <v>44</v>
      </c>
      <c r="F86" s="156">
        <v>1</v>
      </c>
      <c r="G86" s="157">
        <v>85.49</v>
      </c>
      <c r="H86" s="158">
        <v>85.49</v>
      </c>
      <c r="I86" s="172"/>
      <c r="J86" s="172"/>
      <c r="K86" s="172"/>
      <c r="L86" s="172"/>
      <c r="M86" s="172"/>
      <c r="N86" s="172"/>
      <c r="O86" s="172"/>
      <c r="P86" s="172"/>
      <c r="Q86" s="172"/>
      <c r="R86" s="172"/>
      <c r="S86" s="172"/>
      <c r="T86" s="172"/>
      <c r="U86" s="172"/>
      <c r="V86" s="172"/>
      <c r="W86" s="172"/>
      <c r="X86" s="172"/>
      <c r="Y86" s="172"/>
      <c r="Z86" s="172"/>
      <c r="AA86" s="172"/>
      <c r="AB86" s="172"/>
    </row>
    <row r="87" spans="1:28" ht="25.5">
      <c r="A87" s="166" t="s">
        <v>1510</v>
      </c>
      <c r="B87" s="167" t="s">
        <v>1666</v>
      </c>
      <c r="C87" s="167" t="s">
        <v>27</v>
      </c>
      <c r="D87" s="168" t="s">
        <v>1667</v>
      </c>
      <c r="E87" s="167" t="s">
        <v>1668</v>
      </c>
      <c r="F87" s="169">
        <v>2.64E-2</v>
      </c>
      <c r="G87" s="170">
        <v>36.74</v>
      </c>
      <c r="H87" s="171">
        <v>0.96</v>
      </c>
      <c r="I87" s="172"/>
      <c r="J87" s="172"/>
      <c r="K87" s="172"/>
      <c r="L87" s="172"/>
      <c r="M87" s="172"/>
      <c r="N87" s="172"/>
      <c r="O87" s="172"/>
      <c r="P87" s="172"/>
      <c r="Q87" s="172"/>
      <c r="R87" s="172"/>
      <c r="S87" s="172"/>
      <c r="T87" s="172"/>
      <c r="U87" s="172"/>
      <c r="V87" s="172"/>
      <c r="W87" s="172"/>
      <c r="X87" s="172"/>
      <c r="Y87" s="172"/>
      <c r="Z87" s="172"/>
      <c r="AA87" s="172"/>
      <c r="AB87" s="172"/>
    </row>
    <row r="88" spans="1:28" ht="25.5">
      <c r="A88" s="166" t="s">
        <v>1510</v>
      </c>
      <c r="B88" s="167" t="s">
        <v>1669</v>
      </c>
      <c r="C88" s="167" t="s">
        <v>27</v>
      </c>
      <c r="D88" s="168" t="s">
        <v>1670</v>
      </c>
      <c r="E88" s="167" t="s">
        <v>80</v>
      </c>
      <c r="F88" s="169">
        <v>6.1000000000000004E-3</v>
      </c>
      <c r="G88" s="170">
        <v>492.47</v>
      </c>
      <c r="H88" s="171">
        <v>3</v>
      </c>
      <c r="I88" s="172"/>
      <c r="J88" s="172"/>
      <c r="K88" s="172"/>
      <c r="L88" s="172"/>
      <c r="M88" s="172"/>
      <c r="N88" s="172"/>
      <c r="O88" s="172"/>
      <c r="P88" s="172"/>
      <c r="Q88" s="172"/>
      <c r="R88" s="172"/>
      <c r="S88" s="172"/>
      <c r="T88" s="172"/>
      <c r="U88" s="172"/>
      <c r="V88" s="172"/>
      <c r="W88" s="172"/>
      <c r="X88" s="172"/>
      <c r="Y88" s="172"/>
      <c r="Z88" s="172"/>
      <c r="AA88" s="172"/>
      <c r="AB88" s="172"/>
    </row>
    <row r="89" spans="1:28" ht="25.5">
      <c r="A89" s="166" t="s">
        <v>1510</v>
      </c>
      <c r="B89" s="167" t="s">
        <v>1671</v>
      </c>
      <c r="C89" s="167" t="s">
        <v>27</v>
      </c>
      <c r="D89" s="168" t="s">
        <v>1672</v>
      </c>
      <c r="E89" s="167" t="s">
        <v>1673</v>
      </c>
      <c r="F89" s="169">
        <v>0.49199999999999999</v>
      </c>
      <c r="G89" s="170">
        <v>24.85</v>
      </c>
      <c r="H89" s="171">
        <v>12.22</v>
      </c>
      <c r="I89" s="172"/>
      <c r="J89" s="172"/>
      <c r="K89" s="172"/>
      <c r="L89" s="172"/>
      <c r="M89" s="172"/>
      <c r="N89" s="172"/>
      <c r="O89" s="172"/>
      <c r="P89" s="172"/>
      <c r="Q89" s="172"/>
      <c r="R89" s="172"/>
      <c r="S89" s="172"/>
      <c r="T89" s="172"/>
      <c r="U89" s="172"/>
      <c r="V89" s="172"/>
      <c r="W89" s="172"/>
      <c r="X89" s="172"/>
      <c r="Y89" s="172"/>
      <c r="Z89" s="172"/>
      <c r="AA89" s="172"/>
      <c r="AB89" s="172"/>
    </row>
    <row r="90" spans="1:28" ht="25.5">
      <c r="A90" s="166" t="s">
        <v>1510</v>
      </c>
      <c r="B90" s="167" t="s">
        <v>1674</v>
      </c>
      <c r="C90" s="167" t="s">
        <v>27</v>
      </c>
      <c r="D90" s="168" t="s">
        <v>1675</v>
      </c>
      <c r="E90" s="167" t="s">
        <v>1673</v>
      </c>
      <c r="F90" s="169">
        <v>0.73499999999999999</v>
      </c>
      <c r="G90" s="170">
        <v>30.75</v>
      </c>
      <c r="H90" s="171">
        <v>22.6</v>
      </c>
      <c r="I90" s="172"/>
      <c r="J90" s="172"/>
      <c r="K90" s="172"/>
      <c r="L90" s="172"/>
      <c r="M90" s="172"/>
      <c r="N90" s="172"/>
      <c r="O90" s="172"/>
      <c r="P90" s="172"/>
      <c r="Q90" s="172"/>
      <c r="R90" s="172"/>
      <c r="S90" s="172"/>
      <c r="T90" s="172"/>
      <c r="U90" s="172"/>
      <c r="V90" s="172"/>
      <c r="W90" s="172"/>
      <c r="X90" s="172"/>
      <c r="Y90" s="172"/>
      <c r="Z90" s="172"/>
      <c r="AA90" s="172"/>
      <c r="AB90" s="172"/>
    </row>
    <row r="91" spans="1:28" ht="25.5">
      <c r="A91" s="166" t="s">
        <v>1510</v>
      </c>
      <c r="B91" s="167" t="s">
        <v>1676</v>
      </c>
      <c r="C91" s="167" t="s">
        <v>27</v>
      </c>
      <c r="D91" s="168" t="s">
        <v>1677</v>
      </c>
      <c r="E91" s="167" t="s">
        <v>1678</v>
      </c>
      <c r="F91" s="169">
        <v>6.6E-3</v>
      </c>
      <c r="G91" s="170">
        <v>38.159999999999997</v>
      </c>
      <c r="H91" s="171">
        <v>0.25</v>
      </c>
      <c r="I91" s="172"/>
      <c r="J91" s="172"/>
      <c r="K91" s="172"/>
      <c r="L91" s="172"/>
      <c r="M91" s="172"/>
      <c r="N91" s="172"/>
      <c r="O91" s="172"/>
      <c r="P91" s="172"/>
      <c r="Q91" s="172"/>
      <c r="R91" s="172"/>
      <c r="S91" s="172"/>
      <c r="T91" s="172"/>
      <c r="U91" s="172"/>
      <c r="V91" s="172"/>
      <c r="W91" s="172"/>
      <c r="X91" s="172"/>
      <c r="Y91" s="172"/>
      <c r="Z91" s="172"/>
      <c r="AA91" s="172"/>
      <c r="AB91" s="172"/>
    </row>
    <row r="92" spans="1:28" ht="14.25">
      <c r="A92" s="166" t="s">
        <v>1513</v>
      </c>
      <c r="B92" s="167" t="s">
        <v>1679</v>
      </c>
      <c r="C92" s="167" t="s">
        <v>27</v>
      </c>
      <c r="D92" s="168" t="s">
        <v>1680</v>
      </c>
      <c r="E92" s="167" t="s">
        <v>322</v>
      </c>
      <c r="F92" s="169">
        <v>1.2273000000000001</v>
      </c>
      <c r="G92" s="170">
        <v>8.39</v>
      </c>
      <c r="H92" s="171">
        <v>10.29</v>
      </c>
      <c r="I92" s="172"/>
      <c r="J92" s="172"/>
      <c r="K92" s="172"/>
      <c r="L92" s="172"/>
      <c r="M92" s="172"/>
      <c r="N92" s="172"/>
      <c r="O92" s="172"/>
      <c r="P92" s="172"/>
      <c r="Q92" s="172"/>
      <c r="R92" s="172"/>
      <c r="S92" s="172"/>
      <c r="T92" s="172"/>
      <c r="U92" s="172"/>
      <c r="V92" s="172"/>
      <c r="W92" s="172"/>
      <c r="X92" s="172"/>
      <c r="Y92" s="172"/>
      <c r="Z92" s="172"/>
      <c r="AA92" s="172"/>
      <c r="AB92" s="172"/>
    </row>
    <row r="93" spans="1:28" ht="25.5">
      <c r="A93" s="166" t="s">
        <v>1513</v>
      </c>
      <c r="B93" s="167" t="s">
        <v>1681</v>
      </c>
      <c r="C93" s="167" t="s">
        <v>27</v>
      </c>
      <c r="D93" s="168" t="s">
        <v>1682</v>
      </c>
      <c r="E93" s="167" t="s">
        <v>460</v>
      </c>
      <c r="F93" s="169">
        <v>0.58530000000000004</v>
      </c>
      <c r="G93" s="170">
        <v>39.270000000000003</v>
      </c>
      <c r="H93" s="171">
        <v>22.98</v>
      </c>
      <c r="I93" s="172"/>
      <c r="J93" s="172"/>
      <c r="K93" s="172"/>
      <c r="L93" s="172"/>
      <c r="M93" s="172"/>
      <c r="N93" s="172"/>
      <c r="O93" s="172"/>
      <c r="P93" s="172"/>
      <c r="Q93" s="172"/>
      <c r="R93" s="172"/>
      <c r="S93" s="172"/>
      <c r="T93" s="172"/>
      <c r="U93" s="172"/>
      <c r="V93" s="172"/>
      <c r="W93" s="172"/>
      <c r="X93" s="172"/>
      <c r="Y93" s="172"/>
      <c r="Z93" s="172"/>
      <c r="AA93" s="172"/>
      <c r="AB93" s="172"/>
    </row>
    <row r="94" spans="1:28" ht="14.25">
      <c r="A94" s="166" t="s">
        <v>1513</v>
      </c>
      <c r="B94" s="167" t="s">
        <v>1683</v>
      </c>
      <c r="C94" s="167" t="s">
        <v>27</v>
      </c>
      <c r="D94" s="168" t="s">
        <v>1684</v>
      </c>
      <c r="E94" s="167" t="s">
        <v>322</v>
      </c>
      <c r="F94" s="169">
        <v>2</v>
      </c>
      <c r="G94" s="170">
        <v>5.99</v>
      </c>
      <c r="H94" s="171">
        <v>11.98</v>
      </c>
      <c r="I94" s="172"/>
      <c r="J94" s="172"/>
      <c r="K94" s="172"/>
      <c r="L94" s="172"/>
      <c r="M94" s="172"/>
      <c r="N94" s="172"/>
      <c r="O94" s="172"/>
      <c r="P94" s="172"/>
      <c r="Q94" s="172"/>
      <c r="R94" s="172"/>
      <c r="S94" s="172"/>
      <c r="T94" s="172"/>
      <c r="U94" s="172"/>
      <c r="V94" s="172"/>
      <c r="W94" s="172"/>
      <c r="X94" s="172"/>
      <c r="Y94" s="172"/>
      <c r="Z94" s="172"/>
      <c r="AA94" s="172"/>
      <c r="AB94" s="172"/>
    </row>
    <row r="95" spans="1:28" ht="14.25">
      <c r="A95" s="166" t="s">
        <v>1513</v>
      </c>
      <c r="B95" s="167" t="s">
        <v>1685</v>
      </c>
      <c r="C95" s="167" t="s">
        <v>27</v>
      </c>
      <c r="D95" s="168" t="s">
        <v>1686</v>
      </c>
      <c r="E95" s="167" t="s">
        <v>99</v>
      </c>
      <c r="F95" s="169">
        <v>6.8000000000000005E-2</v>
      </c>
      <c r="G95" s="170">
        <v>17.940000000000001</v>
      </c>
      <c r="H95" s="171">
        <v>1.21</v>
      </c>
      <c r="I95" s="172"/>
      <c r="J95" s="172"/>
      <c r="K95" s="172"/>
      <c r="L95" s="172"/>
      <c r="M95" s="172"/>
      <c r="N95" s="172"/>
      <c r="O95" s="172"/>
      <c r="P95" s="172"/>
      <c r="Q95" s="172"/>
      <c r="R95" s="172"/>
      <c r="S95" s="172"/>
      <c r="T95" s="172"/>
      <c r="U95" s="172"/>
      <c r="V95" s="172"/>
      <c r="W95" s="172"/>
      <c r="X95" s="172"/>
      <c r="Y95" s="172"/>
      <c r="Z95" s="172"/>
      <c r="AA95" s="172"/>
      <c r="AB95" s="172"/>
    </row>
    <row r="96" spans="1:28" ht="14.25">
      <c r="A96" s="159"/>
      <c r="B96" s="160"/>
      <c r="C96" s="160"/>
      <c r="D96" s="161"/>
      <c r="E96" s="160"/>
      <c r="F96" s="162"/>
      <c r="G96" s="163"/>
      <c r="H96" s="164"/>
      <c r="I96" s="172"/>
      <c r="J96" s="172"/>
      <c r="K96" s="172"/>
      <c r="L96" s="172"/>
      <c r="M96" s="172"/>
      <c r="N96" s="172"/>
      <c r="O96" s="172"/>
      <c r="P96" s="172"/>
      <c r="Q96" s="172"/>
      <c r="R96" s="172"/>
      <c r="S96" s="172"/>
      <c r="T96" s="172"/>
      <c r="U96" s="172"/>
      <c r="V96" s="172"/>
      <c r="W96" s="172"/>
      <c r="X96" s="172"/>
      <c r="Y96" s="172"/>
      <c r="Z96" s="172"/>
      <c r="AA96" s="172"/>
      <c r="AB96" s="172"/>
    </row>
    <row r="97" spans="1:28" ht="14.25">
      <c r="A97" s="148" t="s">
        <v>58</v>
      </c>
      <c r="B97" s="149" t="s">
        <v>7</v>
      </c>
      <c r="C97" s="149" t="s">
        <v>1504</v>
      </c>
      <c r="D97" s="165" t="s">
        <v>1505</v>
      </c>
      <c r="E97" s="149" t="s">
        <v>10</v>
      </c>
      <c r="F97" s="150" t="s">
        <v>11</v>
      </c>
      <c r="G97" s="151" t="s">
        <v>1506</v>
      </c>
      <c r="H97" s="152" t="s">
        <v>1507</v>
      </c>
      <c r="I97" s="172"/>
      <c r="J97" s="172"/>
      <c r="K97" s="172"/>
      <c r="L97" s="172"/>
      <c r="M97" s="172"/>
      <c r="N97" s="172"/>
      <c r="O97" s="172"/>
      <c r="P97" s="172"/>
      <c r="Q97" s="172"/>
      <c r="R97" s="172"/>
      <c r="S97" s="172"/>
      <c r="T97" s="172"/>
      <c r="U97" s="172"/>
      <c r="V97" s="172"/>
      <c r="W97" s="172"/>
      <c r="X97" s="172"/>
      <c r="Y97" s="172"/>
      <c r="Z97" s="172"/>
      <c r="AA97" s="172"/>
      <c r="AB97" s="172"/>
    </row>
    <row r="98" spans="1:28" ht="38.25">
      <c r="A98" s="153" t="s">
        <v>1508</v>
      </c>
      <c r="B98" s="154" t="s">
        <v>59</v>
      </c>
      <c r="C98" s="154" t="s">
        <v>20</v>
      </c>
      <c r="D98" s="155" t="s">
        <v>60</v>
      </c>
      <c r="E98" s="154" t="s">
        <v>322</v>
      </c>
      <c r="F98" s="156">
        <v>1</v>
      </c>
      <c r="G98" s="157">
        <v>54.28</v>
      </c>
      <c r="H98" s="158">
        <v>54.28</v>
      </c>
      <c r="I98" s="172"/>
      <c r="J98" s="172"/>
      <c r="K98" s="172"/>
      <c r="L98" s="172"/>
      <c r="M98" s="172"/>
      <c r="N98" s="172"/>
      <c r="O98" s="172"/>
      <c r="P98" s="172"/>
      <c r="Q98" s="172"/>
      <c r="R98" s="172"/>
      <c r="S98" s="172"/>
      <c r="T98" s="172"/>
      <c r="U98" s="172"/>
      <c r="V98" s="172"/>
      <c r="W98" s="172"/>
      <c r="X98" s="172"/>
      <c r="Y98" s="172"/>
      <c r="Z98" s="172"/>
      <c r="AA98" s="172"/>
      <c r="AB98" s="172"/>
    </row>
    <row r="99" spans="1:28" ht="25.5">
      <c r="A99" s="166" t="s">
        <v>1513</v>
      </c>
      <c r="B99" s="167" t="s">
        <v>1687</v>
      </c>
      <c r="C99" s="167" t="s">
        <v>20</v>
      </c>
      <c r="D99" s="168" t="s">
        <v>1688</v>
      </c>
      <c r="E99" s="167" t="s">
        <v>1190</v>
      </c>
      <c r="F99" s="169">
        <v>9.6551999999999992E-3</v>
      </c>
      <c r="G99" s="170" t="s">
        <v>1689</v>
      </c>
      <c r="H99" s="171" t="s">
        <v>1690</v>
      </c>
      <c r="I99" s="172"/>
      <c r="J99" s="172"/>
      <c r="K99" s="172"/>
      <c r="L99" s="172"/>
      <c r="M99" s="172"/>
      <c r="N99" s="172"/>
      <c r="O99" s="172"/>
      <c r="P99" s="172"/>
      <c r="Q99" s="172"/>
      <c r="R99" s="172"/>
      <c r="S99" s="172"/>
      <c r="T99" s="172"/>
      <c r="U99" s="172"/>
      <c r="V99" s="172"/>
      <c r="W99" s="172"/>
      <c r="X99" s="172"/>
      <c r="Y99" s="172"/>
      <c r="Z99" s="172"/>
      <c r="AA99" s="172"/>
      <c r="AB99" s="172"/>
    </row>
    <row r="100" spans="1:28" ht="38.25">
      <c r="A100" s="166" t="s">
        <v>1513</v>
      </c>
      <c r="B100" s="167" t="s">
        <v>1691</v>
      </c>
      <c r="C100" s="167" t="s">
        <v>20</v>
      </c>
      <c r="D100" s="168" t="s">
        <v>1692</v>
      </c>
      <c r="E100" s="167" t="s">
        <v>61</v>
      </c>
      <c r="F100" s="169">
        <v>0.52500000000000002</v>
      </c>
      <c r="G100" s="170" t="s">
        <v>1693</v>
      </c>
      <c r="H100" s="171" t="s">
        <v>1694</v>
      </c>
      <c r="I100" s="172"/>
      <c r="J100" s="172"/>
      <c r="K100" s="172"/>
      <c r="L100" s="172"/>
      <c r="M100" s="172"/>
      <c r="N100" s="172"/>
      <c r="O100" s="172"/>
      <c r="P100" s="172"/>
      <c r="Q100" s="172"/>
      <c r="R100" s="172"/>
      <c r="S100" s="172"/>
      <c r="T100" s="172"/>
      <c r="U100" s="172"/>
      <c r="V100" s="172"/>
      <c r="W100" s="172"/>
      <c r="X100" s="172"/>
      <c r="Y100" s="172"/>
      <c r="Z100" s="172"/>
      <c r="AA100" s="172"/>
      <c r="AB100" s="172"/>
    </row>
    <row r="101" spans="1:28" ht="38.25">
      <c r="A101" s="166" t="s">
        <v>1513</v>
      </c>
      <c r="B101" s="167" t="s">
        <v>1695</v>
      </c>
      <c r="C101" s="167" t="s">
        <v>20</v>
      </c>
      <c r="D101" s="168" t="s">
        <v>1696</v>
      </c>
      <c r="E101" s="167" t="s">
        <v>44</v>
      </c>
      <c r="F101" s="169">
        <v>0.52500000000000002</v>
      </c>
      <c r="G101" s="170" t="s">
        <v>1697</v>
      </c>
      <c r="H101" s="171" t="s">
        <v>1698</v>
      </c>
      <c r="I101" s="172"/>
      <c r="J101" s="172"/>
      <c r="K101" s="172"/>
      <c r="L101" s="172"/>
      <c r="M101" s="172"/>
      <c r="N101" s="172"/>
      <c r="O101" s="172"/>
      <c r="P101" s="172"/>
      <c r="Q101" s="172"/>
      <c r="R101" s="172"/>
      <c r="S101" s="172"/>
      <c r="T101" s="172"/>
      <c r="U101" s="172"/>
      <c r="V101" s="172"/>
      <c r="W101" s="172"/>
      <c r="X101" s="172"/>
      <c r="Y101" s="172"/>
      <c r="Z101" s="172"/>
      <c r="AA101" s="172"/>
      <c r="AB101" s="172"/>
    </row>
    <row r="102" spans="1:28" ht="38.25">
      <c r="A102" s="166" t="s">
        <v>1513</v>
      </c>
      <c r="B102" s="167" t="s">
        <v>1699</v>
      </c>
      <c r="C102" s="167" t="s">
        <v>20</v>
      </c>
      <c r="D102" s="168" t="s">
        <v>1700</v>
      </c>
      <c r="E102" s="167" t="s">
        <v>61</v>
      </c>
      <c r="F102" s="169">
        <v>0.70874999999999999</v>
      </c>
      <c r="G102" s="170" t="s">
        <v>1701</v>
      </c>
      <c r="H102" s="171" t="s">
        <v>1702</v>
      </c>
      <c r="I102" s="172"/>
      <c r="J102" s="172"/>
      <c r="K102" s="172"/>
      <c r="L102" s="172"/>
      <c r="M102" s="172"/>
      <c r="N102" s="172"/>
      <c r="O102" s="172"/>
      <c r="P102" s="172"/>
      <c r="Q102" s="172"/>
      <c r="R102" s="172"/>
      <c r="S102" s="172"/>
      <c r="T102" s="172"/>
      <c r="U102" s="172"/>
      <c r="V102" s="172"/>
      <c r="W102" s="172"/>
      <c r="X102" s="172"/>
      <c r="Y102" s="172"/>
      <c r="Z102" s="172"/>
      <c r="AA102" s="172"/>
      <c r="AB102" s="172"/>
    </row>
    <row r="103" spans="1:28" ht="14.25">
      <c r="A103" s="166" t="s">
        <v>1508</v>
      </c>
      <c r="B103" s="167" t="s">
        <v>1703</v>
      </c>
      <c r="C103" s="167" t="s">
        <v>20</v>
      </c>
      <c r="D103" s="168" t="s">
        <v>1672</v>
      </c>
      <c r="E103" s="167" t="s">
        <v>1585</v>
      </c>
      <c r="F103" s="169">
        <v>0.40740739999999998</v>
      </c>
      <c r="G103" s="170" t="s">
        <v>1704</v>
      </c>
      <c r="H103" s="171" t="s">
        <v>1705</v>
      </c>
      <c r="I103" s="172"/>
      <c r="J103" s="172"/>
      <c r="K103" s="172"/>
      <c r="L103" s="172"/>
      <c r="M103" s="172"/>
      <c r="N103" s="172"/>
      <c r="O103" s="172"/>
      <c r="P103" s="172"/>
      <c r="Q103" s="172"/>
      <c r="R103" s="172"/>
      <c r="S103" s="172"/>
      <c r="T103" s="172"/>
      <c r="U103" s="172"/>
      <c r="V103" s="172"/>
      <c r="W103" s="172"/>
      <c r="X103" s="172"/>
      <c r="Y103" s="172"/>
      <c r="Z103" s="172"/>
      <c r="AA103" s="172"/>
      <c r="AB103" s="172"/>
    </row>
    <row r="104" spans="1:28" ht="38.25">
      <c r="A104" s="166" t="s">
        <v>1508</v>
      </c>
      <c r="B104" s="167" t="s">
        <v>1706</v>
      </c>
      <c r="C104" s="167" t="s">
        <v>20</v>
      </c>
      <c r="D104" s="168" t="s">
        <v>1707</v>
      </c>
      <c r="E104" s="167" t="s">
        <v>44</v>
      </c>
      <c r="F104" s="169">
        <v>0.4</v>
      </c>
      <c r="G104" s="170" t="s">
        <v>1708</v>
      </c>
      <c r="H104" s="171" t="s">
        <v>1709</v>
      </c>
      <c r="I104" s="172"/>
      <c r="J104" s="172"/>
      <c r="K104" s="172"/>
      <c r="L104" s="172"/>
      <c r="M104" s="172"/>
      <c r="N104" s="172"/>
      <c r="O104" s="172"/>
      <c r="P104" s="172"/>
      <c r="Q104" s="172"/>
      <c r="R104" s="172"/>
      <c r="S104" s="172"/>
      <c r="T104" s="172"/>
      <c r="U104" s="172"/>
      <c r="V104" s="172"/>
      <c r="W104" s="172"/>
      <c r="X104" s="172"/>
      <c r="Y104" s="172"/>
      <c r="Z104" s="172"/>
      <c r="AA104" s="172"/>
      <c r="AB104" s="172"/>
    </row>
    <row r="105" spans="1:28" ht="25.5">
      <c r="A105" s="166" t="s">
        <v>1508</v>
      </c>
      <c r="B105" s="167" t="s">
        <v>1710</v>
      </c>
      <c r="C105" s="167" t="s">
        <v>20</v>
      </c>
      <c r="D105" s="168" t="s">
        <v>1711</v>
      </c>
      <c r="E105" s="167" t="s">
        <v>1585</v>
      </c>
      <c r="F105" s="169">
        <v>0.05</v>
      </c>
      <c r="G105" s="170" t="s">
        <v>1712</v>
      </c>
      <c r="H105" s="171" t="s">
        <v>1713</v>
      </c>
      <c r="I105" s="172"/>
      <c r="J105" s="172"/>
      <c r="K105" s="172"/>
      <c r="L105" s="172"/>
      <c r="M105" s="172"/>
      <c r="N105" s="172"/>
      <c r="O105" s="172"/>
      <c r="P105" s="172"/>
      <c r="Q105" s="172"/>
      <c r="R105" s="172"/>
      <c r="S105" s="172"/>
      <c r="T105" s="172"/>
      <c r="U105" s="172"/>
      <c r="V105" s="172"/>
      <c r="W105" s="172"/>
      <c r="X105" s="172"/>
      <c r="Y105" s="172"/>
      <c r="Z105" s="172"/>
      <c r="AA105" s="172"/>
      <c r="AB105" s="172"/>
    </row>
    <row r="106" spans="1:28" ht="14.25">
      <c r="A106" s="166" t="s">
        <v>1508</v>
      </c>
      <c r="B106" s="167" t="s">
        <v>1714</v>
      </c>
      <c r="C106" s="167" t="s">
        <v>20</v>
      </c>
      <c r="D106" s="168" t="s">
        <v>1715</v>
      </c>
      <c r="E106" s="167" t="s">
        <v>1585</v>
      </c>
      <c r="F106" s="169">
        <v>0.40740739999999998</v>
      </c>
      <c r="G106" s="170" t="s">
        <v>1716</v>
      </c>
      <c r="H106" s="171" t="s">
        <v>1717</v>
      </c>
      <c r="I106" s="172"/>
      <c r="J106" s="172"/>
      <c r="K106" s="172"/>
      <c r="L106" s="172"/>
      <c r="M106" s="172"/>
      <c r="N106" s="172"/>
      <c r="O106" s="172"/>
      <c r="P106" s="172"/>
      <c r="Q106" s="172"/>
      <c r="R106" s="172"/>
      <c r="S106" s="172"/>
      <c r="T106" s="172"/>
      <c r="U106" s="172"/>
      <c r="V106" s="172"/>
      <c r="W106" s="172"/>
      <c r="X106" s="172"/>
      <c r="Y106" s="172"/>
      <c r="Z106" s="172"/>
      <c r="AA106" s="172"/>
      <c r="AB106" s="172"/>
    </row>
    <row r="107" spans="1:28" ht="14.25">
      <c r="A107" s="159"/>
      <c r="B107" s="160"/>
      <c r="C107" s="160"/>
      <c r="D107" s="161"/>
      <c r="E107" s="160"/>
      <c r="F107" s="162"/>
      <c r="G107" s="163"/>
      <c r="H107" s="164"/>
      <c r="I107" s="172"/>
      <c r="J107" s="172"/>
      <c r="K107" s="172"/>
      <c r="L107" s="172"/>
      <c r="M107" s="172"/>
      <c r="N107" s="172"/>
      <c r="O107" s="172"/>
      <c r="P107" s="172"/>
      <c r="Q107" s="172"/>
      <c r="R107" s="172"/>
      <c r="S107" s="172"/>
      <c r="T107" s="172"/>
      <c r="U107" s="172"/>
      <c r="V107" s="172"/>
      <c r="W107" s="172"/>
      <c r="X107" s="172"/>
      <c r="Y107" s="172"/>
      <c r="Z107" s="172"/>
      <c r="AA107" s="172"/>
      <c r="AB107" s="172"/>
    </row>
    <row r="108" spans="1:28" ht="14.25">
      <c r="A108" s="148" t="s">
        <v>64</v>
      </c>
      <c r="B108" s="149" t="s">
        <v>7</v>
      </c>
      <c r="C108" s="149" t="s">
        <v>1504</v>
      </c>
      <c r="D108" s="165" t="s">
        <v>1505</v>
      </c>
      <c r="E108" s="149" t="s">
        <v>10</v>
      </c>
      <c r="F108" s="150" t="s">
        <v>11</v>
      </c>
      <c r="G108" s="151" t="s">
        <v>1506</v>
      </c>
      <c r="H108" s="152" t="s">
        <v>1507</v>
      </c>
      <c r="I108" s="172"/>
      <c r="J108" s="172"/>
      <c r="K108" s="172"/>
      <c r="L108" s="172"/>
      <c r="M108" s="172"/>
      <c r="N108" s="172"/>
      <c r="O108" s="172"/>
      <c r="P108" s="172"/>
      <c r="Q108" s="172"/>
      <c r="R108" s="172"/>
      <c r="S108" s="172"/>
      <c r="T108" s="172"/>
      <c r="U108" s="172"/>
      <c r="V108" s="172"/>
      <c r="W108" s="172"/>
      <c r="X108" s="172"/>
      <c r="Y108" s="172"/>
      <c r="Z108" s="172"/>
      <c r="AA108" s="172"/>
      <c r="AB108" s="172"/>
    </row>
    <row r="109" spans="1:28" ht="14.25">
      <c r="A109" s="153" t="s">
        <v>1508</v>
      </c>
      <c r="B109" s="154" t="s">
        <v>65</v>
      </c>
      <c r="C109" s="154" t="s">
        <v>27</v>
      </c>
      <c r="D109" s="155" t="s">
        <v>66</v>
      </c>
      <c r="E109" s="154" t="s">
        <v>44</v>
      </c>
      <c r="F109" s="156">
        <v>1</v>
      </c>
      <c r="G109" s="157">
        <v>1.94</v>
      </c>
      <c r="H109" s="158">
        <v>1.94</v>
      </c>
      <c r="I109" s="172"/>
      <c r="J109" s="172"/>
      <c r="K109" s="172"/>
      <c r="L109" s="172"/>
      <c r="M109" s="172"/>
      <c r="N109" s="172"/>
      <c r="O109" s="172"/>
      <c r="P109" s="172"/>
      <c r="Q109" s="172"/>
      <c r="R109" s="172"/>
      <c r="S109" s="172"/>
      <c r="T109" s="172"/>
      <c r="U109" s="172"/>
      <c r="V109" s="172"/>
      <c r="W109" s="172"/>
      <c r="X109" s="172"/>
      <c r="Y109" s="172"/>
      <c r="Z109" s="172"/>
      <c r="AA109" s="172"/>
      <c r="AB109" s="172"/>
    </row>
    <row r="110" spans="1:28" ht="25.5">
      <c r="A110" s="166" t="s">
        <v>1510</v>
      </c>
      <c r="B110" s="167" t="s">
        <v>1718</v>
      </c>
      <c r="C110" s="167" t="s">
        <v>27</v>
      </c>
      <c r="D110" s="168" t="s">
        <v>1719</v>
      </c>
      <c r="E110" s="167" t="s">
        <v>1668</v>
      </c>
      <c r="F110" s="169">
        <v>7.3180000000000001E-4</v>
      </c>
      <c r="G110" s="170">
        <v>103.57</v>
      </c>
      <c r="H110" s="171">
        <v>7.0000000000000007E-2</v>
      </c>
      <c r="I110" s="172"/>
      <c r="J110" s="172"/>
      <c r="K110" s="172"/>
      <c r="L110" s="172"/>
      <c r="M110" s="172"/>
      <c r="N110" s="172"/>
      <c r="O110" s="172"/>
      <c r="P110" s="172"/>
      <c r="Q110" s="172"/>
      <c r="R110" s="172"/>
      <c r="S110" s="172"/>
      <c r="T110" s="172"/>
      <c r="U110" s="172"/>
      <c r="V110" s="172"/>
      <c r="W110" s="172"/>
      <c r="X110" s="172"/>
      <c r="Y110" s="172"/>
      <c r="Z110" s="172"/>
      <c r="AA110" s="172"/>
      <c r="AB110" s="172"/>
    </row>
    <row r="111" spans="1:28" ht="38.25">
      <c r="A111" s="166" t="s">
        <v>1510</v>
      </c>
      <c r="B111" s="167" t="s">
        <v>1720</v>
      </c>
      <c r="C111" s="167" t="s">
        <v>27</v>
      </c>
      <c r="D111" s="168" t="s">
        <v>1721</v>
      </c>
      <c r="E111" s="167" t="s">
        <v>1678</v>
      </c>
      <c r="F111" s="169">
        <v>1.0702000000000001E-3</v>
      </c>
      <c r="G111" s="170">
        <v>328.16</v>
      </c>
      <c r="H111" s="171">
        <v>0.35</v>
      </c>
      <c r="I111" s="172"/>
      <c r="J111" s="172"/>
      <c r="K111" s="172"/>
      <c r="L111" s="172"/>
      <c r="M111" s="172"/>
      <c r="N111" s="172"/>
      <c r="O111" s="172"/>
      <c r="P111" s="172"/>
      <c r="Q111" s="172"/>
      <c r="R111" s="172"/>
      <c r="S111" s="172"/>
      <c r="T111" s="172"/>
      <c r="U111" s="172"/>
      <c r="V111" s="172"/>
      <c r="W111" s="172"/>
      <c r="X111" s="172"/>
      <c r="Y111" s="172"/>
      <c r="Z111" s="172"/>
      <c r="AA111" s="172"/>
      <c r="AB111" s="172"/>
    </row>
    <row r="112" spans="1:28" ht="38.25">
      <c r="A112" s="166" t="s">
        <v>1510</v>
      </c>
      <c r="B112" s="167" t="s">
        <v>1722</v>
      </c>
      <c r="C112" s="167" t="s">
        <v>27</v>
      </c>
      <c r="D112" s="168" t="s">
        <v>1723</v>
      </c>
      <c r="E112" s="167" t="s">
        <v>1668</v>
      </c>
      <c r="F112" s="169">
        <v>6.0956999999999999E-3</v>
      </c>
      <c r="G112" s="170">
        <v>70.239999999999995</v>
      </c>
      <c r="H112" s="171">
        <v>0.42</v>
      </c>
      <c r="I112" s="172"/>
      <c r="J112" s="172"/>
      <c r="K112" s="172"/>
      <c r="L112" s="172"/>
      <c r="M112" s="172"/>
      <c r="N112" s="172"/>
      <c r="O112" s="172"/>
      <c r="P112" s="172"/>
      <c r="Q112" s="172"/>
      <c r="R112" s="172"/>
      <c r="S112" s="172"/>
      <c r="T112" s="172"/>
      <c r="U112" s="172"/>
      <c r="V112" s="172"/>
      <c r="W112" s="172"/>
      <c r="X112" s="172"/>
      <c r="Y112" s="172"/>
      <c r="Z112" s="172"/>
      <c r="AA112" s="172"/>
      <c r="AB112" s="172"/>
    </row>
    <row r="113" spans="1:28" ht="38.25">
      <c r="A113" s="166" t="s">
        <v>1510</v>
      </c>
      <c r="B113" s="167" t="s">
        <v>1724</v>
      </c>
      <c r="C113" s="167" t="s">
        <v>27</v>
      </c>
      <c r="D113" s="168" t="s">
        <v>1725</v>
      </c>
      <c r="E113" s="167" t="s">
        <v>1668</v>
      </c>
      <c r="F113" s="169">
        <v>7.5449999999999996E-3</v>
      </c>
      <c r="G113" s="170">
        <v>76.5</v>
      </c>
      <c r="H113" s="171">
        <v>0.56999999999999995</v>
      </c>
      <c r="I113" s="172"/>
      <c r="J113" s="172"/>
      <c r="K113" s="172"/>
      <c r="L113" s="172"/>
      <c r="M113" s="172"/>
      <c r="N113" s="172"/>
      <c r="O113" s="172"/>
      <c r="P113" s="172"/>
      <c r="Q113" s="172"/>
      <c r="R113" s="172"/>
      <c r="S113" s="172"/>
      <c r="T113" s="172"/>
      <c r="U113" s="172"/>
      <c r="V113" s="172"/>
      <c r="W113" s="172"/>
      <c r="X113" s="172"/>
      <c r="Y113" s="172"/>
      <c r="Z113" s="172"/>
      <c r="AA113" s="172"/>
      <c r="AB113" s="172"/>
    </row>
    <row r="114" spans="1:28" ht="25.5">
      <c r="A114" s="166" t="s">
        <v>1510</v>
      </c>
      <c r="B114" s="167" t="s">
        <v>1726</v>
      </c>
      <c r="C114" s="167" t="s">
        <v>27</v>
      </c>
      <c r="D114" s="168" t="s">
        <v>1727</v>
      </c>
      <c r="E114" s="167" t="s">
        <v>1673</v>
      </c>
      <c r="F114" s="169">
        <v>1.0342999999999999E-3</v>
      </c>
      <c r="G114" s="170">
        <v>22.64</v>
      </c>
      <c r="H114" s="171">
        <v>0.02</v>
      </c>
      <c r="I114" s="172"/>
      <c r="J114" s="172"/>
      <c r="K114" s="172"/>
      <c r="L114" s="172"/>
      <c r="M114" s="172"/>
      <c r="N114" s="172"/>
      <c r="O114" s="172"/>
      <c r="P114" s="172"/>
      <c r="Q114" s="172"/>
      <c r="R114" s="172"/>
      <c r="S114" s="172"/>
      <c r="T114" s="172"/>
      <c r="U114" s="172"/>
      <c r="V114" s="172"/>
      <c r="W114" s="172"/>
      <c r="X114" s="172"/>
      <c r="Y114" s="172"/>
      <c r="Z114" s="172"/>
      <c r="AA114" s="172"/>
      <c r="AB114" s="172"/>
    </row>
    <row r="115" spans="1:28" ht="38.25">
      <c r="A115" s="166" t="s">
        <v>1510</v>
      </c>
      <c r="B115" s="167" t="s">
        <v>1728</v>
      </c>
      <c r="C115" s="167" t="s">
        <v>27</v>
      </c>
      <c r="D115" s="168" t="s">
        <v>1729</v>
      </c>
      <c r="E115" s="167" t="s">
        <v>1678</v>
      </c>
      <c r="F115" s="169">
        <v>2.5195E-3</v>
      </c>
      <c r="G115" s="170">
        <v>174.08</v>
      </c>
      <c r="H115" s="171">
        <v>0.43</v>
      </c>
      <c r="I115" s="172"/>
      <c r="J115" s="172"/>
      <c r="K115" s="172"/>
      <c r="L115" s="172"/>
      <c r="M115" s="172"/>
      <c r="N115" s="172"/>
      <c r="O115" s="172"/>
      <c r="P115" s="172"/>
      <c r="Q115" s="172"/>
      <c r="R115" s="172"/>
      <c r="S115" s="172"/>
      <c r="T115" s="172"/>
      <c r="U115" s="172"/>
      <c r="V115" s="172"/>
      <c r="W115" s="172"/>
      <c r="X115" s="172"/>
      <c r="Y115" s="172"/>
      <c r="Z115" s="172"/>
      <c r="AA115" s="172"/>
      <c r="AB115" s="172"/>
    </row>
    <row r="116" spans="1:28" ht="25.5">
      <c r="A116" s="166" t="s">
        <v>1510</v>
      </c>
      <c r="B116" s="167" t="s">
        <v>1730</v>
      </c>
      <c r="C116" s="167" t="s">
        <v>27</v>
      </c>
      <c r="D116" s="168" t="s">
        <v>1731</v>
      </c>
      <c r="E116" s="167" t="s">
        <v>1678</v>
      </c>
      <c r="F116" s="169">
        <v>3.0249999999999998E-4</v>
      </c>
      <c r="G116" s="170">
        <v>265.31</v>
      </c>
      <c r="H116" s="171">
        <v>0.08</v>
      </c>
      <c r="I116" s="172"/>
      <c r="J116" s="172"/>
      <c r="K116" s="172"/>
      <c r="L116" s="172"/>
      <c r="M116" s="172"/>
      <c r="N116" s="172"/>
      <c r="O116" s="172"/>
      <c r="P116" s="172"/>
      <c r="Q116" s="172"/>
      <c r="R116" s="172"/>
      <c r="S116" s="172"/>
      <c r="T116" s="172"/>
      <c r="U116" s="172"/>
      <c r="V116" s="172"/>
      <c r="W116" s="172"/>
      <c r="X116" s="172"/>
      <c r="Y116" s="172"/>
      <c r="Z116" s="172"/>
      <c r="AA116" s="172"/>
      <c r="AB116" s="172"/>
    </row>
    <row r="117" spans="1:28" ht="14.25">
      <c r="A117" s="159"/>
      <c r="B117" s="160"/>
      <c r="C117" s="160"/>
      <c r="D117" s="161"/>
      <c r="E117" s="160"/>
      <c r="F117" s="162"/>
      <c r="G117" s="163"/>
      <c r="H117" s="164"/>
      <c r="I117" s="172"/>
      <c r="J117" s="172"/>
      <c r="K117" s="172"/>
      <c r="L117" s="172"/>
      <c r="M117" s="172"/>
      <c r="N117" s="172"/>
      <c r="O117" s="172"/>
      <c r="P117" s="172"/>
      <c r="Q117" s="172"/>
      <c r="R117" s="172"/>
      <c r="S117" s="172"/>
      <c r="T117" s="172"/>
      <c r="U117" s="172"/>
      <c r="V117" s="172"/>
      <c r="W117" s="172"/>
      <c r="X117" s="172"/>
      <c r="Y117" s="172"/>
      <c r="Z117" s="172"/>
      <c r="AA117" s="172"/>
      <c r="AB117" s="172"/>
    </row>
    <row r="118" spans="1:28" ht="14.25">
      <c r="A118" s="148" t="s">
        <v>73</v>
      </c>
      <c r="B118" s="149" t="s">
        <v>7</v>
      </c>
      <c r="C118" s="149" t="s">
        <v>1504</v>
      </c>
      <c r="D118" s="165" t="s">
        <v>1505</v>
      </c>
      <c r="E118" s="149" t="s">
        <v>10</v>
      </c>
      <c r="F118" s="150" t="s">
        <v>11</v>
      </c>
      <c r="G118" s="151" t="s">
        <v>1506</v>
      </c>
      <c r="H118" s="152" t="s">
        <v>1507</v>
      </c>
      <c r="I118" s="172"/>
      <c r="J118" s="172"/>
      <c r="K118" s="172"/>
      <c r="L118" s="172"/>
      <c r="M118" s="172"/>
      <c r="N118" s="172"/>
      <c r="O118" s="172"/>
      <c r="P118" s="172"/>
      <c r="Q118" s="172"/>
      <c r="R118" s="172"/>
      <c r="S118" s="172"/>
      <c r="T118" s="172"/>
      <c r="U118" s="172"/>
      <c r="V118" s="172"/>
      <c r="W118" s="172"/>
      <c r="X118" s="172"/>
      <c r="Y118" s="172"/>
      <c r="Z118" s="172"/>
      <c r="AA118" s="172"/>
      <c r="AB118" s="172"/>
    </row>
    <row r="119" spans="1:28" ht="25.5">
      <c r="A119" s="153" t="s">
        <v>1508</v>
      </c>
      <c r="B119" s="154" t="s">
        <v>74</v>
      </c>
      <c r="C119" s="154" t="s">
        <v>27</v>
      </c>
      <c r="D119" s="155" t="s">
        <v>1732</v>
      </c>
      <c r="E119" s="154" t="s">
        <v>76</v>
      </c>
      <c r="F119" s="156">
        <v>1</v>
      </c>
      <c r="G119" s="157">
        <v>18.739999999999998</v>
      </c>
      <c r="H119" s="158">
        <v>18.739999999999998</v>
      </c>
      <c r="I119" s="172"/>
      <c r="J119" s="172"/>
      <c r="K119" s="172"/>
      <c r="L119" s="172"/>
      <c r="M119" s="172"/>
      <c r="N119" s="172"/>
      <c r="O119" s="172"/>
      <c r="P119" s="172"/>
      <c r="Q119" s="172"/>
      <c r="R119" s="172"/>
      <c r="S119" s="172"/>
      <c r="T119" s="172"/>
      <c r="U119" s="172"/>
      <c r="V119" s="172"/>
      <c r="W119" s="172"/>
      <c r="X119" s="172"/>
      <c r="Y119" s="172"/>
      <c r="Z119" s="172"/>
      <c r="AA119" s="172"/>
      <c r="AB119" s="172"/>
    </row>
    <row r="120" spans="1:28" ht="25.5">
      <c r="A120" s="166" t="s">
        <v>1510</v>
      </c>
      <c r="B120" s="167" t="s">
        <v>1726</v>
      </c>
      <c r="C120" s="167" t="s">
        <v>27</v>
      </c>
      <c r="D120" s="168" t="s">
        <v>1727</v>
      </c>
      <c r="E120" s="167" t="s">
        <v>1673</v>
      </c>
      <c r="F120" s="169">
        <v>0.36299999999999999</v>
      </c>
      <c r="G120" s="170">
        <v>22.64</v>
      </c>
      <c r="H120" s="171">
        <v>8.2100000000000009</v>
      </c>
      <c r="I120" s="172"/>
      <c r="J120" s="172"/>
      <c r="K120" s="172"/>
      <c r="L120" s="172"/>
      <c r="M120" s="172"/>
      <c r="N120" s="172"/>
      <c r="O120" s="172"/>
      <c r="P120" s="172"/>
      <c r="Q120" s="172"/>
      <c r="R120" s="172"/>
      <c r="S120" s="172"/>
      <c r="T120" s="172"/>
      <c r="U120" s="172"/>
      <c r="V120" s="172"/>
      <c r="W120" s="172"/>
      <c r="X120" s="172"/>
      <c r="Y120" s="172"/>
      <c r="Z120" s="172"/>
      <c r="AA120" s="172"/>
      <c r="AB120" s="172"/>
    </row>
    <row r="121" spans="1:28" ht="25.5">
      <c r="A121" s="166" t="s">
        <v>1510</v>
      </c>
      <c r="B121" s="167" t="s">
        <v>1733</v>
      </c>
      <c r="C121" s="167" t="s">
        <v>27</v>
      </c>
      <c r="D121" s="168" t="s">
        <v>1734</v>
      </c>
      <c r="E121" s="167" t="s">
        <v>1668</v>
      </c>
      <c r="F121" s="169">
        <v>0.20030000000000001</v>
      </c>
      <c r="G121" s="170">
        <v>27.84</v>
      </c>
      <c r="H121" s="171">
        <v>5.57</v>
      </c>
      <c r="I121" s="172"/>
      <c r="J121" s="172"/>
      <c r="K121" s="172"/>
      <c r="L121" s="172"/>
      <c r="M121" s="172"/>
      <c r="N121" s="172"/>
      <c r="O121" s="172"/>
      <c r="P121" s="172"/>
      <c r="Q121" s="172"/>
      <c r="R121" s="172"/>
      <c r="S121" s="172"/>
      <c r="T121" s="172"/>
      <c r="U121" s="172"/>
      <c r="V121" s="172"/>
      <c r="W121" s="172"/>
      <c r="X121" s="172"/>
      <c r="Y121" s="172"/>
      <c r="Z121" s="172"/>
      <c r="AA121" s="172"/>
      <c r="AB121" s="172"/>
    </row>
    <row r="122" spans="1:28" ht="25.5">
      <c r="A122" s="166" t="s">
        <v>1510</v>
      </c>
      <c r="B122" s="167" t="s">
        <v>1735</v>
      </c>
      <c r="C122" s="167" t="s">
        <v>27</v>
      </c>
      <c r="D122" s="168" t="s">
        <v>1736</v>
      </c>
      <c r="E122" s="167" t="s">
        <v>1678</v>
      </c>
      <c r="F122" s="169">
        <v>0.16270000000000001</v>
      </c>
      <c r="G122" s="170">
        <v>30.5</v>
      </c>
      <c r="H122" s="171">
        <v>4.96</v>
      </c>
      <c r="I122" s="172"/>
      <c r="J122" s="172"/>
      <c r="K122" s="172"/>
      <c r="L122" s="172"/>
      <c r="M122" s="172"/>
      <c r="N122" s="172"/>
      <c r="O122" s="172"/>
      <c r="P122" s="172"/>
      <c r="Q122" s="172"/>
      <c r="R122" s="172"/>
      <c r="S122" s="172"/>
      <c r="T122" s="172"/>
      <c r="U122" s="172"/>
      <c r="V122" s="172"/>
      <c r="W122" s="172"/>
      <c r="X122" s="172"/>
      <c r="Y122" s="172"/>
      <c r="Z122" s="172"/>
      <c r="AA122" s="172"/>
      <c r="AB122" s="172"/>
    </row>
    <row r="123" spans="1:28" ht="14.25">
      <c r="A123" s="159"/>
      <c r="B123" s="160"/>
      <c r="C123" s="160"/>
      <c r="D123" s="161"/>
      <c r="E123" s="160"/>
      <c r="F123" s="162"/>
      <c r="G123" s="163"/>
      <c r="H123" s="164"/>
      <c r="I123" s="172"/>
      <c r="J123" s="172"/>
      <c r="K123" s="172"/>
      <c r="L123" s="172"/>
      <c r="M123" s="172"/>
      <c r="N123" s="172"/>
      <c r="O123" s="172"/>
      <c r="P123" s="172"/>
      <c r="Q123" s="172"/>
      <c r="R123" s="172"/>
      <c r="S123" s="172"/>
      <c r="T123" s="172"/>
      <c r="U123" s="172"/>
      <c r="V123" s="172"/>
      <c r="W123" s="172"/>
      <c r="X123" s="172"/>
      <c r="Y123" s="172"/>
      <c r="Z123" s="172"/>
      <c r="AA123" s="172"/>
      <c r="AB123" s="172"/>
    </row>
    <row r="124" spans="1:28" ht="14.25">
      <c r="A124" s="148" t="s">
        <v>77</v>
      </c>
      <c r="B124" s="149" t="s">
        <v>7</v>
      </c>
      <c r="C124" s="149" t="s">
        <v>1504</v>
      </c>
      <c r="D124" s="165" t="s">
        <v>1505</v>
      </c>
      <c r="E124" s="149" t="s">
        <v>10</v>
      </c>
      <c r="F124" s="150" t="s">
        <v>11</v>
      </c>
      <c r="G124" s="151" t="s">
        <v>1506</v>
      </c>
      <c r="H124" s="152" t="s">
        <v>1507</v>
      </c>
      <c r="I124" s="172"/>
      <c r="J124" s="172"/>
      <c r="K124" s="172"/>
      <c r="L124" s="172"/>
      <c r="M124" s="172"/>
      <c r="N124" s="172"/>
      <c r="O124" s="172"/>
      <c r="P124" s="172"/>
      <c r="Q124" s="172"/>
      <c r="R124" s="172"/>
      <c r="S124" s="172"/>
      <c r="T124" s="172"/>
      <c r="U124" s="172"/>
      <c r="V124" s="172"/>
      <c r="W124" s="172"/>
      <c r="X124" s="172"/>
      <c r="Y124" s="172"/>
      <c r="Z124" s="172"/>
      <c r="AA124" s="172"/>
      <c r="AB124" s="172"/>
    </row>
    <row r="125" spans="1:28" ht="25.5">
      <c r="A125" s="153" t="s">
        <v>1508</v>
      </c>
      <c r="B125" s="154" t="s">
        <v>78</v>
      </c>
      <c r="C125" s="154" t="s">
        <v>27</v>
      </c>
      <c r="D125" s="155" t="s">
        <v>1737</v>
      </c>
      <c r="E125" s="154" t="s">
        <v>80</v>
      </c>
      <c r="F125" s="156">
        <v>1</v>
      </c>
      <c r="G125" s="157">
        <v>100.91</v>
      </c>
      <c r="H125" s="158">
        <v>100.91</v>
      </c>
      <c r="I125" s="172"/>
      <c r="J125" s="172"/>
      <c r="K125" s="172"/>
      <c r="L125" s="172"/>
      <c r="M125" s="172"/>
      <c r="N125" s="172"/>
      <c r="O125" s="172"/>
      <c r="P125" s="172"/>
      <c r="Q125" s="172"/>
      <c r="R125" s="172"/>
      <c r="S125" s="172"/>
      <c r="T125" s="172"/>
      <c r="U125" s="172"/>
      <c r="V125" s="172"/>
      <c r="W125" s="172"/>
      <c r="X125" s="172"/>
      <c r="Y125" s="172"/>
      <c r="Z125" s="172"/>
      <c r="AA125" s="172"/>
      <c r="AB125" s="172"/>
    </row>
    <row r="126" spans="1:28" ht="25.5">
      <c r="A126" s="166" t="s">
        <v>1510</v>
      </c>
      <c r="B126" s="167" t="s">
        <v>1726</v>
      </c>
      <c r="C126" s="167" t="s">
        <v>27</v>
      </c>
      <c r="D126" s="168" t="s">
        <v>1727</v>
      </c>
      <c r="E126" s="167" t="s">
        <v>1673</v>
      </c>
      <c r="F126" s="169">
        <v>3.1259999999999999</v>
      </c>
      <c r="G126" s="170">
        <v>22.64</v>
      </c>
      <c r="H126" s="171">
        <v>70.77</v>
      </c>
      <c r="I126" s="172"/>
      <c r="J126" s="172"/>
      <c r="K126" s="172"/>
      <c r="L126" s="172"/>
      <c r="M126" s="172"/>
      <c r="N126" s="172"/>
      <c r="O126" s="172"/>
      <c r="P126" s="172"/>
      <c r="Q126" s="172"/>
      <c r="R126" s="172"/>
      <c r="S126" s="172"/>
      <c r="T126" s="172"/>
      <c r="U126" s="172"/>
      <c r="V126" s="172"/>
      <c r="W126" s="172"/>
      <c r="X126" s="172"/>
      <c r="Y126" s="172"/>
      <c r="Z126" s="172"/>
      <c r="AA126" s="172"/>
      <c r="AB126" s="172"/>
    </row>
    <row r="127" spans="1:28" ht="25.5">
      <c r="A127" s="166" t="s">
        <v>1510</v>
      </c>
      <c r="B127" s="167" t="s">
        <v>1738</v>
      </c>
      <c r="C127" s="167" t="s">
        <v>27</v>
      </c>
      <c r="D127" s="168" t="s">
        <v>1739</v>
      </c>
      <c r="E127" s="167" t="s">
        <v>1673</v>
      </c>
      <c r="F127" s="169">
        <v>0.96599999999999997</v>
      </c>
      <c r="G127" s="170">
        <v>31.21</v>
      </c>
      <c r="H127" s="171">
        <v>30.14</v>
      </c>
      <c r="I127" s="172"/>
      <c r="J127" s="172"/>
      <c r="K127" s="172"/>
      <c r="L127" s="172"/>
      <c r="M127" s="172"/>
      <c r="N127" s="172"/>
      <c r="O127" s="172"/>
      <c r="P127" s="172"/>
      <c r="Q127" s="172"/>
      <c r="R127" s="172"/>
      <c r="S127" s="172"/>
      <c r="T127" s="172"/>
      <c r="U127" s="172"/>
      <c r="V127" s="172"/>
      <c r="W127" s="172"/>
      <c r="X127" s="172"/>
      <c r="Y127" s="172"/>
      <c r="Z127" s="172"/>
      <c r="AA127" s="172"/>
      <c r="AB127" s="172"/>
    </row>
    <row r="128" spans="1:28" ht="14.25">
      <c r="A128" s="159"/>
      <c r="B128" s="160"/>
      <c r="C128" s="160"/>
      <c r="D128" s="161"/>
      <c r="E128" s="160"/>
      <c r="F128" s="162"/>
      <c r="G128" s="163"/>
      <c r="H128" s="164"/>
      <c r="I128" s="172"/>
      <c r="J128" s="172"/>
      <c r="K128" s="172"/>
      <c r="L128" s="172"/>
      <c r="M128" s="172"/>
      <c r="N128" s="172"/>
      <c r="O128" s="172"/>
      <c r="P128" s="172"/>
      <c r="Q128" s="172"/>
      <c r="R128" s="172"/>
      <c r="S128" s="172"/>
      <c r="T128" s="172"/>
      <c r="U128" s="172"/>
      <c r="V128" s="172"/>
      <c r="W128" s="172"/>
      <c r="X128" s="172"/>
      <c r="Y128" s="172"/>
      <c r="Z128" s="172"/>
      <c r="AA128" s="172"/>
      <c r="AB128" s="172"/>
    </row>
    <row r="129" spans="1:28" ht="14.25">
      <c r="A129" s="148" t="s">
        <v>81</v>
      </c>
      <c r="B129" s="149" t="s">
        <v>7</v>
      </c>
      <c r="C129" s="149" t="s">
        <v>1504</v>
      </c>
      <c r="D129" s="165" t="s">
        <v>1505</v>
      </c>
      <c r="E129" s="149" t="s">
        <v>10</v>
      </c>
      <c r="F129" s="150" t="s">
        <v>11</v>
      </c>
      <c r="G129" s="151" t="s">
        <v>1506</v>
      </c>
      <c r="H129" s="152" t="s">
        <v>1507</v>
      </c>
      <c r="I129" s="172"/>
      <c r="J129" s="172"/>
      <c r="K129" s="172"/>
      <c r="L129" s="172"/>
      <c r="M129" s="172"/>
      <c r="N129" s="172"/>
      <c r="O129" s="172"/>
      <c r="P129" s="172"/>
      <c r="Q129" s="172"/>
      <c r="R129" s="172"/>
      <c r="S129" s="172"/>
      <c r="T129" s="172"/>
      <c r="U129" s="172"/>
      <c r="V129" s="172"/>
      <c r="W129" s="172"/>
      <c r="X129" s="172"/>
      <c r="Y129" s="172"/>
      <c r="Z129" s="172"/>
      <c r="AA129" s="172"/>
      <c r="AB129" s="172"/>
    </row>
    <row r="130" spans="1:28" ht="25.5">
      <c r="A130" s="153" t="s">
        <v>1508</v>
      </c>
      <c r="B130" s="154" t="s">
        <v>82</v>
      </c>
      <c r="C130" s="154" t="s">
        <v>27</v>
      </c>
      <c r="D130" s="155" t="s">
        <v>1740</v>
      </c>
      <c r="E130" s="154" t="s">
        <v>80</v>
      </c>
      <c r="F130" s="156">
        <v>1</v>
      </c>
      <c r="G130" s="157">
        <v>110.9</v>
      </c>
      <c r="H130" s="158">
        <v>110.9</v>
      </c>
      <c r="I130" s="172"/>
      <c r="J130" s="172"/>
      <c r="K130" s="172"/>
      <c r="L130" s="172"/>
      <c r="M130" s="172"/>
      <c r="N130" s="172"/>
      <c r="O130" s="172"/>
      <c r="P130" s="172"/>
      <c r="Q130" s="172"/>
      <c r="R130" s="172"/>
      <c r="S130" s="172"/>
      <c r="T130" s="172"/>
      <c r="U130" s="172"/>
      <c r="V130" s="172"/>
      <c r="W130" s="172"/>
      <c r="X130" s="172"/>
      <c r="Y130" s="172"/>
      <c r="Z130" s="172"/>
      <c r="AA130" s="172"/>
      <c r="AB130" s="172"/>
    </row>
    <row r="131" spans="1:28" ht="25.5">
      <c r="A131" s="166" t="s">
        <v>1510</v>
      </c>
      <c r="B131" s="167" t="s">
        <v>1726</v>
      </c>
      <c r="C131" s="167" t="s">
        <v>27</v>
      </c>
      <c r="D131" s="168" t="s">
        <v>1727</v>
      </c>
      <c r="E131" s="173" t="s">
        <v>1673</v>
      </c>
      <c r="F131" s="169">
        <v>3.5150000000000001</v>
      </c>
      <c r="G131" s="170">
        <v>22.64</v>
      </c>
      <c r="H131" s="171">
        <v>79.569999999999993</v>
      </c>
      <c r="I131" s="172"/>
      <c r="J131" s="172"/>
      <c r="K131" s="172"/>
      <c r="L131" s="172"/>
      <c r="M131" s="172"/>
      <c r="N131" s="172"/>
      <c r="O131" s="172"/>
      <c r="P131" s="172"/>
      <c r="Q131" s="172"/>
      <c r="R131" s="172"/>
      <c r="S131" s="172"/>
      <c r="T131" s="172"/>
      <c r="U131" s="172"/>
      <c r="V131" s="172"/>
      <c r="W131" s="172"/>
      <c r="X131" s="172"/>
      <c r="Y131" s="172"/>
      <c r="Z131" s="172"/>
      <c r="AA131" s="172"/>
      <c r="AB131" s="172"/>
    </row>
    <row r="132" spans="1:28" ht="25.5">
      <c r="A132" s="166" t="s">
        <v>1510</v>
      </c>
      <c r="B132" s="167" t="s">
        <v>1738</v>
      </c>
      <c r="C132" s="167" t="s">
        <v>27</v>
      </c>
      <c r="D132" s="168" t="s">
        <v>1739</v>
      </c>
      <c r="E132" s="173" t="s">
        <v>1673</v>
      </c>
      <c r="F132" s="169">
        <v>1.004</v>
      </c>
      <c r="G132" s="170">
        <v>31.21</v>
      </c>
      <c r="H132" s="171">
        <v>31.33</v>
      </c>
      <c r="I132" s="172"/>
      <c r="J132" s="172"/>
      <c r="K132" s="172"/>
      <c r="L132" s="172"/>
      <c r="M132" s="172"/>
      <c r="N132" s="172"/>
      <c r="O132" s="172"/>
      <c r="P132" s="172"/>
      <c r="Q132" s="172"/>
      <c r="R132" s="172"/>
      <c r="S132" s="172"/>
      <c r="T132" s="172"/>
      <c r="U132" s="172"/>
      <c r="V132" s="172"/>
      <c r="W132" s="172"/>
      <c r="X132" s="172"/>
      <c r="Y132" s="172"/>
      <c r="Z132" s="172"/>
      <c r="AA132" s="172"/>
      <c r="AB132" s="172"/>
    </row>
    <row r="133" spans="1:28" ht="14.25">
      <c r="A133" s="159"/>
      <c r="B133" s="160"/>
      <c r="C133" s="160"/>
      <c r="D133" s="161"/>
      <c r="E133" s="160"/>
      <c r="F133" s="162"/>
      <c r="G133" s="163"/>
      <c r="H133" s="164"/>
      <c r="I133" s="172"/>
      <c r="J133" s="172"/>
      <c r="K133" s="172"/>
      <c r="L133" s="172"/>
      <c r="M133" s="172"/>
      <c r="N133" s="172"/>
      <c r="O133" s="172"/>
      <c r="P133" s="172"/>
      <c r="Q133" s="172"/>
      <c r="R133" s="172"/>
      <c r="S133" s="172"/>
      <c r="T133" s="172"/>
      <c r="U133" s="172"/>
      <c r="V133" s="172"/>
      <c r="W133" s="172"/>
      <c r="X133" s="172"/>
      <c r="Y133" s="172"/>
      <c r="Z133" s="172"/>
      <c r="AA133" s="172"/>
      <c r="AB133" s="172"/>
    </row>
    <row r="134" spans="1:28" ht="14.25">
      <c r="A134" s="148" t="s">
        <v>84</v>
      </c>
      <c r="B134" s="149" t="s">
        <v>7</v>
      </c>
      <c r="C134" s="149" t="s">
        <v>1504</v>
      </c>
      <c r="D134" s="165" t="s">
        <v>1505</v>
      </c>
      <c r="E134" s="149" t="s">
        <v>10</v>
      </c>
      <c r="F134" s="150" t="s">
        <v>11</v>
      </c>
      <c r="G134" s="151" t="s">
        <v>1506</v>
      </c>
      <c r="H134" s="152" t="s">
        <v>1507</v>
      </c>
      <c r="I134" s="172"/>
      <c r="J134" s="172"/>
      <c r="K134" s="172"/>
      <c r="L134" s="172"/>
      <c r="M134" s="172"/>
      <c r="N134" s="172"/>
      <c r="O134" s="172"/>
      <c r="P134" s="172"/>
      <c r="Q134" s="172"/>
      <c r="R134" s="172"/>
      <c r="S134" s="172"/>
      <c r="T134" s="172"/>
      <c r="U134" s="172"/>
      <c r="V134" s="172"/>
      <c r="W134" s="172"/>
      <c r="X134" s="172"/>
      <c r="Y134" s="172"/>
      <c r="Z134" s="172"/>
      <c r="AA134" s="172"/>
      <c r="AB134" s="172"/>
    </row>
    <row r="135" spans="1:28" ht="25.5">
      <c r="A135" s="153" t="s">
        <v>1508</v>
      </c>
      <c r="B135" s="154" t="s">
        <v>85</v>
      </c>
      <c r="C135" s="154" t="s">
        <v>20</v>
      </c>
      <c r="D135" s="155" t="s">
        <v>1395</v>
      </c>
      <c r="E135" s="154" t="s">
        <v>44</v>
      </c>
      <c r="F135" s="156">
        <v>1</v>
      </c>
      <c r="G135" s="157">
        <v>26.06</v>
      </c>
      <c r="H135" s="158">
        <v>26.06</v>
      </c>
      <c r="I135" s="172"/>
      <c r="J135" s="172"/>
      <c r="K135" s="172"/>
      <c r="L135" s="172"/>
      <c r="M135" s="172"/>
      <c r="N135" s="172"/>
      <c r="O135" s="172"/>
      <c r="P135" s="172"/>
      <c r="Q135" s="172"/>
      <c r="R135" s="172"/>
      <c r="S135" s="172"/>
      <c r="T135" s="172"/>
      <c r="U135" s="172"/>
      <c r="V135" s="172"/>
      <c r="W135" s="172"/>
      <c r="X135" s="172"/>
      <c r="Y135" s="172"/>
      <c r="Z135" s="172"/>
      <c r="AA135" s="172"/>
      <c r="AB135" s="172"/>
    </row>
    <row r="136" spans="1:28" ht="14.25">
      <c r="A136" s="166" t="s">
        <v>1508</v>
      </c>
      <c r="B136" s="167" t="s">
        <v>1741</v>
      </c>
      <c r="C136" s="167" t="s">
        <v>20</v>
      </c>
      <c r="D136" s="168" t="s">
        <v>1727</v>
      </c>
      <c r="E136" s="167" t="s">
        <v>1673</v>
      </c>
      <c r="F136" s="169">
        <v>1.1499999999999999</v>
      </c>
      <c r="G136" s="170" t="s">
        <v>1742</v>
      </c>
      <c r="H136" s="171" t="s">
        <v>1743</v>
      </c>
      <c r="I136" s="172"/>
      <c r="J136" s="172"/>
      <c r="K136" s="172"/>
      <c r="L136" s="172"/>
      <c r="M136" s="172"/>
      <c r="N136" s="172"/>
      <c r="O136" s="172"/>
      <c r="P136" s="172"/>
      <c r="Q136" s="172"/>
      <c r="R136" s="172"/>
      <c r="S136" s="172"/>
      <c r="T136" s="172"/>
      <c r="U136" s="172"/>
      <c r="V136" s="172"/>
      <c r="W136" s="172"/>
      <c r="X136" s="172"/>
      <c r="Y136" s="172"/>
      <c r="Z136" s="172"/>
      <c r="AA136" s="172"/>
      <c r="AB136" s="172"/>
    </row>
    <row r="137" spans="1:28" ht="14.25">
      <c r="A137" s="159"/>
      <c r="B137" s="160"/>
      <c r="C137" s="160"/>
      <c r="D137" s="161"/>
      <c r="E137" s="160"/>
      <c r="F137" s="162"/>
      <c r="G137" s="163"/>
      <c r="H137" s="164"/>
      <c r="I137" s="172"/>
      <c r="J137" s="172"/>
      <c r="K137" s="172"/>
      <c r="L137" s="172"/>
      <c r="M137" s="172"/>
      <c r="N137" s="172"/>
      <c r="O137" s="172"/>
      <c r="P137" s="172"/>
      <c r="Q137" s="172"/>
      <c r="R137" s="172"/>
      <c r="S137" s="172"/>
      <c r="T137" s="172"/>
      <c r="U137" s="172"/>
      <c r="V137" s="172"/>
      <c r="W137" s="172"/>
      <c r="X137" s="172"/>
      <c r="Y137" s="172"/>
      <c r="Z137" s="172"/>
      <c r="AA137" s="172"/>
      <c r="AB137" s="172"/>
    </row>
    <row r="138" spans="1:28" ht="14.25">
      <c r="A138" s="166" t="s">
        <v>87</v>
      </c>
      <c r="B138" s="167" t="s">
        <v>7</v>
      </c>
      <c r="C138" s="167" t="s">
        <v>1504</v>
      </c>
      <c r="D138" s="168" t="s">
        <v>1505</v>
      </c>
      <c r="E138" s="149" t="s">
        <v>10</v>
      </c>
      <c r="F138" s="150" t="s">
        <v>11</v>
      </c>
      <c r="G138" s="151" t="s">
        <v>1506</v>
      </c>
      <c r="H138" s="152" t="s">
        <v>1507</v>
      </c>
      <c r="I138" s="172"/>
      <c r="J138" s="172"/>
      <c r="K138" s="172"/>
      <c r="L138" s="172"/>
      <c r="M138" s="172"/>
      <c r="N138" s="172"/>
      <c r="O138" s="172"/>
      <c r="P138" s="172"/>
      <c r="Q138" s="172"/>
      <c r="R138" s="172"/>
      <c r="S138" s="172"/>
      <c r="T138" s="172"/>
      <c r="U138" s="172"/>
      <c r="V138" s="172"/>
      <c r="W138" s="172"/>
      <c r="X138" s="172"/>
      <c r="Y138" s="172"/>
      <c r="Z138" s="172"/>
      <c r="AA138" s="172"/>
      <c r="AB138" s="172"/>
    </row>
    <row r="139" spans="1:28" ht="25.5">
      <c r="A139" s="153" t="s">
        <v>1508</v>
      </c>
      <c r="B139" s="154" t="s">
        <v>88</v>
      </c>
      <c r="C139" s="154" t="s">
        <v>27</v>
      </c>
      <c r="D139" s="155" t="s">
        <v>1744</v>
      </c>
      <c r="E139" s="154" t="s">
        <v>44</v>
      </c>
      <c r="F139" s="156">
        <v>1</v>
      </c>
      <c r="G139" s="157">
        <v>43.09</v>
      </c>
      <c r="H139" s="158">
        <v>43.09</v>
      </c>
      <c r="I139" s="172"/>
      <c r="J139" s="172"/>
      <c r="K139" s="172"/>
      <c r="L139" s="172"/>
      <c r="M139" s="172"/>
      <c r="N139" s="172"/>
      <c r="O139" s="172"/>
      <c r="P139" s="172"/>
      <c r="Q139" s="172"/>
      <c r="R139" s="172"/>
      <c r="S139" s="172"/>
      <c r="T139" s="172"/>
      <c r="U139" s="172"/>
      <c r="V139" s="172"/>
      <c r="W139" s="172"/>
      <c r="X139" s="172"/>
      <c r="Y139" s="172"/>
      <c r="Z139" s="172"/>
      <c r="AA139" s="172"/>
      <c r="AB139" s="172"/>
    </row>
    <row r="140" spans="1:28" ht="25.5">
      <c r="A140" s="166" t="s">
        <v>1510</v>
      </c>
      <c r="B140" s="167" t="s">
        <v>1726</v>
      </c>
      <c r="C140" s="167" t="s">
        <v>27</v>
      </c>
      <c r="D140" s="168" t="s">
        <v>1727</v>
      </c>
      <c r="E140" s="167" t="s">
        <v>1673</v>
      </c>
      <c r="F140" s="169">
        <v>0.12265</v>
      </c>
      <c r="G140" s="170">
        <v>22.64</v>
      </c>
      <c r="H140" s="171">
        <v>2.77</v>
      </c>
      <c r="I140" s="172"/>
      <c r="J140" s="172"/>
      <c r="K140" s="172"/>
      <c r="L140" s="172"/>
      <c r="M140" s="172"/>
      <c r="N140" s="172"/>
      <c r="O140" s="172"/>
      <c r="P140" s="172"/>
      <c r="Q140" s="172"/>
      <c r="R140" s="172"/>
      <c r="S140" s="172"/>
      <c r="T140" s="172"/>
      <c r="U140" s="172"/>
      <c r="V140" s="172"/>
      <c r="W140" s="172"/>
      <c r="X140" s="172"/>
      <c r="Y140" s="172"/>
      <c r="Z140" s="172"/>
      <c r="AA140" s="172"/>
      <c r="AB140" s="172"/>
    </row>
    <row r="141" spans="1:28" ht="25.5">
      <c r="A141" s="166" t="s">
        <v>1510</v>
      </c>
      <c r="B141" s="167" t="s">
        <v>1745</v>
      </c>
      <c r="C141" s="167" t="s">
        <v>27</v>
      </c>
      <c r="D141" s="168" t="s">
        <v>1746</v>
      </c>
      <c r="E141" s="167" t="s">
        <v>80</v>
      </c>
      <c r="F141" s="169">
        <v>6.9000000000000006E-2</v>
      </c>
      <c r="G141" s="170">
        <v>431.09</v>
      </c>
      <c r="H141" s="171">
        <v>29.74</v>
      </c>
      <c r="I141" s="172"/>
      <c r="J141" s="172"/>
      <c r="K141" s="172"/>
      <c r="L141" s="172"/>
      <c r="M141" s="172"/>
      <c r="N141" s="172"/>
      <c r="O141" s="172"/>
      <c r="P141" s="172"/>
      <c r="Q141" s="172"/>
      <c r="R141" s="172"/>
      <c r="S141" s="172"/>
      <c r="T141" s="172"/>
      <c r="U141" s="172"/>
      <c r="V141" s="172"/>
      <c r="W141" s="172"/>
      <c r="X141" s="172"/>
      <c r="Y141" s="172"/>
      <c r="Z141" s="172"/>
      <c r="AA141" s="172"/>
      <c r="AB141" s="172"/>
    </row>
    <row r="142" spans="1:28" ht="25.5">
      <c r="A142" s="166" t="s">
        <v>1510</v>
      </c>
      <c r="B142" s="167" t="s">
        <v>1738</v>
      </c>
      <c r="C142" s="167" t="s">
        <v>27</v>
      </c>
      <c r="D142" s="168" t="s">
        <v>1739</v>
      </c>
      <c r="E142" s="167" t="s">
        <v>1673</v>
      </c>
      <c r="F142" s="169">
        <v>0.33905000000000002</v>
      </c>
      <c r="G142" s="170">
        <v>31.21</v>
      </c>
      <c r="H142" s="171">
        <v>10.58</v>
      </c>
      <c r="I142" s="172"/>
      <c r="J142" s="172"/>
      <c r="K142" s="172"/>
      <c r="L142" s="172"/>
      <c r="M142" s="172"/>
      <c r="N142" s="172"/>
      <c r="O142" s="172"/>
      <c r="P142" s="172"/>
      <c r="Q142" s="172"/>
      <c r="R142" s="172"/>
      <c r="S142" s="172"/>
      <c r="T142" s="172"/>
      <c r="U142" s="172"/>
      <c r="V142" s="172"/>
      <c r="W142" s="172"/>
      <c r="X142" s="172"/>
      <c r="Y142" s="172"/>
      <c r="Z142" s="172"/>
      <c r="AA142" s="172"/>
      <c r="AB142" s="172"/>
    </row>
    <row r="143" spans="1:28" ht="14.25">
      <c r="A143" s="159"/>
      <c r="B143" s="160"/>
      <c r="C143" s="160"/>
      <c r="D143" s="161"/>
      <c r="E143" s="160"/>
      <c r="F143" s="162"/>
      <c r="G143" s="163"/>
      <c r="H143" s="164"/>
      <c r="I143" s="172"/>
      <c r="J143" s="172"/>
      <c r="K143" s="172"/>
      <c r="L143" s="172"/>
      <c r="M143" s="172"/>
      <c r="N143" s="172"/>
      <c r="O143" s="172"/>
      <c r="P143" s="172"/>
      <c r="Q143" s="172"/>
      <c r="R143" s="172"/>
      <c r="S143" s="172"/>
      <c r="T143" s="172"/>
      <c r="U143" s="172"/>
      <c r="V143" s="172"/>
      <c r="W143" s="172"/>
      <c r="X143" s="172"/>
      <c r="Y143" s="172"/>
      <c r="Z143" s="172"/>
      <c r="AA143" s="172"/>
      <c r="AB143" s="172"/>
    </row>
    <row r="144" spans="1:28" ht="14.25">
      <c r="A144" s="148" t="s">
        <v>90</v>
      </c>
      <c r="B144" s="149" t="s">
        <v>7</v>
      </c>
      <c r="C144" s="149" t="s">
        <v>1504</v>
      </c>
      <c r="D144" s="165" t="s">
        <v>1505</v>
      </c>
      <c r="E144" s="149" t="s">
        <v>10</v>
      </c>
      <c r="F144" s="150" t="s">
        <v>11</v>
      </c>
      <c r="G144" s="151" t="s">
        <v>1506</v>
      </c>
      <c r="H144" s="152" t="s">
        <v>1507</v>
      </c>
      <c r="I144" s="172"/>
      <c r="J144" s="172"/>
      <c r="K144" s="172"/>
      <c r="L144" s="172"/>
      <c r="M144" s="172"/>
      <c r="N144" s="172"/>
      <c r="O144" s="172"/>
      <c r="P144" s="172"/>
      <c r="Q144" s="172"/>
      <c r="R144" s="172"/>
      <c r="S144" s="172"/>
      <c r="T144" s="172"/>
      <c r="U144" s="172"/>
      <c r="V144" s="172"/>
      <c r="W144" s="172"/>
      <c r="X144" s="172"/>
      <c r="Y144" s="172"/>
      <c r="Z144" s="172"/>
      <c r="AA144" s="172"/>
      <c r="AB144" s="172"/>
    </row>
    <row r="145" spans="1:28" ht="25.5">
      <c r="A145" s="153" t="s">
        <v>1508</v>
      </c>
      <c r="B145" s="154" t="s">
        <v>91</v>
      </c>
      <c r="C145" s="154" t="s">
        <v>27</v>
      </c>
      <c r="D145" s="155" t="s">
        <v>1747</v>
      </c>
      <c r="E145" s="154" t="s">
        <v>44</v>
      </c>
      <c r="F145" s="156">
        <v>1</v>
      </c>
      <c r="G145" s="157">
        <v>83.05</v>
      </c>
      <c r="H145" s="158">
        <v>83.05</v>
      </c>
      <c r="I145" s="172"/>
      <c r="J145" s="172"/>
      <c r="K145" s="172"/>
      <c r="L145" s="172"/>
      <c r="M145" s="172"/>
      <c r="N145" s="172"/>
      <c r="O145" s="172"/>
      <c r="P145" s="172"/>
      <c r="Q145" s="172"/>
      <c r="R145" s="172"/>
      <c r="S145" s="172"/>
      <c r="T145" s="172"/>
      <c r="U145" s="172"/>
      <c r="V145" s="172"/>
      <c r="W145" s="172"/>
      <c r="X145" s="172"/>
      <c r="Y145" s="172"/>
      <c r="Z145" s="172"/>
      <c r="AA145" s="172"/>
      <c r="AB145" s="172"/>
    </row>
    <row r="146" spans="1:28" ht="25.5">
      <c r="A146" s="166" t="s">
        <v>1510</v>
      </c>
      <c r="B146" s="167" t="s">
        <v>1676</v>
      </c>
      <c r="C146" s="167" t="s">
        <v>27</v>
      </c>
      <c r="D146" s="168" t="s">
        <v>1677</v>
      </c>
      <c r="E146" s="167" t="s">
        <v>1678</v>
      </c>
      <c r="F146" s="169">
        <v>1.0999999999999999E-2</v>
      </c>
      <c r="G146" s="170">
        <v>38.159999999999997</v>
      </c>
      <c r="H146" s="171">
        <v>0.41</v>
      </c>
      <c r="I146" s="172"/>
      <c r="J146" s="172"/>
      <c r="K146" s="172"/>
      <c r="L146" s="172"/>
      <c r="M146" s="172"/>
      <c r="N146" s="172"/>
      <c r="O146" s="172"/>
      <c r="P146" s="172"/>
      <c r="Q146" s="172"/>
      <c r="R146" s="172"/>
      <c r="S146" s="172"/>
      <c r="T146" s="172"/>
      <c r="U146" s="172"/>
      <c r="V146" s="172"/>
      <c r="W146" s="172"/>
      <c r="X146" s="172"/>
      <c r="Y146" s="172"/>
      <c r="Z146" s="172"/>
      <c r="AA146" s="172"/>
      <c r="AB146" s="172"/>
    </row>
    <row r="147" spans="1:28" ht="25.5">
      <c r="A147" s="166" t="s">
        <v>1510</v>
      </c>
      <c r="B147" s="167" t="s">
        <v>1666</v>
      </c>
      <c r="C147" s="167" t="s">
        <v>27</v>
      </c>
      <c r="D147" s="168" t="s">
        <v>1667</v>
      </c>
      <c r="E147" s="167" t="s">
        <v>1668</v>
      </c>
      <c r="F147" s="169">
        <v>4.3999999999999997E-2</v>
      </c>
      <c r="G147" s="170">
        <v>36.74</v>
      </c>
      <c r="H147" s="171">
        <v>1.61</v>
      </c>
      <c r="I147" s="172"/>
      <c r="J147" s="172"/>
      <c r="K147" s="172"/>
      <c r="L147" s="172"/>
      <c r="M147" s="172"/>
      <c r="N147" s="172"/>
      <c r="O147" s="172"/>
      <c r="P147" s="172"/>
      <c r="Q147" s="172"/>
      <c r="R147" s="172"/>
      <c r="S147" s="172"/>
      <c r="T147" s="172"/>
      <c r="U147" s="172"/>
      <c r="V147" s="172"/>
      <c r="W147" s="172"/>
      <c r="X147" s="172"/>
      <c r="Y147" s="172"/>
      <c r="Z147" s="172"/>
      <c r="AA147" s="172"/>
      <c r="AB147" s="172"/>
    </row>
    <row r="148" spans="1:28" ht="25.5">
      <c r="A148" s="166" t="s">
        <v>1510</v>
      </c>
      <c r="B148" s="167" t="s">
        <v>1674</v>
      </c>
      <c r="C148" s="167" t="s">
        <v>27</v>
      </c>
      <c r="D148" s="168" t="s">
        <v>1675</v>
      </c>
      <c r="E148" s="167" t="s">
        <v>1673</v>
      </c>
      <c r="F148" s="169">
        <v>1.3340000000000001</v>
      </c>
      <c r="G148" s="170">
        <v>30.75</v>
      </c>
      <c r="H148" s="171">
        <v>41.02</v>
      </c>
      <c r="I148" s="172"/>
      <c r="J148" s="172"/>
      <c r="K148" s="172"/>
      <c r="L148" s="172"/>
      <c r="M148" s="172"/>
      <c r="N148" s="172"/>
      <c r="O148" s="172"/>
      <c r="P148" s="172"/>
      <c r="Q148" s="172"/>
      <c r="R148" s="172"/>
      <c r="S148" s="172"/>
      <c r="T148" s="172"/>
      <c r="U148" s="172"/>
      <c r="V148" s="172"/>
      <c r="W148" s="172"/>
      <c r="X148" s="172"/>
      <c r="Y148" s="172"/>
      <c r="Z148" s="172"/>
      <c r="AA148" s="172"/>
      <c r="AB148" s="172"/>
    </row>
    <row r="149" spans="1:28" ht="25.5">
      <c r="A149" s="166" t="s">
        <v>1510</v>
      </c>
      <c r="B149" s="167" t="s">
        <v>1671</v>
      </c>
      <c r="C149" s="167" t="s">
        <v>27</v>
      </c>
      <c r="D149" s="168" t="s">
        <v>1672</v>
      </c>
      <c r="E149" s="167" t="s">
        <v>1673</v>
      </c>
      <c r="F149" s="169">
        <v>0.58799999999999997</v>
      </c>
      <c r="G149" s="170">
        <v>24.85</v>
      </c>
      <c r="H149" s="171">
        <v>14.61</v>
      </c>
      <c r="I149" s="172"/>
      <c r="J149" s="172"/>
      <c r="K149" s="172"/>
      <c r="L149" s="172"/>
      <c r="M149" s="172"/>
      <c r="N149" s="172"/>
      <c r="O149" s="172"/>
      <c r="P149" s="172"/>
      <c r="Q149" s="172"/>
      <c r="R149" s="172"/>
      <c r="S149" s="172"/>
      <c r="T149" s="172"/>
      <c r="U149" s="172"/>
      <c r="V149" s="172"/>
      <c r="W149" s="172"/>
      <c r="X149" s="172"/>
      <c r="Y149" s="172"/>
      <c r="Z149" s="172"/>
      <c r="AA149" s="172"/>
      <c r="AB149" s="172"/>
    </row>
    <row r="150" spans="1:28" ht="14.25">
      <c r="A150" s="166" t="s">
        <v>1513</v>
      </c>
      <c r="B150" s="167" t="s">
        <v>1679</v>
      </c>
      <c r="C150" s="167" t="s">
        <v>27</v>
      </c>
      <c r="D150" s="168" t="s">
        <v>1680</v>
      </c>
      <c r="E150" s="167" t="s">
        <v>322</v>
      </c>
      <c r="F150" s="169">
        <v>0.67500000000000004</v>
      </c>
      <c r="G150" s="170">
        <v>8.39</v>
      </c>
      <c r="H150" s="171">
        <v>5.66</v>
      </c>
      <c r="I150" s="172"/>
      <c r="J150" s="172"/>
      <c r="K150" s="172"/>
      <c r="L150" s="172"/>
      <c r="M150" s="172"/>
      <c r="N150" s="172"/>
      <c r="O150" s="172"/>
      <c r="P150" s="172"/>
      <c r="Q150" s="172"/>
      <c r="R150" s="172"/>
      <c r="S150" s="172"/>
      <c r="T150" s="172"/>
      <c r="U150" s="172"/>
      <c r="V150" s="172"/>
      <c r="W150" s="172"/>
      <c r="X150" s="172"/>
      <c r="Y150" s="172"/>
      <c r="Z150" s="172"/>
      <c r="AA150" s="172"/>
      <c r="AB150" s="172"/>
    </row>
    <row r="151" spans="1:28" ht="25.5">
      <c r="A151" s="166" t="s">
        <v>1513</v>
      </c>
      <c r="B151" s="167" t="s">
        <v>1748</v>
      </c>
      <c r="C151" s="167" t="s">
        <v>27</v>
      </c>
      <c r="D151" s="168" t="s">
        <v>1749</v>
      </c>
      <c r="E151" s="167" t="s">
        <v>1750</v>
      </c>
      <c r="F151" s="169">
        <v>1.67E-2</v>
      </c>
      <c r="G151" s="170">
        <v>6.19</v>
      </c>
      <c r="H151" s="171">
        <v>0.1</v>
      </c>
      <c r="I151" s="172"/>
      <c r="J151" s="172"/>
      <c r="K151" s="172"/>
      <c r="L151" s="172"/>
      <c r="M151" s="172"/>
      <c r="N151" s="172"/>
      <c r="O151" s="172"/>
      <c r="P151" s="172"/>
      <c r="Q151" s="172"/>
      <c r="R151" s="172"/>
      <c r="S151" s="172"/>
      <c r="T151" s="172"/>
      <c r="U151" s="172"/>
      <c r="V151" s="172"/>
      <c r="W151" s="172"/>
      <c r="X151" s="172"/>
      <c r="Y151" s="172"/>
      <c r="Z151" s="172"/>
      <c r="AA151" s="172"/>
      <c r="AB151" s="172"/>
    </row>
    <row r="152" spans="1:28" ht="14.25">
      <c r="A152" s="166" t="s">
        <v>1513</v>
      </c>
      <c r="B152" s="167" t="s">
        <v>1751</v>
      </c>
      <c r="C152" s="167" t="s">
        <v>27</v>
      </c>
      <c r="D152" s="168" t="s">
        <v>1752</v>
      </c>
      <c r="E152" s="167" t="s">
        <v>322</v>
      </c>
      <c r="F152" s="169">
        <v>0.92400000000000004</v>
      </c>
      <c r="G152" s="170">
        <v>2.93</v>
      </c>
      <c r="H152" s="171">
        <v>2.7</v>
      </c>
      <c r="I152" s="172"/>
      <c r="J152" s="172"/>
      <c r="K152" s="172"/>
      <c r="L152" s="172"/>
      <c r="M152" s="172"/>
      <c r="N152" s="172"/>
      <c r="O152" s="172"/>
      <c r="P152" s="172"/>
      <c r="Q152" s="172"/>
      <c r="R152" s="172"/>
      <c r="S152" s="172"/>
      <c r="T152" s="172"/>
      <c r="U152" s="172"/>
      <c r="V152" s="172"/>
      <c r="W152" s="172"/>
      <c r="X152" s="172"/>
      <c r="Y152" s="172"/>
      <c r="Z152" s="172"/>
      <c r="AA152" s="172"/>
      <c r="AB152" s="172"/>
    </row>
    <row r="153" spans="1:28" ht="14.25">
      <c r="A153" s="166" t="s">
        <v>1513</v>
      </c>
      <c r="B153" s="167" t="s">
        <v>1753</v>
      </c>
      <c r="C153" s="167" t="s">
        <v>27</v>
      </c>
      <c r="D153" s="168" t="s">
        <v>1754</v>
      </c>
      <c r="E153" s="167" t="s">
        <v>322</v>
      </c>
      <c r="F153" s="169">
        <v>1.155</v>
      </c>
      <c r="G153" s="170">
        <v>13.92</v>
      </c>
      <c r="H153" s="171">
        <v>16.07</v>
      </c>
      <c r="I153" s="172"/>
      <c r="J153" s="172"/>
      <c r="K153" s="172"/>
      <c r="L153" s="172"/>
      <c r="M153" s="172"/>
      <c r="N153" s="172"/>
      <c r="O153" s="172"/>
      <c r="P153" s="172"/>
      <c r="Q153" s="172"/>
      <c r="R153" s="172"/>
      <c r="S153" s="172"/>
      <c r="T153" s="172"/>
      <c r="U153" s="172"/>
      <c r="V153" s="172"/>
      <c r="W153" s="172"/>
      <c r="X153" s="172"/>
      <c r="Y153" s="172"/>
      <c r="Z153" s="172"/>
      <c r="AA153" s="172"/>
      <c r="AB153" s="172"/>
    </row>
    <row r="154" spans="1:28" ht="14.25">
      <c r="A154" s="166" t="s">
        <v>1513</v>
      </c>
      <c r="B154" s="167" t="s">
        <v>1755</v>
      </c>
      <c r="C154" s="167" t="s">
        <v>27</v>
      </c>
      <c r="D154" s="168" t="s">
        <v>1756</v>
      </c>
      <c r="E154" s="167" t="s">
        <v>99</v>
      </c>
      <c r="F154" s="169">
        <v>2.9000000000000001E-2</v>
      </c>
      <c r="G154" s="170">
        <v>22.52</v>
      </c>
      <c r="H154" s="171">
        <v>0.65</v>
      </c>
      <c r="I154" s="172"/>
      <c r="J154" s="172"/>
      <c r="K154" s="172"/>
      <c r="L154" s="172"/>
      <c r="M154" s="172"/>
      <c r="N154" s="172"/>
      <c r="O154" s="172"/>
      <c r="P154" s="172"/>
      <c r="Q154" s="172"/>
      <c r="R154" s="172"/>
      <c r="S154" s="172"/>
      <c r="T154" s="172"/>
      <c r="U154" s="172"/>
      <c r="V154" s="172"/>
      <c r="W154" s="172"/>
      <c r="X154" s="172"/>
      <c r="Y154" s="172"/>
      <c r="Z154" s="172"/>
      <c r="AA154" s="172"/>
      <c r="AB154" s="172"/>
    </row>
    <row r="155" spans="1:28" ht="14.25">
      <c r="A155" s="166" t="s">
        <v>1513</v>
      </c>
      <c r="B155" s="167" t="s">
        <v>1757</v>
      </c>
      <c r="C155" s="167" t="s">
        <v>27</v>
      </c>
      <c r="D155" s="168" t="s">
        <v>1758</v>
      </c>
      <c r="E155" s="167" t="s">
        <v>99</v>
      </c>
      <c r="F155" s="169">
        <v>1.0999999999999999E-2</v>
      </c>
      <c r="G155" s="170">
        <v>20.45</v>
      </c>
      <c r="H155" s="171">
        <v>0.22</v>
      </c>
      <c r="I155" s="172"/>
      <c r="J155" s="172"/>
      <c r="K155" s="172"/>
      <c r="L155" s="172"/>
      <c r="M155" s="172"/>
      <c r="N155" s="172"/>
      <c r="O155" s="172"/>
      <c r="P155" s="172"/>
      <c r="Q155" s="172"/>
      <c r="R155" s="172"/>
      <c r="S155" s="172"/>
      <c r="T155" s="172"/>
      <c r="U155" s="172"/>
      <c r="V155" s="172"/>
      <c r="W155" s="172"/>
      <c r="X155" s="172"/>
      <c r="Y155" s="172"/>
      <c r="Z155" s="172"/>
      <c r="AA155" s="172"/>
      <c r="AB155" s="172"/>
    </row>
    <row r="156" spans="1:28" ht="14.25">
      <c r="A156" s="159"/>
      <c r="B156" s="160"/>
      <c r="C156" s="160"/>
      <c r="D156" s="161"/>
      <c r="E156" s="160"/>
      <c r="F156" s="162"/>
      <c r="G156" s="163"/>
      <c r="H156" s="164"/>
      <c r="I156" s="172"/>
      <c r="J156" s="172"/>
      <c r="K156" s="172"/>
      <c r="L156" s="172"/>
      <c r="M156" s="172"/>
      <c r="N156" s="172"/>
      <c r="O156" s="172"/>
      <c r="P156" s="172"/>
      <c r="Q156" s="172"/>
      <c r="R156" s="172"/>
      <c r="S156" s="172"/>
      <c r="T156" s="172"/>
      <c r="U156" s="172"/>
      <c r="V156" s="172"/>
      <c r="W156" s="172"/>
      <c r="X156" s="172"/>
      <c r="Y156" s="172"/>
      <c r="Z156" s="172"/>
      <c r="AA156" s="172"/>
      <c r="AB156" s="172"/>
    </row>
    <row r="157" spans="1:28" ht="14.25">
      <c r="A157" s="148" t="s">
        <v>93</v>
      </c>
      <c r="B157" s="149" t="s">
        <v>7</v>
      </c>
      <c r="C157" s="149" t="s">
        <v>1504</v>
      </c>
      <c r="D157" s="165" t="s">
        <v>1505</v>
      </c>
      <c r="E157" s="149" t="s">
        <v>10</v>
      </c>
      <c r="F157" s="150" t="s">
        <v>11</v>
      </c>
      <c r="G157" s="151" t="s">
        <v>1506</v>
      </c>
      <c r="H157" s="152" t="s">
        <v>1507</v>
      </c>
      <c r="I157" s="172"/>
      <c r="J157" s="172"/>
      <c r="K157" s="172"/>
      <c r="L157" s="172"/>
      <c r="M157" s="172"/>
      <c r="N157" s="172"/>
      <c r="O157" s="172"/>
      <c r="P157" s="172"/>
      <c r="Q157" s="172"/>
      <c r="R157" s="172"/>
      <c r="S157" s="172"/>
      <c r="T157" s="172"/>
      <c r="U157" s="172"/>
      <c r="V157" s="172"/>
      <c r="W157" s="172"/>
      <c r="X157" s="172"/>
      <c r="Y157" s="172"/>
      <c r="Z157" s="172"/>
      <c r="AA157" s="172"/>
      <c r="AB157" s="172"/>
    </row>
    <row r="158" spans="1:28" ht="25.5">
      <c r="A158" s="153" t="s">
        <v>1508</v>
      </c>
      <c r="B158" s="154" t="s">
        <v>94</v>
      </c>
      <c r="C158" s="154" t="s">
        <v>27</v>
      </c>
      <c r="D158" s="155" t="s">
        <v>1759</v>
      </c>
      <c r="E158" s="154" t="s">
        <v>44</v>
      </c>
      <c r="F158" s="156">
        <v>1</v>
      </c>
      <c r="G158" s="157">
        <v>71.95</v>
      </c>
      <c r="H158" s="158">
        <v>71.95</v>
      </c>
      <c r="I158" s="172"/>
      <c r="J158" s="172"/>
      <c r="K158" s="172"/>
      <c r="L158" s="172"/>
      <c r="M158" s="172"/>
      <c r="N158" s="172"/>
      <c r="O158" s="172"/>
      <c r="P158" s="172"/>
      <c r="Q158" s="172"/>
      <c r="R158" s="172"/>
      <c r="S158" s="172"/>
      <c r="T158" s="172"/>
      <c r="U158" s="172"/>
      <c r="V158" s="172"/>
      <c r="W158" s="172"/>
      <c r="X158" s="172"/>
      <c r="Y158" s="172"/>
      <c r="Z158" s="172"/>
      <c r="AA158" s="172"/>
      <c r="AB158" s="172"/>
    </row>
    <row r="159" spans="1:28" ht="25.5">
      <c r="A159" s="166" t="s">
        <v>1510</v>
      </c>
      <c r="B159" s="167" t="s">
        <v>1676</v>
      </c>
      <c r="C159" s="167" t="s">
        <v>27</v>
      </c>
      <c r="D159" s="168" t="s">
        <v>1677</v>
      </c>
      <c r="E159" s="167" t="s">
        <v>1678</v>
      </c>
      <c r="F159" s="169">
        <v>1.2999999999999999E-2</v>
      </c>
      <c r="G159" s="170">
        <v>38.159999999999997</v>
      </c>
      <c r="H159" s="171">
        <v>0.49</v>
      </c>
      <c r="I159" s="172"/>
      <c r="J159" s="172"/>
      <c r="K159" s="172"/>
      <c r="L159" s="172"/>
      <c r="M159" s="172"/>
      <c r="N159" s="172"/>
      <c r="O159" s="172"/>
      <c r="P159" s="172"/>
      <c r="Q159" s="172"/>
      <c r="R159" s="172"/>
      <c r="S159" s="172"/>
      <c r="T159" s="172"/>
      <c r="U159" s="172"/>
      <c r="V159" s="172"/>
      <c r="W159" s="172"/>
      <c r="X159" s="172"/>
      <c r="Y159" s="172"/>
      <c r="Z159" s="172"/>
      <c r="AA159" s="172"/>
      <c r="AB159" s="172"/>
    </row>
    <row r="160" spans="1:28" ht="25.5">
      <c r="A160" s="166" t="s">
        <v>1510</v>
      </c>
      <c r="B160" s="167" t="s">
        <v>1666</v>
      </c>
      <c r="C160" s="167" t="s">
        <v>27</v>
      </c>
      <c r="D160" s="168" t="s">
        <v>1667</v>
      </c>
      <c r="E160" s="167" t="s">
        <v>1668</v>
      </c>
      <c r="F160" s="169">
        <v>5.2999999999999999E-2</v>
      </c>
      <c r="G160" s="170">
        <v>36.74</v>
      </c>
      <c r="H160" s="171">
        <v>1.94</v>
      </c>
      <c r="I160" s="172"/>
      <c r="J160" s="172"/>
      <c r="K160" s="172"/>
      <c r="L160" s="172"/>
      <c r="M160" s="172"/>
      <c r="N160" s="172"/>
      <c r="O160" s="172"/>
      <c r="P160" s="172"/>
      <c r="Q160" s="172"/>
      <c r="R160" s="172"/>
      <c r="S160" s="172"/>
      <c r="T160" s="172"/>
      <c r="U160" s="172"/>
      <c r="V160" s="172"/>
      <c r="W160" s="172"/>
      <c r="X160" s="172"/>
      <c r="Y160" s="172"/>
      <c r="Z160" s="172"/>
      <c r="AA160" s="172"/>
      <c r="AB160" s="172"/>
    </row>
    <row r="161" spans="1:28" ht="25.5">
      <c r="A161" s="166" t="s">
        <v>1510</v>
      </c>
      <c r="B161" s="167" t="s">
        <v>1674</v>
      </c>
      <c r="C161" s="167" t="s">
        <v>27</v>
      </c>
      <c r="D161" s="168" t="s">
        <v>1675</v>
      </c>
      <c r="E161" s="167" t="s">
        <v>1673</v>
      </c>
      <c r="F161" s="169">
        <v>1.0880000000000001</v>
      </c>
      <c r="G161" s="170">
        <v>30.75</v>
      </c>
      <c r="H161" s="171">
        <v>33.450000000000003</v>
      </c>
      <c r="I161" s="172"/>
      <c r="J161" s="172"/>
      <c r="K161" s="172"/>
      <c r="L161" s="172"/>
      <c r="M161" s="172"/>
      <c r="N161" s="172"/>
      <c r="O161" s="172"/>
      <c r="P161" s="172"/>
      <c r="Q161" s="172"/>
      <c r="R161" s="172"/>
      <c r="S161" s="172"/>
      <c r="T161" s="172"/>
      <c r="U161" s="172"/>
      <c r="V161" s="172"/>
      <c r="W161" s="172"/>
      <c r="X161" s="172"/>
      <c r="Y161" s="172"/>
      <c r="Z161" s="172"/>
      <c r="AA161" s="172"/>
      <c r="AB161" s="172"/>
    </row>
    <row r="162" spans="1:28" ht="25.5">
      <c r="A162" s="166" t="s">
        <v>1510</v>
      </c>
      <c r="B162" s="167" t="s">
        <v>1671</v>
      </c>
      <c r="C162" s="167" t="s">
        <v>27</v>
      </c>
      <c r="D162" s="168" t="s">
        <v>1672</v>
      </c>
      <c r="E162" s="167" t="s">
        <v>1673</v>
      </c>
      <c r="F162" s="169">
        <v>0.47699999999999998</v>
      </c>
      <c r="G162" s="170">
        <v>24.85</v>
      </c>
      <c r="H162" s="171">
        <v>11.85</v>
      </c>
      <c r="I162" s="172"/>
      <c r="J162" s="172"/>
      <c r="K162" s="172"/>
      <c r="L162" s="172"/>
      <c r="M162" s="172"/>
      <c r="N162" s="172"/>
      <c r="O162" s="172"/>
      <c r="P162" s="172"/>
      <c r="Q162" s="172"/>
      <c r="R162" s="172"/>
      <c r="S162" s="172"/>
      <c r="T162" s="172"/>
      <c r="U162" s="172"/>
      <c r="V162" s="172"/>
      <c r="W162" s="172"/>
      <c r="X162" s="172"/>
      <c r="Y162" s="172"/>
      <c r="Z162" s="172"/>
      <c r="AA162" s="172"/>
      <c r="AB162" s="172"/>
    </row>
    <row r="163" spans="1:28" ht="14.25">
      <c r="A163" s="166" t="s">
        <v>1513</v>
      </c>
      <c r="B163" s="167" t="s">
        <v>1751</v>
      </c>
      <c r="C163" s="167" t="s">
        <v>27</v>
      </c>
      <c r="D163" s="168" t="s">
        <v>1752</v>
      </c>
      <c r="E163" s="167" t="s">
        <v>322</v>
      </c>
      <c r="F163" s="169">
        <v>0.54700000000000004</v>
      </c>
      <c r="G163" s="170">
        <v>2.93</v>
      </c>
      <c r="H163" s="171">
        <v>1.6</v>
      </c>
      <c r="I163" s="172"/>
      <c r="J163" s="172"/>
      <c r="K163" s="172"/>
      <c r="L163" s="172"/>
      <c r="M163" s="172"/>
      <c r="N163" s="172"/>
      <c r="O163" s="172"/>
      <c r="P163" s="172"/>
      <c r="Q163" s="172"/>
      <c r="R163" s="172"/>
      <c r="S163" s="172"/>
      <c r="T163" s="172"/>
      <c r="U163" s="172"/>
      <c r="V163" s="172"/>
      <c r="W163" s="172"/>
      <c r="X163" s="172"/>
      <c r="Y163" s="172"/>
      <c r="Z163" s="172"/>
      <c r="AA163" s="172"/>
      <c r="AB163" s="172"/>
    </row>
    <row r="164" spans="1:28" ht="14.25">
      <c r="A164" s="166" t="s">
        <v>1513</v>
      </c>
      <c r="B164" s="167" t="s">
        <v>1760</v>
      </c>
      <c r="C164" s="167" t="s">
        <v>27</v>
      </c>
      <c r="D164" s="168" t="s">
        <v>1761</v>
      </c>
      <c r="E164" s="167" t="s">
        <v>99</v>
      </c>
      <c r="F164" s="169">
        <v>2.5999999999999999E-2</v>
      </c>
      <c r="G164" s="170">
        <v>18.600000000000001</v>
      </c>
      <c r="H164" s="171">
        <v>0.48</v>
      </c>
      <c r="I164" s="172"/>
      <c r="J164" s="172"/>
      <c r="K164" s="172"/>
      <c r="L164" s="172"/>
      <c r="M164" s="172"/>
      <c r="N164" s="172"/>
      <c r="O164" s="172"/>
      <c r="P164" s="172"/>
      <c r="Q164" s="172"/>
      <c r="R164" s="172"/>
      <c r="S164" s="172"/>
      <c r="T164" s="172"/>
      <c r="U164" s="172"/>
      <c r="V164" s="172"/>
      <c r="W164" s="172"/>
      <c r="X164" s="172"/>
      <c r="Y164" s="172"/>
      <c r="Z164" s="172"/>
      <c r="AA164" s="172"/>
      <c r="AB164" s="172"/>
    </row>
    <row r="165" spans="1:28" ht="14.25">
      <c r="A165" s="166" t="s">
        <v>1513</v>
      </c>
      <c r="B165" s="167" t="s">
        <v>1753</v>
      </c>
      <c r="C165" s="167" t="s">
        <v>27</v>
      </c>
      <c r="D165" s="168" t="s">
        <v>1754</v>
      </c>
      <c r="E165" s="167" t="s">
        <v>322</v>
      </c>
      <c r="F165" s="169">
        <v>1.1339999999999999</v>
      </c>
      <c r="G165" s="170">
        <v>13.92</v>
      </c>
      <c r="H165" s="171">
        <v>15.78</v>
      </c>
      <c r="I165" s="172"/>
      <c r="J165" s="172"/>
      <c r="K165" s="172"/>
      <c r="L165" s="172"/>
      <c r="M165" s="172"/>
      <c r="N165" s="172"/>
      <c r="O165" s="172"/>
      <c r="P165" s="172"/>
      <c r="Q165" s="172"/>
      <c r="R165" s="172"/>
      <c r="S165" s="172"/>
      <c r="T165" s="172"/>
      <c r="U165" s="172"/>
      <c r="V165" s="172"/>
      <c r="W165" s="172"/>
      <c r="X165" s="172"/>
      <c r="Y165" s="172"/>
      <c r="Z165" s="172"/>
      <c r="AA165" s="172"/>
      <c r="AB165" s="172"/>
    </row>
    <row r="166" spans="1:28" ht="25.5">
      <c r="A166" s="166" t="s">
        <v>1513</v>
      </c>
      <c r="B166" s="167" t="s">
        <v>1748</v>
      </c>
      <c r="C166" s="167" t="s">
        <v>27</v>
      </c>
      <c r="D166" s="168" t="s">
        <v>1749</v>
      </c>
      <c r="E166" s="167" t="s">
        <v>1750</v>
      </c>
      <c r="F166" s="169">
        <v>1.67E-2</v>
      </c>
      <c r="G166" s="170">
        <v>6.19</v>
      </c>
      <c r="H166" s="171">
        <v>0.1</v>
      </c>
      <c r="I166" s="172"/>
      <c r="J166" s="172"/>
      <c r="K166" s="172"/>
      <c r="L166" s="172"/>
      <c r="M166" s="172"/>
      <c r="N166" s="172"/>
      <c r="O166" s="172"/>
      <c r="P166" s="172"/>
      <c r="Q166" s="172"/>
      <c r="R166" s="172"/>
      <c r="S166" s="172"/>
      <c r="T166" s="172"/>
      <c r="U166" s="172"/>
      <c r="V166" s="172"/>
      <c r="W166" s="172"/>
      <c r="X166" s="172"/>
      <c r="Y166" s="172"/>
      <c r="Z166" s="172"/>
      <c r="AA166" s="172"/>
      <c r="AB166" s="172"/>
    </row>
    <row r="167" spans="1:28" ht="14.25">
      <c r="A167" s="166" t="s">
        <v>1513</v>
      </c>
      <c r="B167" s="167" t="s">
        <v>1679</v>
      </c>
      <c r="C167" s="167" t="s">
        <v>27</v>
      </c>
      <c r="D167" s="168" t="s">
        <v>1680</v>
      </c>
      <c r="E167" s="167" t="s">
        <v>322</v>
      </c>
      <c r="F167" s="169">
        <v>0.60499999999999998</v>
      </c>
      <c r="G167" s="170">
        <v>8.39</v>
      </c>
      <c r="H167" s="171">
        <v>5.07</v>
      </c>
      <c r="I167" s="172"/>
      <c r="J167" s="172"/>
      <c r="K167" s="172"/>
      <c r="L167" s="172"/>
      <c r="M167" s="172"/>
      <c r="N167" s="172"/>
      <c r="O167" s="172"/>
      <c r="P167" s="172"/>
      <c r="Q167" s="172"/>
      <c r="R167" s="172"/>
      <c r="S167" s="172"/>
      <c r="T167" s="172"/>
      <c r="U167" s="172"/>
      <c r="V167" s="172"/>
      <c r="W167" s="172"/>
      <c r="X167" s="172"/>
      <c r="Y167" s="172"/>
      <c r="Z167" s="172"/>
      <c r="AA167" s="172"/>
      <c r="AB167" s="172"/>
    </row>
    <row r="168" spans="1:28" ht="14.25">
      <c r="A168" s="166" t="s">
        <v>1513</v>
      </c>
      <c r="B168" s="167" t="s">
        <v>1755</v>
      </c>
      <c r="C168" s="167" t="s">
        <v>27</v>
      </c>
      <c r="D168" s="168" t="s">
        <v>1756</v>
      </c>
      <c r="E168" s="167" t="s">
        <v>99</v>
      </c>
      <c r="F168" s="169">
        <v>5.2999999999999999E-2</v>
      </c>
      <c r="G168" s="170">
        <v>22.52</v>
      </c>
      <c r="H168" s="171">
        <v>1.19</v>
      </c>
      <c r="I168" s="172"/>
      <c r="J168" s="172"/>
      <c r="K168" s="172"/>
      <c r="L168" s="172"/>
      <c r="M168" s="172"/>
      <c r="N168" s="172"/>
      <c r="O168" s="172"/>
      <c r="P168" s="172"/>
      <c r="Q168" s="172"/>
      <c r="R168" s="172"/>
      <c r="S168" s="172"/>
      <c r="T168" s="172"/>
      <c r="U168" s="172"/>
      <c r="V168" s="172"/>
      <c r="W168" s="172"/>
      <c r="X168" s="172"/>
      <c r="Y168" s="172"/>
      <c r="Z168" s="172"/>
      <c r="AA168" s="172"/>
      <c r="AB168" s="172"/>
    </row>
    <row r="169" spans="1:28" ht="14.25">
      <c r="A169" s="159"/>
      <c r="B169" s="160"/>
      <c r="C169" s="160"/>
      <c r="D169" s="161"/>
      <c r="E169" s="160"/>
      <c r="F169" s="162"/>
      <c r="G169" s="163"/>
      <c r="H169" s="164"/>
      <c r="I169" s="172"/>
      <c r="J169" s="172"/>
      <c r="K169" s="172"/>
      <c r="L169" s="172"/>
      <c r="M169" s="172"/>
      <c r="N169" s="172"/>
      <c r="O169" s="172"/>
      <c r="P169" s="172"/>
      <c r="Q169" s="172"/>
      <c r="R169" s="172"/>
      <c r="S169" s="172"/>
      <c r="T169" s="172"/>
      <c r="U169" s="172"/>
      <c r="V169" s="172"/>
      <c r="W169" s="172"/>
      <c r="X169" s="172"/>
      <c r="Y169" s="172"/>
      <c r="Z169" s="172"/>
      <c r="AA169" s="172"/>
      <c r="AB169" s="172"/>
    </row>
    <row r="170" spans="1:28" ht="14.25">
      <c r="A170" s="148" t="s">
        <v>96</v>
      </c>
      <c r="B170" s="149" t="s">
        <v>7</v>
      </c>
      <c r="C170" s="149" t="s">
        <v>1504</v>
      </c>
      <c r="D170" s="165" t="s">
        <v>1505</v>
      </c>
      <c r="E170" s="149" t="s">
        <v>10</v>
      </c>
      <c r="F170" s="150" t="s">
        <v>11</v>
      </c>
      <c r="G170" s="151" t="s">
        <v>1506</v>
      </c>
      <c r="H170" s="152" t="s">
        <v>1507</v>
      </c>
      <c r="I170" s="172"/>
      <c r="J170" s="172"/>
      <c r="K170" s="172"/>
      <c r="L170" s="172"/>
      <c r="M170" s="172"/>
      <c r="N170" s="172"/>
      <c r="O170" s="172"/>
      <c r="P170" s="172"/>
      <c r="Q170" s="172"/>
      <c r="R170" s="172"/>
      <c r="S170" s="172"/>
      <c r="T170" s="172"/>
      <c r="U170" s="172"/>
      <c r="V170" s="172"/>
      <c r="W170" s="172"/>
      <c r="X170" s="172"/>
      <c r="Y170" s="172"/>
      <c r="Z170" s="172"/>
      <c r="AA170" s="172"/>
      <c r="AB170" s="172"/>
    </row>
    <row r="171" spans="1:28" ht="14.25">
      <c r="A171" s="153" t="s">
        <v>1508</v>
      </c>
      <c r="B171" s="154" t="s">
        <v>97</v>
      </c>
      <c r="C171" s="154" t="s">
        <v>27</v>
      </c>
      <c r="D171" s="155" t="s">
        <v>1762</v>
      </c>
      <c r="E171" s="154" t="s">
        <v>99</v>
      </c>
      <c r="F171" s="156">
        <v>1</v>
      </c>
      <c r="G171" s="157">
        <v>20.86</v>
      </c>
      <c r="H171" s="158">
        <v>20.86</v>
      </c>
      <c r="I171" s="172"/>
      <c r="J171" s="172"/>
      <c r="K171" s="172"/>
      <c r="L171" s="172"/>
      <c r="M171" s="172"/>
      <c r="N171" s="172"/>
      <c r="O171" s="172"/>
      <c r="P171" s="172"/>
      <c r="Q171" s="172"/>
      <c r="R171" s="172"/>
      <c r="S171" s="172"/>
      <c r="T171" s="172"/>
      <c r="U171" s="172"/>
      <c r="V171" s="172"/>
      <c r="W171" s="172"/>
      <c r="X171" s="172"/>
      <c r="Y171" s="172"/>
      <c r="Z171" s="172"/>
      <c r="AA171" s="172"/>
      <c r="AB171" s="172"/>
    </row>
    <row r="172" spans="1:28" ht="25.5">
      <c r="A172" s="166" t="s">
        <v>1510</v>
      </c>
      <c r="B172" s="167" t="s">
        <v>1763</v>
      </c>
      <c r="C172" s="167" t="s">
        <v>27</v>
      </c>
      <c r="D172" s="168" t="s">
        <v>1764</v>
      </c>
      <c r="E172" s="167" t="s">
        <v>99</v>
      </c>
      <c r="F172" s="169">
        <v>1</v>
      </c>
      <c r="G172" s="170">
        <v>9.85</v>
      </c>
      <c r="H172" s="171">
        <v>9.85</v>
      </c>
      <c r="I172" s="172"/>
      <c r="J172" s="172"/>
      <c r="K172" s="172"/>
      <c r="L172" s="172"/>
      <c r="M172" s="172"/>
      <c r="N172" s="172"/>
      <c r="O172" s="172"/>
      <c r="P172" s="172"/>
      <c r="Q172" s="172"/>
      <c r="R172" s="172"/>
      <c r="S172" s="172"/>
      <c r="T172" s="172"/>
      <c r="U172" s="172"/>
      <c r="V172" s="172"/>
      <c r="W172" s="172"/>
      <c r="X172" s="172"/>
      <c r="Y172" s="172"/>
      <c r="Z172" s="172"/>
      <c r="AA172" s="172"/>
      <c r="AB172" s="172"/>
    </row>
    <row r="173" spans="1:28" ht="25.5">
      <c r="A173" s="166" t="s">
        <v>1510</v>
      </c>
      <c r="B173" s="167" t="s">
        <v>1765</v>
      </c>
      <c r="C173" s="167" t="s">
        <v>27</v>
      </c>
      <c r="D173" s="168" t="s">
        <v>1766</v>
      </c>
      <c r="E173" s="167" t="s">
        <v>1673</v>
      </c>
      <c r="F173" s="169">
        <v>0.252</v>
      </c>
      <c r="G173" s="170">
        <v>30.97</v>
      </c>
      <c r="H173" s="171">
        <v>7.8</v>
      </c>
      <c r="I173" s="172"/>
      <c r="J173" s="172"/>
      <c r="K173" s="172"/>
      <c r="L173" s="172"/>
      <c r="M173" s="172"/>
      <c r="N173" s="172"/>
      <c r="O173" s="172"/>
      <c r="P173" s="172"/>
      <c r="Q173" s="172"/>
      <c r="R173" s="172"/>
      <c r="S173" s="172"/>
      <c r="T173" s="172"/>
      <c r="U173" s="172"/>
      <c r="V173" s="172"/>
      <c r="W173" s="172"/>
      <c r="X173" s="172"/>
      <c r="Y173" s="172"/>
      <c r="Z173" s="172"/>
      <c r="AA173" s="172"/>
      <c r="AB173" s="172"/>
    </row>
    <row r="174" spans="1:28" ht="25.5">
      <c r="A174" s="166" t="s">
        <v>1510</v>
      </c>
      <c r="B174" s="167" t="s">
        <v>1767</v>
      </c>
      <c r="C174" s="167" t="s">
        <v>27</v>
      </c>
      <c r="D174" s="168" t="s">
        <v>1768</v>
      </c>
      <c r="E174" s="167" t="s">
        <v>1673</v>
      </c>
      <c r="F174" s="169">
        <v>9.7000000000000003E-2</v>
      </c>
      <c r="G174" s="170">
        <v>25.02</v>
      </c>
      <c r="H174" s="171">
        <v>2.42</v>
      </c>
      <c r="I174" s="172"/>
      <c r="J174" s="172"/>
      <c r="K174" s="172"/>
      <c r="L174" s="172"/>
      <c r="M174" s="172"/>
      <c r="N174" s="172"/>
      <c r="O174" s="172"/>
      <c r="P174" s="172"/>
      <c r="Q174" s="172"/>
      <c r="R174" s="172"/>
      <c r="S174" s="172"/>
      <c r="T174" s="172"/>
      <c r="U174" s="172"/>
      <c r="V174" s="172"/>
      <c r="W174" s="172"/>
      <c r="X174" s="172"/>
      <c r="Y174" s="172"/>
      <c r="Z174" s="172"/>
      <c r="AA174" s="172"/>
      <c r="AB174" s="172"/>
    </row>
    <row r="175" spans="1:28" ht="25.5">
      <c r="A175" s="166" t="s">
        <v>1513</v>
      </c>
      <c r="B175" s="167" t="s">
        <v>1769</v>
      </c>
      <c r="C175" s="167" t="s">
        <v>27</v>
      </c>
      <c r="D175" s="168" t="s">
        <v>1770</v>
      </c>
      <c r="E175" s="167" t="s">
        <v>99</v>
      </c>
      <c r="F175" s="169">
        <v>2.5000000000000001E-2</v>
      </c>
      <c r="G175" s="170">
        <v>22</v>
      </c>
      <c r="H175" s="171">
        <v>0.55000000000000004</v>
      </c>
      <c r="I175" s="172"/>
      <c r="J175" s="172"/>
      <c r="K175" s="172"/>
      <c r="L175" s="172"/>
      <c r="M175" s="172"/>
      <c r="N175" s="172"/>
      <c r="O175" s="172"/>
      <c r="P175" s="172"/>
      <c r="Q175" s="172"/>
      <c r="R175" s="172"/>
      <c r="S175" s="172"/>
      <c r="T175" s="172"/>
      <c r="U175" s="172"/>
      <c r="V175" s="172"/>
      <c r="W175" s="172"/>
      <c r="X175" s="172"/>
      <c r="Y175" s="172"/>
      <c r="Z175" s="172"/>
      <c r="AA175" s="172"/>
      <c r="AB175" s="172"/>
    </row>
    <row r="176" spans="1:28" ht="25.5">
      <c r="A176" s="166" t="s">
        <v>1513</v>
      </c>
      <c r="B176" s="167" t="s">
        <v>1771</v>
      </c>
      <c r="C176" s="167" t="s">
        <v>27</v>
      </c>
      <c r="D176" s="168" t="s">
        <v>1772</v>
      </c>
      <c r="E176" s="167" t="s">
        <v>76</v>
      </c>
      <c r="F176" s="169">
        <v>1.143</v>
      </c>
      <c r="G176" s="170">
        <v>0.21</v>
      </c>
      <c r="H176" s="171">
        <v>0.24</v>
      </c>
      <c r="I176" s="172"/>
      <c r="J176" s="172"/>
      <c r="K176" s="172"/>
      <c r="L176" s="172"/>
      <c r="M176" s="172"/>
      <c r="N176" s="172"/>
      <c r="O176" s="172"/>
      <c r="P176" s="172"/>
      <c r="Q176" s="172"/>
      <c r="R176" s="172"/>
      <c r="S176" s="172"/>
      <c r="T176" s="172"/>
      <c r="U176" s="172"/>
      <c r="V176" s="172"/>
      <c r="W176" s="172"/>
      <c r="X176" s="172"/>
      <c r="Y176" s="172"/>
      <c r="Z176" s="172"/>
      <c r="AA176" s="172"/>
      <c r="AB176" s="172"/>
    </row>
    <row r="177" spans="1:28" ht="14.25">
      <c r="A177" s="159"/>
      <c r="B177" s="160"/>
      <c r="C177" s="160"/>
      <c r="D177" s="161"/>
      <c r="E177" s="160"/>
      <c r="F177" s="162"/>
      <c r="G177" s="163"/>
      <c r="H177" s="164"/>
      <c r="I177" s="172"/>
      <c r="J177" s="172"/>
      <c r="K177" s="172"/>
      <c r="L177" s="172"/>
      <c r="M177" s="172"/>
      <c r="N177" s="172"/>
      <c r="O177" s="172"/>
      <c r="P177" s="172"/>
      <c r="Q177" s="172"/>
      <c r="R177" s="172"/>
      <c r="S177" s="172"/>
      <c r="T177" s="172"/>
      <c r="U177" s="172"/>
      <c r="V177" s="172"/>
      <c r="W177" s="172"/>
      <c r="X177" s="172"/>
      <c r="Y177" s="172"/>
      <c r="Z177" s="172"/>
      <c r="AA177" s="172"/>
      <c r="AB177" s="172"/>
    </row>
    <row r="178" spans="1:28" ht="14.25">
      <c r="A178" s="148" t="s">
        <v>100</v>
      </c>
      <c r="B178" s="149" t="s">
        <v>7</v>
      </c>
      <c r="C178" s="149" t="s">
        <v>1504</v>
      </c>
      <c r="D178" s="165" t="s">
        <v>1505</v>
      </c>
      <c r="E178" s="149" t="s">
        <v>10</v>
      </c>
      <c r="F178" s="150" t="s">
        <v>11</v>
      </c>
      <c r="G178" s="151" t="s">
        <v>1506</v>
      </c>
      <c r="H178" s="152" t="s">
        <v>1507</v>
      </c>
      <c r="I178" s="172"/>
      <c r="J178" s="172"/>
      <c r="K178" s="172"/>
      <c r="L178" s="172"/>
      <c r="M178" s="172"/>
      <c r="N178" s="172"/>
      <c r="O178" s="172"/>
      <c r="P178" s="172"/>
      <c r="Q178" s="172"/>
      <c r="R178" s="172"/>
      <c r="S178" s="172"/>
      <c r="T178" s="172"/>
      <c r="U178" s="172"/>
      <c r="V178" s="172"/>
      <c r="W178" s="172"/>
      <c r="X178" s="172"/>
      <c r="Y178" s="172"/>
      <c r="Z178" s="172"/>
      <c r="AA178" s="172"/>
      <c r="AB178" s="172"/>
    </row>
    <row r="179" spans="1:28" ht="25.5">
      <c r="A179" s="153" t="s">
        <v>1508</v>
      </c>
      <c r="B179" s="154" t="s">
        <v>101</v>
      </c>
      <c r="C179" s="154" t="s">
        <v>27</v>
      </c>
      <c r="D179" s="155" t="s">
        <v>1773</v>
      </c>
      <c r="E179" s="154" t="s">
        <v>99</v>
      </c>
      <c r="F179" s="156">
        <v>1</v>
      </c>
      <c r="G179" s="157">
        <v>18.47</v>
      </c>
      <c r="H179" s="158">
        <v>18.47</v>
      </c>
      <c r="I179" s="172"/>
      <c r="J179" s="172"/>
      <c r="K179" s="172"/>
      <c r="L179" s="172"/>
      <c r="M179" s="172"/>
      <c r="N179" s="172"/>
      <c r="O179" s="172"/>
      <c r="P179" s="172"/>
      <c r="Q179" s="172"/>
      <c r="R179" s="172"/>
      <c r="S179" s="172"/>
      <c r="T179" s="172"/>
      <c r="U179" s="172"/>
      <c r="V179" s="172"/>
      <c r="W179" s="172"/>
      <c r="X179" s="172"/>
      <c r="Y179" s="172"/>
      <c r="Z179" s="172"/>
      <c r="AA179" s="172"/>
      <c r="AB179" s="172"/>
    </row>
    <row r="180" spans="1:28" ht="25.5">
      <c r="A180" s="166" t="s">
        <v>1510</v>
      </c>
      <c r="B180" s="167" t="s">
        <v>1774</v>
      </c>
      <c r="C180" s="167" t="s">
        <v>27</v>
      </c>
      <c r="D180" s="168" t="s">
        <v>1775</v>
      </c>
      <c r="E180" s="167" t="s">
        <v>99</v>
      </c>
      <c r="F180" s="169">
        <v>1</v>
      </c>
      <c r="G180" s="170">
        <v>9.81</v>
      </c>
      <c r="H180" s="171">
        <v>9.81</v>
      </c>
      <c r="I180" s="172"/>
      <c r="J180" s="172"/>
      <c r="K180" s="172"/>
      <c r="L180" s="172"/>
      <c r="M180" s="172"/>
      <c r="N180" s="172"/>
      <c r="O180" s="172"/>
      <c r="P180" s="172"/>
      <c r="Q180" s="172"/>
      <c r="R180" s="172"/>
      <c r="S180" s="172"/>
      <c r="T180" s="172"/>
      <c r="U180" s="172"/>
      <c r="V180" s="172"/>
      <c r="W180" s="172"/>
      <c r="X180" s="172"/>
      <c r="Y180" s="172"/>
      <c r="Z180" s="172"/>
      <c r="AA180" s="172"/>
      <c r="AB180" s="172"/>
    </row>
    <row r="181" spans="1:28" ht="25.5">
      <c r="A181" s="166" t="s">
        <v>1510</v>
      </c>
      <c r="B181" s="167" t="s">
        <v>1765</v>
      </c>
      <c r="C181" s="167" t="s">
        <v>27</v>
      </c>
      <c r="D181" s="168" t="s">
        <v>1766</v>
      </c>
      <c r="E181" s="167" t="s">
        <v>1673</v>
      </c>
      <c r="F181" s="169">
        <v>0.19600000000000001</v>
      </c>
      <c r="G181" s="170">
        <v>30.97</v>
      </c>
      <c r="H181" s="171">
        <v>6.07</v>
      </c>
      <c r="I181" s="172"/>
      <c r="J181" s="172"/>
      <c r="K181" s="172"/>
      <c r="L181" s="172"/>
      <c r="M181" s="172"/>
      <c r="N181" s="172"/>
      <c r="O181" s="172"/>
      <c r="P181" s="172"/>
      <c r="Q181" s="172"/>
      <c r="R181" s="172"/>
      <c r="S181" s="172"/>
      <c r="T181" s="172"/>
      <c r="U181" s="172"/>
      <c r="V181" s="172"/>
      <c r="W181" s="172"/>
      <c r="X181" s="172"/>
      <c r="Y181" s="172"/>
      <c r="Z181" s="172"/>
      <c r="AA181" s="172"/>
      <c r="AB181" s="172"/>
    </row>
    <row r="182" spans="1:28" ht="25.5">
      <c r="A182" s="166" t="s">
        <v>1510</v>
      </c>
      <c r="B182" s="167" t="s">
        <v>1767</v>
      </c>
      <c r="C182" s="167" t="s">
        <v>27</v>
      </c>
      <c r="D182" s="168" t="s">
        <v>1768</v>
      </c>
      <c r="E182" s="167" t="s">
        <v>1673</v>
      </c>
      <c r="F182" s="169">
        <v>7.4999999999999997E-2</v>
      </c>
      <c r="G182" s="170">
        <v>25.02</v>
      </c>
      <c r="H182" s="171">
        <v>1.87</v>
      </c>
      <c r="I182" s="172"/>
      <c r="J182" s="172"/>
      <c r="K182" s="172"/>
      <c r="L182" s="172"/>
      <c r="M182" s="172"/>
      <c r="N182" s="172"/>
      <c r="O182" s="172"/>
      <c r="P182" s="172"/>
      <c r="Q182" s="172"/>
      <c r="R182" s="172"/>
      <c r="S182" s="172"/>
      <c r="T182" s="172"/>
      <c r="U182" s="172"/>
      <c r="V182" s="172"/>
      <c r="W182" s="172"/>
      <c r="X182" s="172"/>
      <c r="Y182" s="172"/>
      <c r="Z182" s="172"/>
      <c r="AA182" s="172"/>
      <c r="AB182" s="172"/>
    </row>
    <row r="183" spans="1:28" ht="25.5">
      <c r="A183" s="166" t="s">
        <v>1513</v>
      </c>
      <c r="B183" s="167" t="s">
        <v>1771</v>
      </c>
      <c r="C183" s="167" t="s">
        <v>27</v>
      </c>
      <c r="D183" s="168" t="s">
        <v>1772</v>
      </c>
      <c r="E183" s="167" t="s">
        <v>76</v>
      </c>
      <c r="F183" s="169">
        <v>0.85599999999999998</v>
      </c>
      <c r="G183" s="170">
        <v>0.21</v>
      </c>
      <c r="H183" s="171">
        <v>0.17</v>
      </c>
      <c r="I183" s="172"/>
      <c r="J183" s="172"/>
      <c r="K183" s="172"/>
      <c r="L183" s="172"/>
      <c r="M183" s="172"/>
      <c r="N183" s="172"/>
      <c r="O183" s="172"/>
      <c r="P183" s="172"/>
      <c r="Q183" s="172"/>
      <c r="R183" s="172"/>
      <c r="S183" s="172"/>
      <c r="T183" s="172"/>
      <c r="U183" s="172"/>
      <c r="V183" s="172"/>
      <c r="W183" s="172"/>
      <c r="X183" s="172"/>
      <c r="Y183" s="172"/>
      <c r="Z183" s="172"/>
      <c r="AA183" s="172"/>
      <c r="AB183" s="172"/>
    </row>
    <row r="184" spans="1:28" ht="25.5">
      <c r="A184" s="166" t="s">
        <v>1513</v>
      </c>
      <c r="B184" s="167" t="s">
        <v>1769</v>
      </c>
      <c r="C184" s="167" t="s">
        <v>27</v>
      </c>
      <c r="D184" s="168" t="s">
        <v>1770</v>
      </c>
      <c r="E184" s="167" t="s">
        <v>99</v>
      </c>
      <c r="F184" s="169">
        <v>2.5000000000000001E-2</v>
      </c>
      <c r="G184" s="170">
        <v>22</v>
      </c>
      <c r="H184" s="171">
        <v>0.55000000000000004</v>
      </c>
      <c r="I184" s="172"/>
      <c r="J184" s="172"/>
      <c r="K184" s="172"/>
      <c r="L184" s="172"/>
      <c r="M184" s="172"/>
      <c r="N184" s="172"/>
      <c r="O184" s="172"/>
      <c r="P184" s="172"/>
      <c r="Q184" s="172"/>
      <c r="R184" s="172"/>
      <c r="S184" s="172"/>
      <c r="T184" s="172"/>
      <c r="U184" s="172"/>
      <c r="V184" s="172"/>
      <c r="W184" s="172"/>
      <c r="X184" s="172"/>
      <c r="Y184" s="172"/>
      <c r="Z184" s="172"/>
      <c r="AA184" s="172"/>
      <c r="AB184" s="172"/>
    </row>
    <row r="185" spans="1:28" ht="14.25">
      <c r="A185" s="159"/>
      <c r="B185" s="160"/>
      <c r="C185" s="160"/>
      <c r="D185" s="161"/>
      <c r="E185" s="160"/>
      <c r="F185" s="162"/>
      <c r="G185" s="163"/>
      <c r="H185" s="164"/>
      <c r="I185" s="172"/>
      <c r="J185" s="172"/>
      <c r="K185" s="172"/>
      <c r="L185" s="172"/>
      <c r="M185" s="172"/>
      <c r="N185" s="172"/>
      <c r="O185" s="172"/>
      <c r="P185" s="172"/>
      <c r="Q185" s="172"/>
      <c r="R185" s="172"/>
      <c r="S185" s="172"/>
      <c r="T185" s="172"/>
      <c r="U185" s="172"/>
      <c r="V185" s="172"/>
      <c r="W185" s="172"/>
      <c r="X185" s="172"/>
      <c r="Y185" s="172"/>
      <c r="Z185" s="172"/>
      <c r="AA185" s="172"/>
      <c r="AB185" s="172"/>
    </row>
    <row r="186" spans="1:28" ht="14.25">
      <c r="A186" s="148" t="s">
        <v>103</v>
      </c>
      <c r="B186" s="149" t="s">
        <v>7</v>
      </c>
      <c r="C186" s="149" t="s">
        <v>1504</v>
      </c>
      <c r="D186" s="165" t="s">
        <v>1505</v>
      </c>
      <c r="E186" s="149" t="s">
        <v>10</v>
      </c>
      <c r="F186" s="150" t="s">
        <v>11</v>
      </c>
      <c r="G186" s="151" t="s">
        <v>1506</v>
      </c>
      <c r="H186" s="152" t="s">
        <v>1507</v>
      </c>
      <c r="I186" s="172"/>
      <c r="J186" s="172"/>
      <c r="K186" s="172"/>
      <c r="L186" s="172"/>
      <c r="M186" s="172"/>
      <c r="N186" s="172"/>
      <c r="O186" s="172"/>
      <c r="P186" s="172"/>
      <c r="Q186" s="172"/>
      <c r="R186" s="172"/>
      <c r="S186" s="172"/>
      <c r="T186" s="172"/>
      <c r="U186" s="172"/>
      <c r="V186" s="172"/>
      <c r="W186" s="172"/>
      <c r="X186" s="172"/>
      <c r="Y186" s="172"/>
      <c r="Z186" s="172"/>
      <c r="AA186" s="172"/>
      <c r="AB186" s="172"/>
    </row>
    <row r="187" spans="1:28" ht="14.25">
      <c r="A187" s="153" t="s">
        <v>1508</v>
      </c>
      <c r="B187" s="154" t="s">
        <v>104</v>
      </c>
      <c r="C187" s="154" t="s">
        <v>27</v>
      </c>
      <c r="D187" s="155" t="s">
        <v>1776</v>
      </c>
      <c r="E187" s="154" t="s">
        <v>99</v>
      </c>
      <c r="F187" s="156">
        <v>1</v>
      </c>
      <c r="G187" s="157">
        <v>16.399999999999999</v>
      </c>
      <c r="H187" s="158">
        <v>16.399999999999999</v>
      </c>
      <c r="I187" s="172"/>
      <c r="J187" s="172"/>
      <c r="K187" s="172"/>
      <c r="L187" s="172"/>
      <c r="M187" s="172"/>
      <c r="N187" s="172"/>
      <c r="O187" s="172"/>
      <c r="P187" s="172"/>
      <c r="Q187" s="172"/>
      <c r="R187" s="172"/>
      <c r="S187" s="172"/>
      <c r="T187" s="172"/>
      <c r="U187" s="172"/>
      <c r="V187" s="172"/>
      <c r="W187" s="172"/>
      <c r="X187" s="172"/>
      <c r="Y187" s="172"/>
      <c r="Z187" s="172"/>
      <c r="AA187" s="172"/>
      <c r="AB187" s="172"/>
    </row>
    <row r="188" spans="1:28" ht="25.5">
      <c r="A188" s="166" t="s">
        <v>1510</v>
      </c>
      <c r="B188" s="167" t="s">
        <v>1767</v>
      </c>
      <c r="C188" s="167" t="s">
        <v>27</v>
      </c>
      <c r="D188" s="168" t="s">
        <v>1768</v>
      </c>
      <c r="E188" s="167" t="s">
        <v>1673</v>
      </c>
      <c r="F188" s="169">
        <v>5.7000000000000002E-2</v>
      </c>
      <c r="G188" s="170">
        <v>25.02</v>
      </c>
      <c r="H188" s="171">
        <v>1.42</v>
      </c>
      <c r="I188" s="172"/>
      <c r="J188" s="172"/>
      <c r="K188" s="172"/>
      <c r="L188" s="172"/>
      <c r="M188" s="172"/>
      <c r="N188" s="172"/>
      <c r="O188" s="172"/>
      <c r="P188" s="172"/>
      <c r="Q188" s="172"/>
      <c r="R188" s="172"/>
      <c r="S188" s="172"/>
      <c r="T188" s="172"/>
      <c r="U188" s="172"/>
      <c r="V188" s="172"/>
      <c r="W188" s="172"/>
      <c r="X188" s="172"/>
      <c r="Y188" s="172"/>
      <c r="Z188" s="172"/>
      <c r="AA188" s="172"/>
      <c r="AB188" s="172"/>
    </row>
    <row r="189" spans="1:28" ht="25.5">
      <c r="A189" s="166" t="s">
        <v>1510</v>
      </c>
      <c r="B189" s="167" t="s">
        <v>1777</v>
      </c>
      <c r="C189" s="167" t="s">
        <v>27</v>
      </c>
      <c r="D189" s="168" t="s">
        <v>1778</v>
      </c>
      <c r="E189" s="167" t="s">
        <v>99</v>
      </c>
      <c r="F189" s="169">
        <v>1</v>
      </c>
      <c r="G189" s="170">
        <v>9.66</v>
      </c>
      <c r="H189" s="171">
        <v>9.66</v>
      </c>
      <c r="I189" s="172"/>
      <c r="J189" s="172"/>
      <c r="K189" s="172"/>
      <c r="L189" s="172"/>
      <c r="M189" s="172"/>
      <c r="N189" s="172"/>
      <c r="O189" s="172"/>
      <c r="P189" s="172"/>
      <c r="Q189" s="172"/>
      <c r="R189" s="172"/>
      <c r="S189" s="172"/>
      <c r="T189" s="172"/>
      <c r="U189" s="172"/>
      <c r="V189" s="172"/>
      <c r="W189" s="172"/>
      <c r="X189" s="172"/>
      <c r="Y189" s="172"/>
      <c r="Z189" s="172"/>
      <c r="AA189" s="172"/>
      <c r="AB189" s="172"/>
    </row>
    <row r="190" spans="1:28" ht="25.5">
      <c r="A190" s="166" t="s">
        <v>1510</v>
      </c>
      <c r="B190" s="167" t="s">
        <v>1765</v>
      </c>
      <c r="C190" s="167" t="s">
        <v>27</v>
      </c>
      <c r="D190" s="168" t="s">
        <v>1766</v>
      </c>
      <c r="E190" s="167" t="s">
        <v>1673</v>
      </c>
      <c r="F190" s="169">
        <v>0.15</v>
      </c>
      <c r="G190" s="170">
        <v>30.97</v>
      </c>
      <c r="H190" s="171">
        <v>4.6399999999999997</v>
      </c>
      <c r="I190" s="172"/>
      <c r="J190" s="172"/>
      <c r="K190" s="172"/>
      <c r="L190" s="172"/>
      <c r="M190" s="172"/>
      <c r="N190" s="172"/>
      <c r="O190" s="172"/>
      <c r="P190" s="172"/>
      <c r="Q190" s="172"/>
      <c r="R190" s="172"/>
      <c r="S190" s="172"/>
      <c r="T190" s="172"/>
      <c r="U190" s="172"/>
      <c r="V190" s="172"/>
      <c r="W190" s="172"/>
      <c r="X190" s="172"/>
      <c r="Y190" s="172"/>
      <c r="Z190" s="172"/>
      <c r="AA190" s="172"/>
      <c r="AB190" s="172"/>
    </row>
    <row r="191" spans="1:28" ht="25.5">
      <c r="A191" s="166" t="s">
        <v>1513</v>
      </c>
      <c r="B191" s="167" t="s">
        <v>1771</v>
      </c>
      <c r="C191" s="167" t="s">
        <v>27</v>
      </c>
      <c r="D191" s="168" t="s">
        <v>1772</v>
      </c>
      <c r="E191" s="167" t="s">
        <v>76</v>
      </c>
      <c r="F191" s="169">
        <v>0.63500000000000001</v>
      </c>
      <c r="G191" s="170">
        <v>0.21</v>
      </c>
      <c r="H191" s="171">
        <v>0.13</v>
      </c>
      <c r="I191" s="172"/>
      <c r="J191" s="172"/>
      <c r="K191" s="172"/>
      <c r="L191" s="172"/>
      <c r="M191" s="172"/>
      <c r="N191" s="172"/>
      <c r="O191" s="172"/>
      <c r="P191" s="172"/>
      <c r="Q191" s="172"/>
      <c r="R191" s="172"/>
      <c r="S191" s="172"/>
      <c r="T191" s="172"/>
      <c r="U191" s="172"/>
      <c r="V191" s="172"/>
      <c r="W191" s="172"/>
      <c r="X191" s="172"/>
      <c r="Y191" s="172"/>
      <c r="Z191" s="172"/>
      <c r="AA191" s="172"/>
      <c r="AB191" s="172"/>
    </row>
    <row r="192" spans="1:28" ht="25.5">
      <c r="A192" s="166" t="s">
        <v>1513</v>
      </c>
      <c r="B192" s="167" t="s">
        <v>1769</v>
      </c>
      <c r="C192" s="167" t="s">
        <v>27</v>
      </c>
      <c r="D192" s="168" t="s">
        <v>1770</v>
      </c>
      <c r="E192" s="167" t="s">
        <v>99</v>
      </c>
      <c r="F192" s="169">
        <v>2.5000000000000001E-2</v>
      </c>
      <c r="G192" s="170">
        <v>22</v>
      </c>
      <c r="H192" s="171">
        <v>0.55000000000000004</v>
      </c>
      <c r="I192" s="172"/>
      <c r="J192" s="172"/>
      <c r="K192" s="172"/>
      <c r="L192" s="172"/>
      <c r="M192" s="172"/>
      <c r="N192" s="172"/>
      <c r="O192" s="172"/>
      <c r="P192" s="172"/>
      <c r="Q192" s="172"/>
      <c r="R192" s="172"/>
      <c r="S192" s="172"/>
      <c r="T192" s="172"/>
      <c r="U192" s="172"/>
      <c r="V192" s="172"/>
      <c r="W192" s="172"/>
      <c r="X192" s="172"/>
      <c r="Y192" s="172"/>
      <c r="Z192" s="172"/>
      <c r="AA192" s="172"/>
      <c r="AB192" s="172"/>
    </row>
    <row r="193" spans="1:28" ht="14.25">
      <c r="A193" s="159"/>
      <c r="B193" s="160"/>
      <c r="C193" s="160"/>
      <c r="D193" s="161"/>
      <c r="E193" s="160"/>
      <c r="F193" s="162"/>
      <c r="G193" s="163"/>
      <c r="H193" s="164"/>
      <c r="I193" s="172"/>
      <c r="J193" s="172"/>
      <c r="K193" s="172"/>
      <c r="L193" s="172"/>
      <c r="M193" s="172"/>
      <c r="N193" s="172"/>
      <c r="O193" s="172"/>
      <c r="P193" s="172"/>
      <c r="Q193" s="172"/>
      <c r="R193" s="172"/>
      <c r="S193" s="172"/>
      <c r="T193" s="172"/>
      <c r="U193" s="172"/>
      <c r="V193" s="172"/>
      <c r="W193" s="172"/>
      <c r="X193" s="172"/>
      <c r="Y193" s="172"/>
      <c r="Z193" s="172"/>
      <c r="AA193" s="172"/>
      <c r="AB193" s="172"/>
    </row>
    <row r="194" spans="1:28" ht="14.25">
      <c r="A194" s="148" t="s">
        <v>106</v>
      </c>
      <c r="B194" s="149" t="s">
        <v>7</v>
      </c>
      <c r="C194" s="149" t="s">
        <v>1504</v>
      </c>
      <c r="D194" s="165" t="s">
        <v>1505</v>
      </c>
      <c r="E194" s="149" t="s">
        <v>10</v>
      </c>
      <c r="F194" s="150" t="s">
        <v>11</v>
      </c>
      <c r="G194" s="151" t="s">
        <v>1506</v>
      </c>
      <c r="H194" s="152" t="s">
        <v>1507</v>
      </c>
      <c r="I194" s="172"/>
      <c r="J194" s="172"/>
      <c r="K194" s="172"/>
      <c r="L194" s="172"/>
      <c r="M194" s="172"/>
      <c r="N194" s="172"/>
      <c r="O194" s="172"/>
      <c r="P194" s="172"/>
      <c r="Q194" s="172"/>
      <c r="R194" s="172"/>
      <c r="S194" s="172"/>
      <c r="T194" s="172"/>
      <c r="U194" s="172"/>
      <c r="V194" s="172"/>
      <c r="W194" s="172"/>
      <c r="X194" s="172"/>
      <c r="Y194" s="172"/>
      <c r="Z194" s="172"/>
      <c r="AA194" s="172"/>
      <c r="AB194" s="172"/>
    </row>
    <row r="195" spans="1:28" ht="25.5">
      <c r="A195" s="153" t="s">
        <v>1508</v>
      </c>
      <c r="B195" s="154" t="s">
        <v>107</v>
      </c>
      <c r="C195" s="154" t="s">
        <v>27</v>
      </c>
      <c r="D195" s="155" t="s">
        <v>1779</v>
      </c>
      <c r="E195" s="154" t="s">
        <v>99</v>
      </c>
      <c r="F195" s="156">
        <v>1</v>
      </c>
      <c r="G195" s="157">
        <v>14.22</v>
      </c>
      <c r="H195" s="158">
        <v>14.22</v>
      </c>
      <c r="I195" s="172"/>
      <c r="J195" s="172"/>
      <c r="K195" s="172"/>
      <c r="L195" s="172"/>
      <c r="M195" s="172"/>
      <c r="N195" s="172"/>
      <c r="O195" s="172"/>
      <c r="P195" s="172"/>
      <c r="Q195" s="172"/>
      <c r="R195" s="172"/>
      <c r="S195" s="172"/>
      <c r="T195" s="172"/>
      <c r="U195" s="172"/>
      <c r="V195" s="172"/>
      <c r="W195" s="172"/>
      <c r="X195" s="172"/>
      <c r="Y195" s="172"/>
      <c r="Z195" s="172"/>
      <c r="AA195" s="172"/>
      <c r="AB195" s="172"/>
    </row>
    <row r="196" spans="1:28" ht="25.5">
      <c r="A196" s="166" t="s">
        <v>1510</v>
      </c>
      <c r="B196" s="167" t="s">
        <v>1780</v>
      </c>
      <c r="C196" s="167" t="s">
        <v>27</v>
      </c>
      <c r="D196" s="168" t="s">
        <v>1781</v>
      </c>
      <c r="E196" s="167" t="s">
        <v>99</v>
      </c>
      <c r="F196" s="169">
        <v>1</v>
      </c>
      <c r="G196" s="170">
        <v>8.8800000000000008</v>
      </c>
      <c r="H196" s="171">
        <v>8.8800000000000008</v>
      </c>
      <c r="I196" s="172"/>
      <c r="J196" s="172"/>
      <c r="K196" s="172"/>
      <c r="L196" s="172"/>
      <c r="M196" s="172"/>
      <c r="N196" s="172"/>
      <c r="O196" s="172"/>
      <c r="P196" s="172"/>
      <c r="Q196" s="172"/>
      <c r="R196" s="172"/>
      <c r="S196" s="172"/>
      <c r="T196" s="172"/>
      <c r="U196" s="172"/>
      <c r="V196" s="172"/>
      <c r="W196" s="172"/>
      <c r="X196" s="172"/>
      <c r="Y196" s="172"/>
      <c r="Z196" s="172"/>
      <c r="AA196" s="172"/>
      <c r="AB196" s="172"/>
    </row>
    <row r="197" spans="1:28" ht="25.5">
      <c r="A197" s="166" t="s">
        <v>1510</v>
      </c>
      <c r="B197" s="167" t="s">
        <v>1765</v>
      </c>
      <c r="C197" s="167" t="s">
        <v>27</v>
      </c>
      <c r="D197" s="168" t="s">
        <v>1766</v>
      </c>
      <c r="E197" s="167" t="s">
        <v>1673</v>
      </c>
      <c r="F197" s="169">
        <v>0.11600000000000001</v>
      </c>
      <c r="G197" s="170">
        <v>30.97</v>
      </c>
      <c r="H197" s="171">
        <v>3.59</v>
      </c>
      <c r="I197" s="172"/>
      <c r="J197" s="172"/>
      <c r="K197" s="172"/>
      <c r="L197" s="172"/>
      <c r="M197" s="172"/>
      <c r="N197" s="172"/>
      <c r="O197" s="172"/>
      <c r="P197" s="172"/>
      <c r="Q197" s="172"/>
      <c r="R197" s="172"/>
      <c r="S197" s="172"/>
      <c r="T197" s="172"/>
      <c r="U197" s="172"/>
      <c r="V197" s="172"/>
      <c r="W197" s="172"/>
      <c r="X197" s="172"/>
      <c r="Y197" s="172"/>
      <c r="Z197" s="172"/>
      <c r="AA197" s="172"/>
      <c r="AB197" s="172"/>
    </row>
    <row r="198" spans="1:28" ht="25.5">
      <c r="A198" s="166" t="s">
        <v>1510</v>
      </c>
      <c r="B198" s="167" t="s">
        <v>1767</v>
      </c>
      <c r="C198" s="167" t="s">
        <v>27</v>
      </c>
      <c r="D198" s="168" t="s">
        <v>1768</v>
      </c>
      <c r="E198" s="167" t="s">
        <v>1673</v>
      </c>
      <c r="F198" s="169">
        <v>4.3999999999999997E-2</v>
      </c>
      <c r="G198" s="170">
        <v>25.02</v>
      </c>
      <c r="H198" s="171">
        <v>1.1000000000000001</v>
      </c>
      <c r="I198" s="172"/>
      <c r="J198" s="172"/>
      <c r="K198" s="172"/>
      <c r="L198" s="172"/>
      <c r="M198" s="172"/>
      <c r="N198" s="172"/>
      <c r="O198" s="172"/>
      <c r="P198" s="172"/>
      <c r="Q198" s="172"/>
      <c r="R198" s="172"/>
      <c r="S198" s="172"/>
      <c r="T198" s="172"/>
      <c r="U198" s="172"/>
      <c r="V198" s="172"/>
      <c r="W198" s="172"/>
      <c r="X198" s="172"/>
      <c r="Y198" s="172"/>
      <c r="Z198" s="172"/>
      <c r="AA198" s="172"/>
      <c r="AB198" s="172"/>
    </row>
    <row r="199" spans="1:28" ht="25.5">
      <c r="A199" s="166" t="s">
        <v>1513</v>
      </c>
      <c r="B199" s="167" t="s">
        <v>1771</v>
      </c>
      <c r="C199" s="167" t="s">
        <v>27</v>
      </c>
      <c r="D199" s="168" t="s">
        <v>1772</v>
      </c>
      <c r="E199" s="167" t="s">
        <v>76</v>
      </c>
      <c r="F199" s="169">
        <v>0.48</v>
      </c>
      <c r="G199" s="170">
        <v>0.21</v>
      </c>
      <c r="H199" s="171">
        <v>0.1</v>
      </c>
      <c r="I199" s="172"/>
      <c r="J199" s="172"/>
      <c r="K199" s="172"/>
      <c r="L199" s="172"/>
      <c r="M199" s="172"/>
      <c r="N199" s="172"/>
      <c r="O199" s="172"/>
      <c r="P199" s="172"/>
      <c r="Q199" s="172"/>
      <c r="R199" s="172"/>
      <c r="S199" s="172"/>
      <c r="T199" s="172"/>
      <c r="U199" s="172"/>
      <c r="V199" s="172"/>
      <c r="W199" s="172"/>
      <c r="X199" s="172"/>
      <c r="Y199" s="172"/>
      <c r="Z199" s="172"/>
      <c r="AA199" s="172"/>
      <c r="AB199" s="172"/>
    </row>
    <row r="200" spans="1:28" ht="25.5">
      <c r="A200" s="166" t="s">
        <v>1513</v>
      </c>
      <c r="B200" s="167" t="s">
        <v>1769</v>
      </c>
      <c r="C200" s="167" t="s">
        <v>27</v>
      </c>
      <c r="D200" s="168" t="s">
        <v>1770</v>
      </c>
      <c r="E200" s="167" t="s">
        <v>99</v>
      </c>
      <c r="F200" s="169">
        <v>2.5000000000000001E-2</v>
      </c>
      <c r="G200" s="170">
        <v>22</v>
      </c>
      <c r="H200" s="171">
        <v>0.55000000000000004</v>
      </c>
      <c r="I200" s="172"/>
      <c r="J200" s="172"/>
      <c r="K200" s="172"/>
      <c r="L200" s="172"/>
      <c r="M200" s="172"/>
      <c r="N200" s="172"/>
      <c r="O200" s="172"/>
      <c r="P200" s="172"/>
      <c r="Q200" s="172"/>
      <c r="R200" s="172"/>
      <c r="S200" s="172"/>
      <c r="T200" s="172"/>
      <c r="U200" s="172"/>
      <c r="V200" s="172"/>
      <c r="W200" s="172"/>
      <c r="X200" s="172"/>
      <c r="Y200" s="172"/>
      <c r="Z200" s="172"/>
      <c r="AA200" s="172"/>
      <c r="AB200" s="172"/>
    </row>
    <row r="201" spans="1:28" ht="14.25">
      <c r="A201" s="159"/>
      <c r="B201" s="160"/>
      <c r="C201" s="160"/>
      <c r="D201" s="161"/>
      <c r="E201" s="160"/>
      <c r="F201" s="162"/>
      <c r="G201" s="163"/>
      <c r="H201" s="164"/>
      <c r="I201" s="172"/>
      <c r="J201" s="172"/>
      <c r="K201" s="172"/>
      <c r="L201" s="172"/>
      <c r="M201" s="172"/>
      <c r="N201" s="172"/>
      <c r="O201" s="172"/>
      <c r="P201" s="172"/>
      <c r="Q201" s="172"/>
      <c r="R201" s="172"/>
      <c r="S201" s="172"/>
      <c r="T201" s="172"/>
      <c r="U201" s="172"/>
      <c r="V201" s="172"/>
      <c r="W201" s="172"/>
      <c r="X201" s="172"/>
      <c r="Y201" s="172"/>
      <c r="Z201" s="172"/>
      <c r="AA201" s="172"/>
      <c r="AB201" s="172"/>
    </row>
    <row r="202" spans="1:28" ht="14.25">
      <c r="A202" s="148" t="s">
        <v>109</v>
      </c>
      <c r="B202" s="149" t="s">
        <v>7</v>
      </c>
      <c r="C202" s="149" t="s">
        <v>1504</v>
      </c>
      <c r="D202" s="165" t="s">
        <v>1505</v>
      </c>
      <c r="E202" s="149" t="s">
        <v>10</v>
      </c>
      <c r="F202" s="150" t="s">
        <v>11</v>
      </c>
      <c r="G202" s="151" t="s">
        <v>1506</v>
      </c>
      <c r="H202" s="152" t="s">
        <v>1507</v>
      </c>
      <c r="I202" s="172"/>
      <c r="J202" s="172"/>
      <c r="K202" s="172"/>
      <c r="L202" s="172"/>
      <c r="M202" s="172"/>
      <c r="N202" s="172"/>
      <c r="O202" s="172"/>
      <c r="P202" s="172"/>
      <c r="Q202" s="172"/>
      <c r="R202" s="172"/>
      <c r="S202" s="172"/>
      <c r="T202" s="172"/>
      <c r="U202" s="172"/>
      <c r="V202" s="172"/>
      <c r="W202" s="172"/>
      <c r="X202" s="172"/>
      <c r="Y202" s="172"/>
      <c r="Z202" s="172"/>
      <c r="AA202" s="172"/>
      <c r="AB202" s="172"/>
    </row>
    <row r="203" spans="1:28" ht="25.5">
      <c r="A203" s="153" t="s">
        <v>1508</v>
      </c>
      <c r="B203" s="154" t="s">
        <v>110</v>
      </c>
      <c r="C203" s="154" t="s">
        <v>27</v>
      </c>
      <c r="D203" s="155" t="s">
        <v>1782</v>
      </c>
      <c r="E203" s="154" t="s">
        <v>99</v>
      </c>
      <c r="F203" s="156">
        <v>1</v>
      </c>
      <c r="G203" s="157">
        <v>10.8</v>
      </c>
      <c r="H203" s="158">
        <v>10.8</v>
      </c>
      <c r="I203" s="172"/>
      <c r="J203" s="172"/>
      <c r="K203" s="172"/>
      <c r="L203" s="172"/>
      <c r="M203" s="172"/>
      <c r="N203" s="172"/>
      <c r="O203" s="172"/>
      <c r="P203" s="172"/>
      <c r="Q203" s="172"/>
      <c r="R203" s="172"/>
      <c r="S203" s="172"/>
      <c r="T203" s="172"/>
      <c r="U203" s="172"/>
      <c r="V203" s="172"/>
      <c r="W203" s="172"/>
      <c r="X203" s="172"/>
      <c r="Y203" s="172"/>
      <c r="Z203" s="172"/>
      <c r="AA203" s="172"/>
      <c r="AB203" s="172"/>
    </row>
    <row r="204" spans="1:28" ht="25.5">
      <c r="A204" s="166" t="s">
        <v>1510</v>
      </c>
      <c r="B204" s="167" t="s">
        <v>1767</v>
      </c>
      <c r="C204" s="167" t="s">
        <v>27</v>
      </c>
      <c r="D204" s="168" t="s">
        <v>1768</v>
      </c>
      <c r="E204" s="167" t="s">
        <v>1673</v>
      </c>
      <c r="F204" s="169">
        <v>2.5000000000000001E-2</v>
      </c>
      <c r="G204" s="170">
        <v>25.02</v>
      </c>
      <c r="H204" s="171">
        <v>0.62</v>
      </c>
      <c r="I204" s="172"/>
      <c r="J204" s="172"/>
      <c r="K204" s="172"/>
      <c r="L204" s="172"/>
      <c r="M204" s="172"/>
      <c r="N204" s="172"/>
      <c r="O204" s="172"/>
      <c r="P204" s="172"/>
      <c r="Q204" s="172"/>
      <c r="R204" s="172"/>
      <c r="S204" s="172"/>
      <c r="T204" s="172"/>
      <c r="U204" s="172"/>
      <c r="V204" s="172"/>
      <c r="W204" s="172"/>
      <c r="X204" s="172"/>
      <c r="Y204" s="172"/>
      <c r="Z204" s="172"/>
      <c r="AA204" s="172"/>
      <c r="AB204" s="172"/>
    </row>
    <row r="205" spans="1:28" ht="25.5">
      <c r="A205" s="166" t="s">
        <v>1510</v>
      </c>
      <c r="B205" s="167" t="s">
        <v>1765</v>
      </c>
      <c r="C205" s="167" t="s">
        <v>27</v>
      </c>
      <c r="D205" s="168" t="s">
        <v>1766</v>
      </c>
      <c r="E205" s="167" t="s">
        <v>1673</v>
      </c>
      <c r="F205" s="169">
        <v>6.4000000000000001E-2</v>
      </c>
      <c r="G205" s="170">
        <v>30.97</v>
      </c>
      <c r="H205" s="171">
        <v>1.98</v>
      </c>
      <c r="I205" s="172"/>
      <c r="J205" s="172"/>
      <c r="K205" s="172"/>
      <c r="L205" s="172"/>
      <c r="M205" s="172"/>
      <c r="N205" s="172"/>
      <c r="O205" s="172"/>
      <c r="P205" s="172"/>
      <c r="Q205" s="172"/>
      <c r="R205" s="172"/>
      <c r="S205" s="172"/>
      <c r="T205" s="172"/>
      <c r="U205" s="172"/>
      <c r="V205" s="172"/>
      <c r="W205" s="172"/>
      <c r="X205" s="172"/>
      <c r="Y205" s="172"/>
      <c r="Z205" s="172"/>
      <c r="AA205" s="172"/>
      <c r="AB205" s="172"/>
    </row>
    <row r="206" spans="1:28" ht="25.5">
      <c r="A206" s="166" t="s">
        <v>1510</v>
      </c>
      <c r="B206" s="167" t="s">
        <v>1783</v>
      </c>
      <c r="C206" s="167" t="s">
        <v>27</v>
      </c>
      <c r="D206" s="168" t="s">
        <v>1784</v>
      </c>
      <c r="E206" s="167" t="s">
        <v>99</v>
      </c>
      <c r="F206" s="169">
        <v>1</v>
      </c>
      <c r="G206" s="170">
        <v>7.59</v>
      </c>
      <c r="H206" s="171">
        <v>7.59</v>
      </c>
      <c r="I206" s="172"/>
      <c r="J206" s="172"/>
      <c r="K206" s="172"/>
      <c r="L206" s="172"/>
      <c r="M206" s="172"/>
      <c r="N206" s="172"/>
      <c r="O206" s="172"/>
      <c r="P206" s="172"/>
      <c r="Q206" s="172"/>
      <c r="R206" s="172"/>
      <c r="S206" s="172"/>
      <c r="T206" s="172"/>
      <c r="U206" s="172"/>
      <c r="V206" s="172"/>
      <c r="W206" s="172"/>
      <c r="X206" s="172"/>
      <c r="Y206" s="172"/>
      <c r="Z206" s="172"/>
      <c r="AA206" s="172"/>
      <c r="AB206" s="172"/>
    </row>
    <row r="207" spans="1:28" ht="25.5">
      <c r="A207" s="166" t="s">
        <v>1513</v>
      </c>
      <c r="B207" s="167" t="s">
        <v>1769</v>
      </c>
      <c r="C207" s="167" t="s">
        <v>27</v>
      </c>
      <c r="D207" s="168" t="s">
        <v>1770</v>
      </c>
      <c r="E207" s="167" t="s">
        <v>99</v>
      </c>
      <c r="F207" s="169">
        <v>2.5000000000000001E-2</v>
      </c>
      <c r="G207" s="170">
        <v>22</v>
      </c>
      <c r="H207" s="171">
        <v>0.55000000000000004</v>
      </c>
      <c r="I207" s="172"/>
      <c r="J207" s="172"/>
      <c r="K207" s="172"/>
      <c r="L207" s="172"/>
      <c r="M207" s="172"/>
      <c r="N207" s="172"/>
      <c r="O207" s="172"/>
      <c r="P207" s="172"/>
      <c r="Q207" s="172"/>
      <c r="R207" s="172"/>
      <c r="S207" s="172"/>
      <c r="T207" s="172"/>
      <c r="U207" s="172"/>
      <c r="V207" s="172"/>
      <c r="W207" s="172"/>
      <c r="X207" s="172"/>
      <c r="Y207" s="172"/>
      <c r="Z207" s="172"/>
      <c r="AA207" s="172"/>
      <c r="AB207" s="172"/>
    </row>
    <row r="208" spans="1:28" ht="25.5">
      <c r="A208" s="166" t="s">
        <v>1513</v>
      </c>
      <c r="B208" s="167" t="s">
        <v>1771</v>
      </c>
      <c r="C208" s="167" t="s">
        <v>27</v>
      </c>
      <c r="D208" s="168" t="s">
        <v>1772</v>
      </c>
      <c r="E208" s="167" t="s">
        <v>76</v>
      </c>
      <c r="F208" s="169">
        <v>0.317</v>
      </c>
      <c r="G208" s="170">
        <v>0.21</v>
      </c>
      <c r="H208" s="171">
        <v>0.06</v>
      </c>
      <c r="I208" s="172"/>
      <c r="J208" s="172"/>
      <c r="K208" s="172"/>
      <c r="L208" s="172"/>
      <c r="M208" s="172"/>
      <c r="N208" s="172"/>
      <c r="O208" s="172"/>
      <c r="P208" s="172"/>
      <c r="Q208" s="172"/>
      <c r="R208" s="172"/>
      <c r="S208" s="172"/>
      <c r="T208" s="172"/>
      <c r="U208" s="172"/>
      <c r="V208" s="172"/>
      <c r="W208" s="172"/>
      <c r="X208" s="172"/>
      <c r="Y208" s="172"/>
      <c r="Z208" s="172"/>
      <c r="AA208" s="172"/>
      <c r="AB208" s="172"/>
    </row>
    <row r="209" spans="1:28" ht="14.25">
      <c r="A209" s="159"/>
      <c r="B209" s="160"/>
      <c r="C209" s="160"/>
      <c r="D209" s="161"/>
      <c r="E209" s="160"/>
      <c r="F209" s="162"/>
      <c r="G209" s="163"/>
      <c r="H209" s="164"/>
      <c r="I209" s="172"/>
      <c r="J209" s="172"/>
      <c r="K209" s="172"/>
      <c r="L209" s="172"/>
      <c r="M209" s="172"/>
      <c r="N209" s="172"/>
      <c r="O209" s="172"/>
      <c r="P209" s="172"/>
      <c r="Q209" s="172"/>
      <c r="R209" s="172"/>
      <c r="S209" s="172"/>
      <c r="T209" s="172"/>
      <c r="U209" s="172"/>
      <c r="V209" s="172"/>
      <c r="W209" s="172"/>
      <c r="X209" s="172"/>
      <c r="Y209" s="172"/>
      <c r="Z209" s="172"/>
      <c r="AA209" s="172"/>
      <c r="AB209" s="172"/>
    </row>
    <row r="210" spans="1:28" ht="14.25">
      <c r="A210" s="148" t="s">
        <v>112</v>
      </c>
      <c r="B210" s="149" t="s">
        <v>7</v>
      </c>
      <c r="C210" s="149" t="s">
        <v>1504</v>
      </c>
      <c r="D210" s="165" t="s">
        <v>1505</v>
      </c>
      <c r="E210" s="149" t="s">
        <v>10</v>
      </c>
      <c r="F210" s="150" t="s">
        <v>11</v>
      </c>
      <c r="G210" s="151" t="s">
        <v>1506</v>
      </c>
      <c r="H210" s="152" t="s">
        <v>1507</v>
      </c>
      <c r="I210" s="172"/>
      <c r="J210" s="172"/>
      <c r="K210" s="172"/>
      <c r="L210" s="172"/>
      <c r="M210" s="172"/>
      <c r="N210" s="172"/>
      <c r="O210" s="172"/>
      <c r="P210" s="172"/>
      <c r="Q210" s="172"/>
      <c r="R210" s="172"/>
      <c r="S210" s="172"/>
      <c r="T210" s="172"/>
      <c r="U210" s="172"/>
      <c r="V210" s="172"/>
      <c r="W210" s="172"/>
      <c r="X210" s="172"/>
      <c r="Y210" s="172"/>
      <c r="Z210" s="172"/>
      <c r="AA210" s="172"/>
      <c r="AB210" s="172"/>
    </row>
    <row r="211" spans="1:28" ht="25.5">
      <c r="A211" s="153" t="s">
        <v>1508</v>
      </c>
      <c r="B211" s="154" t="s">
        <v>113</v>
      </c>
      <c r="C211" s="154" t="s">
        <v>27</v>
      </c>
      <c r="D211" s="155" t="s">
        <v>1785</v>
      </c>
      <c r="E211" s="154" t="s">
        <v>99</v>
      </c>
      <c r="F211" s="156">
        <v>1</v>
      </c>
      <c r="G211" s="157">
        <v>10.08</v>
      </c>
      <c r="H211" s="158">
        <v>10.08</v>
      </c>
      <c r="I211" s="172"/>
      <c r="J211" s="172"/>
      <c r="K211" s="172"/>
      <c r="L211" s="172"/>
      <c r="M211" s="172"/>
      <c r="N211" s="172"/>
      <c r="O211" s="172"/>
      <c r="P211" s="172"/>
      <c r="Q211" s="172"/>
      <c r="R211" s="172"/>
      <c r="S211" s="172"/>
      <c r="T211" s="172"/>
      <c r="U211" s="172"/>
      <c r="V211" s="172"/>
      <c r="W211" s="172"/>
      <c r="X211" s="172"/>
      <c r="Y211" s="172"/>
      <c r="Z211" s="172"/>
      <c r="AA211" s="172"/>
      <c r="AB211" s="172"/>
    </row>
    <row r="212" spans="1:28" ht="25.5">
      <c r="A212" s="166" t="s">
        <v>1510</v>
      </c>
      <c r="B212" s="167" t="s">
        <v>1786</v>
      </c>
      <c r="C212" s="167" t="s">
        <v>27</v>
      </c>
      <c r="D212" s="168" t="s">
        <v>1787</v>
      </c>
      <c r="E212" s="167" t="s">
        <v>99</v>
      </c>
      <c r="F212" s="169">
        <v>1</v>
      </c>
      <c r="G212" s="170">
        <v>7.5</v>
      </c>
      <c r="H212" s="171">
        <v>7.5</v>
      </c>
      <c r="I212" s="172"/>
      <c r="J212" s="172"/>
      <c r="K212" s="172"/>
      <c r="L212" s="172"/>
      <c r="M212" s="172"/>
      <c r="N212" s="172"/>
      <c r="O212" s="172"/>
      <c r="P212" s="172"/>
      <c r="Q212" s="172"/>
      <c r="R212" s="172"/>
      <c r="S212" s="172"/>
      <c r="T212" s="172"/>
      <c r="U212" s="172"/>
      <c r="V212" s="172"/>
      <c r="W212" s="172"/>
      <c r="X212" s="172"/>
      <c r="Y212" s="172"/>
      <c r="Z212" s="172"/>
      <c r="AA212" s="172"/>
      <c r="AB212" s="172"/>
    </row>
    <row r="213" spans="1:28" ht="25.5">
      <c r="A213" s="166" t="s">
        <v>1510</v>
      </c>
      <c r="B213" s="167" t="s">
        <v>1767</v>
      </c>
      <c r="C213" s="167" t="s">
        <v>27</v>
      </c>
      <c r="D213" s="168" t="s">
        <v>1768</v>
      </c>
      <c r="E213" s="167" t="s">
        <v>1673</v>
      </c>
      <c r="F213" s="169">
        <v>1.9E-2</v>
      </c>
      <c r="G213" s="170">
        <v>25.02</v>
      </c>
      <c r="H213" s="171">
        <v>0.47</v>
      </c>
      <c r="I213" s="172"/>
      <c r="J213" s="172"/>
      <c r="K213" s="172"/>
      <c r="L213" s="172"/>
      <c r="M213" s="172"/>
      <c r="N213" s="172"/>
      <c r="O213" s="172"/>
      <c r="P213" s="172"/>
      <c r="Q213" s="172"/>
      <c r="R213" s="172"/>
      <c r="S213" s="172"/>
      <c r="T213" s="172"/>
      <c r="U213" s="172"/>
      <c r="V213" s="172"/>
      <c r="W213" s="172"/>
      <c r="X213" s="172"/>
      <c r="Y213" s="172"/>
      <c r="Z213" s="172"/>
      <c r="AA213" s="172"/>
      <c r="AB213" s="172"/>
    </row>
    <row r="214" spans="1:28" ht="25.5">
      <c r="A214" s="166" t="s">
        <v>1510</v>
      </c>
      <c r="B214" s="167" t="s">
        <v>1765</v>
      </c>
      <c r="C214" s="167" t="s">
        <v>27</v>
      </c>
      <c r="D214" s="168" t="s">
        <v>1766</v>
      </c>
      <c r="E214" s="167" t="s">
        <v>1673</v>
      </c>
      <c r="F214" s="169">
        <v>4.9000000000000002E-2</v>
      </c>
      <c r="G214" s="170">
        <v>30.97</v>
      </c>
      <c r="H214" s="171">
        <v>1.51</v>
      </c>
      <c r="I214" s="172"/>
      <c r="J214" s="172"/>
      <c r="K214" s="172"/>
      <c r="L214" s="172"/>
      <c r="M214" s="172"/>
      <c r="N214" s="172"/>
      <c r="O214" s="172"/>
      <c r="P214" s="172"/>
      <c r="Q214" s="172"/>
      <c r="R214" s="172"/>
      <c r="S214" s="172"/>
      <c r="T214" s="172"/>
      <c r="U214" s="172"/>
      <c r="V214" s="172"/>
      <c r="W214" s="172"/>
      <c r="X214" s="172"/>
      <c r="Y214" s="172"/>
      <c r="Z214" s="172"/>
      <c r="AA214" s="172"/>
      <c r="AB214" s="172"/>
    </row>
    <row r="215" spans="1:28" ht="25.5">
      <c r="A215" s="166" t="s">
        <v>1510</v>
      </c>
      <c r="B215" s="167" t="s">
        <v>1767</v>
      </c>
      <c r="C215" s="167" t="s">
        <v>27</v>
      </c>
      <c r="D215" s="168" t="s">
        <v>1768</v>
      </c>
      <c r="E215" s="167" t="s">
        <v>1673</v>
      </c>
      <c r="F215" s="169">
        <v>1.9E-2</v>
      </c>
      <c r="G215" s="170">
        <v>25.02</v>
      </c>
      <c r="H215" s="171">
        <v>0.47</v>
      </c>
      <c r="I215" s="172"/>
      <c r="J215" s="172"/>
      <c r="K215" s="172"/>
      <c r="L215" s="172"/>
      <c r="M215" s="172"/>
      <c r="N215" s="172"/>
      <c r="O215" s="172"/>
      <c r="P215" s="172"/>
      <c r="Q215" s="172"/>
      <c r="R215" s="172"/>
      <c r="S215" s="172"/>
      <c r="T215" s="172"/>
      <c r="U215" s="172"/>
      <c r="V215" s="172"/>
      <c r="W215" s="172"/>
      <c r="X215" s="172"/>
      <c r="Y215" s="172"/>
      <c r="Z215" s="172"/>
      <c r="AA215" s="172"/>
      <c r="AB215" s="172"/>
    </row>
    <row r="216" spans="1:28" ht="25.5">
      <c r="A216" s="166" t="s">
        <v>1510</v>
      </c>
      <c r="B216" s="167" t="s">
        <v>1765</v>
      </c>
      <c r="C216" s="167" t="s">
        <v>27</v>
      </c>
      <c r="D216" s="168" t="s">
        <v>1766</v>
      </c>
      <c r="E216" s="167" t="s">
        <v>1673</v>
      </c>
      <c r="F216" s="169">
        <v>4.9000000000000002E-2</v>
      </c>
      <c r="G216" s="170">
        <v>30.97</v>
      </c>
      <c r="H216" s="171">
        <v>1.51</v>
      </c>
      <c r="I216" s="172"/>
      <c r="J216" s="172"/>
      <c r="K216" s="172"/>
      <c r="L216" s="172"/>
      <c r="M216" s="172"/>
      <c r="N216" s="172"/>
      <c r="O216" s="172"/>
      <c r="P216" s="172"/>
      <c r="Q216" s="172"/>
      <c r="R216" s="172"/>
      <c r="S216" s="172"/>
      <c r="T216" s="172"/>
      <c r="U216" s="172"/>
      <c r="V216" s="172"/>
      <c r="W216" s="172"/>
      <c r="X216" s="172"/>
      <c r="Y216" s="172"/>
      <c r="Z216" s="172"/>
      <c r="AA216" s="172"/>
      <c r="AB216" s="172"/>
    </row>
    <row r="217" spans="1:28" ht="14.25">
      <c r="A217" s="159"/>
      <c r="B217" s="160"/>
      <c r="C217" s="160"/>
      <c r="D217" s="161"/>
      <c r="E217" s="160"/>
      <c r="F217" s="162"/>
      <c r="G217" s="163"/>
      <c r="H217" s="164"/>
      <c r="I217" s="172"/>
      <c r="J217" s="172"/>
      <c r="K217" s="172"/>
      <c r="L217" s="172"/>
      <c r="M217" s="172"/>
      <c r="N217" s="172"/>
      <c r="O217" s="172"/>
      <c r="P217" s="172"/>
      <c r="Q217" s="172"/>
      <c r="R217" s="172"/>
      <c r="S217" s="172"/>
      <c r="T217" s="172"/>
      <c r="U217" s="172"/>
      <c r="V217" s="172"/>
      <c r="W217" s="172"/>
      <c r="X217" s="172"/>
      <c r="Y217" s="172"/>
      <c r="Z217" s="172"/>
      <c r="AA217" s="172"/>
      <c r="AB217" s="172"/>
    </row>
    <row r="218" spans="1:28" ht="14.25">
      <c r="A218" s="148" t="s">
        <v>115</v>
      </c>
      <c r="B218" s="149" t="s">
        <v>7</v>
      </c>
      <c r="C218" s="149" t="s">
        <v>1504</v>
      </c>
      <c r="D218" s="165" t="s">
        <v>1505</v>
      </c>
      <c r="E218" s="149" t="s">
        <v>10</v>
      </c>
      <c r="F218" s="150" t="s">
        <v>11</v>
      </c>
      <c r="G218" s="151" t="s">
        <v>1506</v>
      </c>
      <c r="H218" s="152" t="s">
        <v>1507</v>
      </c>
      <c r="I218" s="172"/>
      <c r="J218" s="172"/>
      <c r="K218" s="172"/>
      <c r="L218" s="172"/>
      <c r="M218" s="172"/>
      <c r="N218" s="172"/>
      <c r="O218" s="172"/>
      <c r="P218" s="172"/>
      <c r="Q218" s="172"/>
      <c r="R218" s="172"/>
      <c r="S218" s="172"/>
      <c r="T218" s="172"/>
      <c r="U218" s="172"/>
      <c r="V218" s="172"/>
      <c r="W218" s="172"/>
      <c r="X218" s="172"/>
      <c r="Y218" s="172"/>
      <c r="Z218" s="172"/>
      <c r="AA218" s="172"/>
      <c r="AB218" s="172"/>
    </row>
    <row r="219" spans="1:28" ht="25.5">
      <c r="A219" s="153" t="s">
        <v>1508</v>
      </c>
      <c r="B219" s="154" t="s">
        <v>116</v>
      </c>
      <c r="C219" s="154" t="s">
        <v>27</v>
      </c>
      <c r="D219" s="155" t="s">
        <v>1788</v>
      </c>
      <c r="E219" s="154" t="s">
        <v>99</v>
      </c>
      <c r="F219" s="156">
        <v>1</v>
      </c>
      <c r="G219" s="157">
        <v>17.309999999999999</v>
      </c>
      <c r="H219" s="158">
        <v>17.309999999999999</v>
      </c>
      <c r="I219" s="172"/>
      <c r="J219" s="172"/>
      <c r="K219" s="172"/>
      <c r="L219" s="172"/>
      <c r="M219" s="172"/>
      <c r="N219" s="172"/>
      <c r="O219" s="172"/>
      <c r="P219" s="172"/>
      <c r="Q219" s="172"/>
      <c r="R219" s="172"/>
      <c r="S219" s="172"/>
      <c r="T219" s="172"/>
      <c r="U219" s="172"/>
      <c r="V219" s="172"/>
      <c r="W219" s="172"/>
      <c r="X219" s="172"/>
      <c r="Y219" s="172"/>
      <c r="Z219" s="172"/>
      <c r="AA219" s="172"/>
      <c r="AB219" s="172"/>
    </row>
    <row r="220" spans="1:28" ht="25.5">
      <c r="A220" s="166" t="s">
        <v>1510</v>
      </c>
      <c r="B220" s="167" t="s">
        <v>1763</v>
      </c>
      <c r="C220" s="167" t="s">
        <v>27</v>
      </c>
      <c r="D220" s="168" t="s">
        <v>1764</v>
      </c>
      <c r="E220" s="167" t="s">
        <v>99</v>
      </c>
      <c r="F220" s="169">
        <v>1</v>
      </c>
      <c r="G220" s="170">
        <v>9.85</v>
      </c>
      <c r="H220" s="171">
        <v>9.85</v>
      </c>
      <c r="I220" s="172"/>
      <c r="J220" s="172"/>
      <c r="K220" s="172"/>
      <c r="L220" s="172"/>
      <c r="M220" s="172"/>
      <c r="N220" s="172"/>
      <c r="O220" s="172"/>
      <c r="P220" s="172"/>
      <c r="Q220" s="172"/>
      <c r="R220" s="172"/>
      <c r="S220" s="172"/>
      <c r="T220" s="172"/>
      <c r="U220" s="172"/>
      <c r="V220" s="172"/>
      <c r="W220" s="172"/>
      <c r="X220" s="172"/>
      <c r="Y220" s="172"/>
      <c r="Z220" s="172"/>
      <c r="AA220" s="172"/>
      <c r="AB220" s="172"/>
    </row>
    <row r="221" spans="1:28" ht="25.5">
      <c r="A221" s="166" t="s">
        <v>1510</v>
      </c>
      <c r="B221" s="167" t="s">
        <v>1765</v>
      </c>
      <c r="C221" s="167" t="s">
        <v>27</v>
      </c>
      <c r="D221" s="168" t="s">
        <v>1766</v>
      </c>
      <c r="E221" s="167" t="s">
        <v>1673</v>
      </c>
      <c r="F221" s="169">
        <v>0.16600000000000001</v>
      </c>
      <c r="G221" s="170">
        <v>30.97</v>
      </c>
      <c r="H221" s="171">
        <v>5.14</v>
      </c>
      <c r="I221" s="172"/>
      <c r="J221" s="172"/>
      <c r="K221" s="172"/>
      <c r="L221" s="172"/>
      <c r="M221" s="172"/>
      <c r="N221" s="172"/>
      <c r="O221" s="172"/>
      <c r="P221" s="172"/>
      <c r="Q221" s="172"/>
      <c r="R221" s="172"/>
      <c r="S221" s="172"/>
      <c r="T221" s="172"/>
      <c r="U221" s="172"/>
      <c r="V221" s="172"/>
      <c r="W221" s="172"/>
      <c r="X221" s="172"/>
      <c r="Y221" s="172"/>
      <c r="Z221" s="172"/>
      <c r="AA221" s="172"/>
      <c r="AB221" s="172"/>
    </row>
    <row r="222" spans="1:28" ht="25.5">
      <c r="A222" s="166" t="s">
        <v>1510</v>
      </c>
      <c r="B222" s="167" t="s">
        <v>1767</v>
      </c>
      <c r="C222" s="167" t="s">
        <v>27</v>
      </c>
      <c r="D222" s="168" t="s">
        <v>1768</v>
      </c>
      <c r="E222" s="167" t="s">
        <v>1673</v>
      </c>
      <c r="F222" s="169">
        <v>6.4000000000000001E-2</v>
      </c>
      <c r="G222" s="170">
        <v>25.02</v>
      </c>
      <c r="H222" s="171">
        <v>1.6</v>
      </c>
      <c r="I222" s="172"/>
      <c r="J222" s="172"/>
      <c r="K222" s="172"/>
      <c r="L222" s="172"/>
      <c r="M222" s="172"/>
      <c r="N222" s="172"/>
      <c r="O222" s="172"/>
      <c r="P222" s="172"/>
      <c r="Q222" s="172"/>
      <c r="R222" s="172"/>
      <c r="S222" s="172"/>
      <c r="T222" s="172"/>
      <c r="U222" s="172"/>
      <c r="V222" s="172"/>
      <c r="W222" s="172"/>
      <c r="X222" s="172"/>
      <c r="Y222" s="172"/>
      <c r="Z222" s="172"/>
      <c r="AA222" s="172"/>
      <c r="AB222" s="172"/>
    </row>
    <row r="223" spans="1:28" ht="25.5">
      <c r="A223" s="166" t="s">
        <v>1513</v>
      </c>
      <c r="B223" s="167" t="s">
        <v>1771</v>
      </c>
      <c r="C223" s="167" t="s">
        <v>27</v>
      </c>
      <c r="D223" s="168" t="s">
        <v>1772</v>
      </c>
      <c r="E223" s="167" t="s">
        <v>76</v>
      </c>
      <c r="F223" s="169">
        <v>0.81899999999999995</v>
      </c>
      <c r="G223" s="170">
        <v>0.21</v>
      </c>
      <c r="H223" s="171">
        <v>0.17</v>
      </c>
      <c r="I223" s="172"/>
      <c r="J223" s="172"/>
      <c r="K223" s="172"/>
      <c r="L223" s="172"/>
      <c r="M223" s="172"/>
      <c r="N223" s="172"/>
      <c r="O223" s="172"/>
      <c r="P223" s="172"/>
      <c r="Q223" s="172"/>
      <c r="R223" s="172"/>
      <c r="S223" s="172"/>
      <c r="T223" s="172"/>
      <c r="U223" s="172"/>
      <c r="V223" s="172"/>
      <c r="W223" s="172"/>
      <c r="X223" s="172"/>
      <c r="Y223" s="172"/>
      <c r="Z223" s="172"/>
      <c r="AA223" s="172"/>
      <c r="AB223" s="172"/>
    </row>
    <row r="224" spans="1:28" ht="25.5">
      <c r="A224" s="166" t="s">
        <v>1513</v>
      </c>
      <c r="B224" s="167" t="s">
        <v>1769</v>
      </c>
      <c r="C224" s="167" t="s">
        <v>27</v>
      </c>
      <c r="D224" s="168" t="s">
        <v>1770</v>
      </c>
      <c r="E224" s="167" t="s">
        <v>99</v>
      </c>
      <c r="F224" s="169">
        <v>2.5000000000000001E-2</v>
      </c>
      <c r="G224" s="170">
        <v>22</v>
      </c>
      <c r="H224" s="171">
        <v>0.55000000000000004</v>
      </c>
      <c r="I224" s="172"/>
      <c r="J224" s="172"/>
      <c r="K224" s="172"/>
      <c r="L224" s="172"/>
      <c r="M224" s="172"/>
      <c r="N224" s="172"/>
      <c r="O224" s="172"/>
      <c r="P224" s="172"/>
      <c r="Q224" s="172"/>
      <c r="R224" s="172"/>
      <c r="S224" s="172"/>
      <c r="T224" s="172"/>
      <c r="U224" s="172"/>
      <c r="V224" s="172"/>
      <c r="W224" s="172"/>
      <c r="X224" s="172"/>
      <c r="Y224" s="172"/>
      <c r="Z224" s="172"/>
      <c r="AA224" s="172"/>
      <c r="AB224" s="172"/>
    </row>
    <row r="225" spans="1:28" ht="14.25">
      <c r="A225" s="159"/>
      <c r="B225" s="160"/>
      <c r="C225" s="160"/>
      <c r="D225" s="161"/>
      <c r="E225" s="160"/>
      <c r="F225" s="162"/>
      <c r="G225" s="163"/>
      <c r="H225" s="164"/>
      <c r="I225" s="172"/>
      <c r="J225" s="172"/>
      <c r="K225" s="172"/>
      <c r="L225" s="172"/>
      <c r="M225" s="172"/>
      <c r="N225" s="172"/>
      <c r="O225" s="172"/>
      <c r="P225" s="172"/>
      <c r="Q225" s="172"/>
      <c r="R225" s="172"/>
      <c r="S225" s="172"/>
      <c r="T225" s="172"/>
      <c r="U225" s="172"/>
      <c r="V225" s="172"/>
      <c r="W225" s="172"/>
      <c r="X225" s="172"/>
      <c r="Y225" s="172"/>
      <c r="Z225" s="172"/>
      <c r="AA225" s="172"/>
      <c r="AB225" s="172"/>
    </row>
    <row r="226" spans="1:28" ht="14.25">
      <c r="A226" s="148" t="s">
        <v>118</v>
      </c>
      <c r="B226" s="149" t="s">
        <v>7</v>
      </c>
      <c r="C226" s="149" t="s">
        <v>1504</v>
      </c>
      <c r="D226" s="165" t="s">
        <v>1505</v>
      </c>
      <c r="E226" s="149" t="s">
        <v>10</v>
      </c>
      <c r="F226" s="150" t="s">
        <v>11</v>
      </c>
      <c r="G226" s="151" t="s">
        <v>1506</v>
      </c>
      <c r="H226" s="152" t="s">
        <v>1507</v>
      </c>
      <c r="I226" s="172"/>
      <c r="J226" s="172"/>
      <c r="K226" s="172"/>
      <c r="L226" s="172"/>
      <c r="M226" s="172"/>
      <c r="N226" s="172"/>
      <c r="O226" s="172"/>
      <c r="P226" s="172"/>
      <c r="Q226" s="172"/>
      <c r="R226" s="172"/>
      <c r="S226" s="172"/>
      <c r="T226" s="172"/>
      <c r="U226" s="172"/>
      <c r="V226" s="172"/>
      <c r="W226" s="172"/>
      <c r="X226" s="172"/>
      <c r="Y226" s="172"/>
      <c r="Z226" s="172"/>
      <c r="AA226" s="172"/>
      <c r="AB226" s="172"/>
    </row>
    <row r="227" spans="1:28" ht="25.5">
      <c r="A227" s="153" t="s">
        <v>1508</v>
      </c>
      <c r="B227" s="154" t="s">
        <v>119</v>
      </c>
      <c r="C227" s="154" t="s">
        <v>27</v>
      </c>
      <c r="D227" s="155" t="s">
        <v>1789</v>
      </c>
      <c r="E227" s="154" t="s">
        <v>99</v>
      </c>
      <c r="F227" s="156">
        <v>1</v>
      </c>
      <c r="G227" s="157">
        <v>15.79</v>
      </c>
      <c r="H227" s="158">
        <v>15.79</v>
      </c>
      <c r="I227" s="172"/>
      <c r="J227" s="172"/>
      <c r="K227" s="172"/>
      <c r="L227" s="172"/>
      <c r="M227" s="172"/>
      <c r="N227" s="172"/>
      <c r="O227" s="172"/>
      <c r="P227" s="172"/>
      <c r="Q227" s="172"/>
      <c r="R227" s="172"/>
      <c r="S227" s="172"/>
      <c r="T227" s="172"/>
      <c r="U227" s="172"/>
      <c r="V227" s="172"/>
      <c r="W227" s="172"/>
      <c r="X227" s="172"/>
      <c r="Y227" s="172"/>
      <c r="Z227" s="172"/>
      <c r="AA227" s="172"/>
      <c r="AB227" s="172"/>
    </row>
    <row r="228" spans="1:28" ht="25.5">
      <c r="A228" s="166" t="s">
        <v>1510</v>
      </c>
      <c r="B228" s="167" t="s">
        <v>1774</v>
      </c>
      <c r="C228" s="167" t="s">
        <v>27</v>
      </c>
      <c r="D228" s="168" t="s">
        <v>1775</v>
      </c>
      <c r="E228" s="167" t="s">
        <v>99</v>
      </c>
      <c r="F228" s="169">
        <v>1</v>
      </c>
      <c r="G228" s="170">
        <v>9.81</v>
      </c>
      <c r="H228" s="171">
        <v>9.81</v>
      </c>
      <c r="I228" s="172"/>
      <c r="J228" s="172"/>
      <c r="K228" s="172"/>
      <c r="L228" s="172"/>
      <c r="M228" s="172"/>
      <c r="N228" s="172"/>
      <c r="O228" s="172"/>
      <c r="P228" s="172"/>
      <c r="Q228" s="172"/>
      <c r="R228" s="172"/>
      <c r="S228" s="172"/>
      <c r="T228" s="172"/>
      <c r="U228" s="172"/>
      <c r="V228" s="172"/>
      <c r="W228" s="172"/>
      <c r="X228" s="172"/>
      <c r="Y228" s="172"/>
      <c r="Z228" s="172"/>
      <c r="AA228" s="172"/>
      <c r="AB228" s="172"/>
    </row>
    <row r="229" spans="1:28" ht="25.5">
      <c r="A229" s="166" t="s">
        <v>1510</v>
      </c>
      <c r="B229" s="167" t="s">
        <v>1765</v>
      </c>
      <c r="C229" s="167" t="s">
        <v>27</v>
      </c>
      <c r="D229" s="168" t="s">
        <v>1766</v>
      </c>
      <c r="E229" s="167" t="s">
        <v>1673</v>
      </c>
      <c r="F229" s="169">
        <v>0.13100000000000001</v>
      </c>
      <c r="G229" s="170">
        <v>30.97</v>
      </c>
      <c r="H229" s="171">
        <v>4.05</v>
      </c>
      <c r="I229" s="172"/>
      <c r="J229" s="172"/>
      <c r="K229" s="172"/>
      <c r="L229" s="172"/>
      <c r="M229" s="172"/>
      <c r="N229" s="172"/>
      <c r="O229" s="172"/>
      <c r="P229" s="172"/>
      <c r="Q229" s="172"/>
      <c r="R229" s="172"/>
      <c r="S229" s="172"/>
      <c r="T229" s="172"/>
      <c r="U229" s="172"/>
      <c r="V229" s="172"/>
      <c r="W229" s="172"/>
      <c r="X229" s="172"/>
      <c r="Y229" s="172"/>
      <c r="Z229" s="172"/>
      <c r="AA229" s="172"/>
      <c r="AB229" s="172"/>
    </row>
    <row r="230" spans="1:28" ht="25.5">
      <c r="A230" s="166" t="s">
        <v>1510</v>
      </c>
      <c r="B230" s="167" t="s">
        <v>1767</v>
      </c>
      <c r="C230" s="167" t="s">
        <v>27</v>
      </c>
      <c r="D230" s="168" t="s">
        <v>1768</v>
      </c>
      <c r="E230" s="167" t="s">
        <v>1673</v>
      </c>
      <c r="F230" s="169">
        <v>0.05</v>
      </c>
      <c r="G230" s="170">
        <v>25.02</v>
      </c>
      <c r="H230" s="171">
        <v>1.25</v>
      </c>
      <c r="I230" s="172"/>
      <c r="J230" s="172"/>
      <c r="K230" s="172"/>
      <c r="L230" s="172"/>
      <c r="M230" s="172"/>
      <c r="N230" s="172"/>
      <c r="O230" s="172"/>
      <c r="P230" s="172"/>
      <c r="Q230" s="172"/>
      <c r="R230" s="172"/>
      <c r="S230" s="172"/>
      <c r="T230" s="172"/>
      <c r="U230" s="172"/>
      <c r="V230" s="172"/>
      <c r="W230" s="172"/>
      <c r="X230" s="172"/>
      <c r="Y230" s="172"/>
      <c r="Z230" s="172"/>
      <c r="AA230" s="172"/>
      <c r="AB230" s="172"/>
    </row>
    <row r="231" spans="1:28" ht="25.5">
      <c r="A231" s="166" t="s">
        <v>1513</v>
      </c>
      <c r="B231" s="167" t="s">
        <v>1771</v>
      </c>
      <c r="C231" s="167" t="s">
        <v>27</v>
      </c>
      <c r="D231" s="168" t="s">
        <v>1772</v>
      </c>
      <c r="E231" s="167" t="s">
        <v>76</v>
      </c>
      <c r="F231" s="169">
        <v>0.64400000000000002</v>
      </c>
      <c r="G231" s="170">
        <v>0.21</v>
      </c>
      <c r="H231" s="171">
        <v>0.13</v>
      </c>
      <c r="I231" s="172"/>
      <c r="J231" s="172"/>
      <c r="K231" s="172"/>
      <c r="L231" s="172"/>
      <c r="M231" s="172"/>
      <c r="N231" s="172"/>
      <c r="O231" s="172"/>
      <c r="P231" s="172"/>
      <c r="Q231" s="172"/>
      <c r="R231" s="172"/>
      <c r="S231" s="172"/>
      <c r="T231" s="172"/>
      <c r="U231" s="172"/>
      <c r="V231" s="172"/>
      <c r="W231" s="172"/>
      <c r="X231" s="172"/>
      <c r="Y231" s="172"/>
      <c r="Z231" s="172"/>
      <c r="AA231" s="172"/>
      <c r="AB231" s="172"/>
    </row>
    <row r="232" spans="1:28" ht="25.5">
      <c r="A232" s="166" t="s">
        <v>1513</v>
      </c>
      <c r="B232" s="167" t="s">
        <v>1769</v>
      </c>
      <c r="C232" s="167" t="s">
        <v>27</v>
      </c>
      <c r="D232" s="168" t="s">
        <v>1770</v>
      </c>
      <c r="E232" s="167" t="s">
        <v>99</v>
      </c>
      <c r="F232" s="169">
        <v>2.5000000000000001E-2</v>
      </c>
      <c r="G232" s="170">
        <v>22</v>
      </c>
      <c r="H232" s="171">
        <v>0.55000000000000004</v>
      </c>
      <c r="I232" s="172"/>
      <c r="J232" s="172"/>
      <c r="K232" s="172"/>
      <c r="L232" s="172"/>
      <c r="M232" s="172"/>
      <c r="N232" s="172"/>
      <c r="O232" s="172"/>
      <c r="P232" s="172"/>
      <c r="Q232" s="172"/>
      <c r="R232" s="172"/>
      <c r="S232" s="172"/>
      <c r="T232" s="172"/>
      <c r="U232" s="172"/>
      <c r="V232" s="172"/>
      <c r="W232" s="172"/>
      <c r="X232" s="172"/>
      <c r="Y232" s="172"/>
      <c r="Z232" s="172"/>
      <c r="AA232" s="172"/>
      <c r="AB232" s="172"/>
    </row>
    <row r="233" spans="1:28" ht="14.25">
      <c r="A233" s="159"/>
      <c r="B233" s="160"/>
      <c r="C233" s="160"/>
      <c r="D233" s="161"/>
      <c r="E233" s="160"/>
      <c r="F233" s="162"/>
      <c r="G233" s="163"/>
      <c r="H233" s="164"/>
      <c r="I233" s="172"/>
      <c r="J233" s="172"/>
      <c r="K233" s="172"/>
      <c r="L233" s="172"/>
      <c r="M233" s="172"/>
      <c r="N233" s="172"/>
      <c r="O233" s="172"/>
      <c r="P233" s="172"/>
      <c r="Q233" s="172"/>
      <c r="R233" s="172"/>
      <c r="S233" s="172"/>
      <c r="T233" s="172"/>
      <c r="U233" s="172"/>
      <c r="V233" s="172"/>
      <c r="W233" s="172"/>
      <c r="X233" s="172"/>
      <c r="Y233" s="172"/>
      <c r="Z233" s="172"/>
      <c r="AA233" s="172"/>
      <c r="AB233" s="172"/>
    </row>
    <row r="234" spans="1:28" ht="14.25">
      <c r="A234" s="148" t="s">
        <v>121</v>
      </c>
      <c r="B234" s="149" t="s">
        <v>7</v>
      </c>
      <c r="C234" s="149" t="s">
        <v>1504</v>
      </c>
      <c r="D234" s="165" t="s">
        <v>1505</v>
      </c>
      <c r="E234" s="149" t="s">
        <v>10</v>
      </c>
      <c r="F234" s="150" t="s">
        <v>11</v>
      </c>
      <c r="G234" s="151" t="s">
        <v>1506</v>
      </c>
      <c r="H234" s="152" t="s">
        <v>1507</v>
      </c>
      <c r="I234" s="172"/>
      <c r="J234" s="172"/>
      <c r="K234" s="172"/>
      <c r="L234" s="172"/>
      <c r="M234" s="172"/>
      <c r="N234" s="172"/>
      <c r="O234" s="172"/>
      <c r="P234" s="172"/>
      <c r="Q234" s="172"/>
      <c r="R234" s="172"/>
      <c r="S234" s="172"/>
      <c r="T234" s="172"/>
      <c r="U234" s="172"/>
      <c r="V234" s="172"/>
      <c r="W234" s="172"/>
      <c r="X234" s="172"/>
      <c r="Y234" s="172"/>
      <c r="Z234" s="172"/>
      <c r="AA234" s="172"/>
      <c r="AB234" s="172"/>
    </row>
    <row r="235" spans="1:28" ht="25.5">
      <c r="A235" s="153" t="s">
        <v>1508</v>
      </c>
      <c r="B235" s="154" t="s">
        <v>122</v>
      </c>
      <c r="C235" s="154" t="s">
        <v>27</v>
      </c>
      <c r="D235" s="155" t="s">
        <v>1790</v>
      </c>
      <c r="E235" s="154" t="s">
        <v>99</v>
      </c>
      <c r="F235" s="156">
        <v>1</v>
      </c>
      <c r="G235" s="157">
        <v>14.43</v>
      </c>
      <c r="H235" s="158">
        <v>14.43</v>
      </c>
      <c r="I235" s="172"/>
      <c r="J235" s="172"/>
      <c r="K235" s="172"/>
      <c r="L235" s="172"/>
      <c r="M235" s="172"/>
      <c r="N235" s="172"/>
      <c r="O235" s="172"/>
      <c r="P235" s="172"/>
      <c r="Q235" s="172"/>
      <c r="R235" s="172"/>
      <c r="S235" s="172"/>
      <c r="T235" s="172"/>
      <c r="U235" s="172"/>
      <c r="V235" s="172"/>
      <c r="W235" s="172"/>
      <c r="X235" s="172"/>
      <c r="Y235" s="172"/>
      <c r="Z235" s="172"/>
      <c r="AA235" s="172"/>
      <c r="AB235" s="172"/>
    </row>
    <row r="236" spans="1:28" ht="25.5">
      <c r="A236" s="166" t="s">
        <v>1510</v>
      </c>
      <c r="B236" s="167" t="s">
        <v>1767</v>
      </c>
      <c r="C236" s="167" t="s">
        <v>27</v>
      </c>
      <c r="D236" s="168" t="s">
        <v>1768</v>
      </c>
      <c r="E236" s="167" t="s">
        <v>1673</v>
      </c>
      <c r="F236" s="169">
        <v>3.9E-2</v>
      </c>
      <c r="G236" s="170">
        <v>25.02</v>
      </c>
      <c r="H236" s="171">
        <v>0.97</v>
      </c>
      <c r="I236" s="172"/>
      <c r="J236" s="172"/>
      <c r="K236" s="172"/>
      <c r="L236" s="172"/>
      <c r="M236" s="172"/>
      <c r="N236" s="172"/>
      <c r="O236" s="172"/>
      <c r="P236" s="172"/>
      <c r="Q236" s="172"/>
      <c r="R236" s="172"/>
      <c r="S236" s="172"/>
      <c r="T236" s="172"/>
      <c r="U236" s="172"/>
      <c r="V236" s="172"/>
      <c r="W236" s="172"/>
      <c r="X236" s="172"/>
      <c r="Y236" s="172"/>
      <c r="Z236" s="172"/>
      <c r="AA236" s="172"/>
      <c r="AB236" s="172"/>
    </row>
    <row r="237" spans="1:28" ht="25.5">
      <c r="A237" s="166" t="s">
        <v>1510</v>
      </c>
      <c r="B237" s="167" t="s">
        <v>1777</v>
      </c>
      <c r="C237" s="167" t="s">
        <v>27</v>
      </c>
      <c r="D237" s="168" t="s">
        <v>1778</v>
      </c>
      <c r="E237" s="167" t="s">
        <v>99</v>
      </c>
      <c r="F237" s="169">
        <v>1</v>
      </c>
      <c r="G237" s="170">
        <v>9.66</v>
      </c>
      <c r="H237" s="171">
        <v>9.66</v>
      </c>
      <c r="I237" s="172"/>
      <c r="J237" s="172"/>
      <c r="K237" s="172"/>
      <c r="L237" s="172"/>
      <c r="M237" s="172"/>
      <c r="N237" s="172"/>
      <c r="O237" s="172"/>
      <c r="P237" s="172"/>
      <c r="Q237" s="172"/>
      <c r="R237" s="172"/>
      <c r="S237" s="172"/>
      <c r="T237" s="172"/>
      <c r="U237" s="172"/>
      <c r="V237" s="172"/>
      <c r="W237" s="172"/>
      <c r="X237" s="172"/>
      <c r="Y237" s="172"/>
      <c r="Z237" s="172"/>
      <c r="AA237" s="172"/>
      <c r="AB237" s="172"/>
    </row>
    <row r="238" spans="1:28" ht="25.5">
      <c r="A238" s="166" t="s">
        <v>1510</v>
      </c>
      <c r="B238" s="167" t="s">
        <v>1765</v>
      </c>
      <c r="C238" s="167" t="s">
        <v>27</v>
      </c>
      <c r="D238" s="168" t="s">
        <v>1766</v>
      </c>
      <c r="E238" s="167" t="s">
        <v>1673</v>
      </c>
      <c r="F238" s="169">
        <v>0.10199999999999999</v>
      </c>
      <c r="G238" s="170">
        <v>30.97</v>
      </c>
      <c r="H238" s="171">
        <v>3.15</v>
      </c>
      <c r="I238" s="172"/>
      <c r="J238" s="172"/>
      <c r="K238" s="172"/>
      <c r="L238" s="172"/>
      <c r="M238" s="172"/>
      <c r="N238" s="172"/>
      <c r="O238" s="172"/>
      <c r="P238" s="172"/>
      <c r="Q238" s="172"/>
      <c r="R238" s="172"/>
      <c r="S238" s="172"/>
      <c r="T238" s="172"/>
      <c r="U238" s="172"/>
      <c r="V238" s="172"/>
      <c r="W238" s="172"/>
      <c r="X238" s="172"/>
      <c r="Y238" s="172"/>
      <c r="Z238" s="172"/>
      <c r="AA238" s="172"/>
      <c r="AB238" s="172"/>
    </row>
    <row r="239" spans="1:28" ht="25.5">
      <c r="A239" s="166" t="s">
        <v>1513</v>
      </c>
      <c r="B239" s="167" t="s">
        <v>1771</v>
      </c>
      <c r="C239" s="167" t="s">
        <v>27</v>
      </c>
      <c r="D239" s="168" t="s">
        <v>1772</v>
      </c>
      <c r="E239" s="167" t="s">
        <v>76</v>
      </c>
      <c r="F239" s="169">
        <v>0.503</v>
      </c>
      <c r="G239" s="170">
        <v>0.21</v>
      </c>
      <c r="H239" s="171">
        <v>0.1</v>
      </c>
      <c r="I239" s="172"/>
      <c r="J239" s="172"/>
      <c r="K239" s="172"/>
      <c r="L239" s="172"/>
      <c r="M239" s="172"/>
      <c r="N239" s="172"/>
      <c r="O239" s="172"/>
      <c r="P239" s="172"/>
      <c r="Q239" s="172"/>
      <c r="R239" s="172"/>
      <c r="S239" s="172"/>
      <c r="T239" s="172"/>
      <c r="U239" s="172"/>
      <c r="V239" s="172"/>
      <c r="W239" s="172"/>
      <c r="X239" s="172"/>
      <c r="Y239" s="172"/>
      <c r="Z239" s="172"/>
      <c r="AA239" s="172"/>
      <c r="AB239" s="172"/>
    </row>
    <row r="240" spans="1:28" ht="25.5">
      <c r="A240" s="166" t="s">
        <v>1513</v>
      </c>
      <c r="B240" s="167" t="s">
        <v>1769</v>
      </c>
      <c r="C240" s="167" t="s">
        <v>27</v>
      </c>
      <c r="D240" s="168" t="s">
        <v>1770</v>
      </c>
      <c r="E240" s="167" t="s">
        <v>99</v>
      </c>
      <c r="F240" s="169">
        <v>2.5000000000000001E-2</v>
      </c>
      <c r="G240" s="170">
        <v>22</v>
      </c>
      <c r="H240" s="171">
        <v>0.55000000000000004</v>
      </c>
      <c r="I240" s="172"/>
      <c r="J240" s="172"/>
      <c r="K240" s="172"/>
      <c r="L240" s="172"/>
      <c r="M240" s="172"/>
      <c r="N240" s="172"/>
      <c r="O240" s="172"/>
      <c r="P240" s="172"/>
      <c r="Q240" s="172"/>
      <c r="R240" s="172"/>
      <c r="S240" s="172"/>
      <c r="T240" s="172"/>
      <c r="U240" s="172"/>
      <c r="V240" s="172"/>
      <c r="W240" s="172"/>
      <c r="X240" s="172"/>
      <c r="Y240" s="172"/>
      <c r="Z240" s="172"/>
      <c r="AA240" s="172"/>
      <c r="AB240" s="172"/>
    </row>
    <row r="241" spans="1:28" ht="14.25">
      <c r="A241" s="159"/>
      <c r="B241" s="160"/>
      <c r="C241" s="160"/>
      <c r="D241" s="161"/>
      <c r="E241" s="160"/>
      <c r="F241" s="162"/>
      <c r="G241" s="163"/>
      <c r="H241" s="164"/>
      <c r="I241" s="172"/>
      <c r="J241" s="172"/>
      <c r="K241" s="172"/>
      <c r="L241" s="172"/>
      <c r="M241" s="172"/>
      <c r="N241" s="172"/>
      <c r="O241" s="172"/>
      <c r="P241" s="172"/>
      <c r="Q241" s="172"/>
      <c r="R241" s="172"/>
      <c r="S241" s="172"/>
      <c r="T241" s="172"/>
      <c r="U241" s="172"/>
      <c r="V241" s="172"/>
      <c r="W241" s="172"/>
      <c r="X241" s="172"/>
      <c r="Y241" s="172"/>
      <c r="Z241" s="172"/>
      <c r="AA241" s="172"/>
      <c r="AB241" s="172"/>
    </row>
    <row r="242" spans="1:28" ht="14.25">
      <c r="A242" s="148" t="s">
        <v>124</v>
      </c>
      <c r="B242" s="149" t="s">
        <v>7</v>
      </c>
      <c r="C242" s="149" t="s">
        <v>1504</v>
      </c>
      <c r="D242" s="165" t="s">
        <v>1505</v>
      </c>
      <c r="E242" s="149" t="s">
        <v>10</v>
      </c>
      <c r="F242" s="150" t="s">
        <v>11</v>
      </c>
      <c r="G242" s="151" t="s">
        <v>1506</v>
      </c>
      <c r="H242" s="152" t="s">
        <v>1507</v>
      </c>
      <c r="I242" s="172"/>
      <c r="J242" s="172"/>
      <c r="K242" s="172"/>
      <c r="L242" s="172"/>
      <c r="M242" s="172"/>
      <c r="N242" s="172"/>
      <c r="O242" s="172"/>
      <c r="P242" s="172"/>
      <c r="Q242" s="172"/>
      <c r="R242" s="172"/>
      <c r="S242" s="172"/>
      <c r="T242" s="172"/>
      <c r="U242" s="172"/>
      <c r="V242" s="172"/>
      <c r="W242" s="172"/>
      <c r="X242" s="172"/>
      <c r="Y242" s="172"/>
      <c r="Z242" s="172"/>
      <c r="AA242" s="172"/>
      <c r="AB242" s="172"/>
    </row>
    <row r="243" spans="1:28" ht="25.5">
      <c r="A243" s="153" t="s">
        <v>1508</v>
      </c>
      <c r="B243" s="154" t="s">
        <v>125</v>
      </c>
      <c r="C243" s="154" t="s">
        <v>27</v>
      </c>
      <c r="D243" s="155" t="s">
        <v>1791</v>
      </c>
      <c r="E243" s="154" t="s">
        <v>99</v>
      </c>
      <c r="F243" s="156">
        <v>1</v>
      </c>
      <c r="G243" s="157">
        <v>12.78</v>
      </c>
      <c r="H243" s="158">
        <v>12.78</v>
      </c>
      <c r="I243" s="172"/>
      <c r="J243" s="172"/>
      <c r="K243" s="172"/>
      <c r="L243" s="172"/>
      <c r="M243" s="172"/>
      <c r="N243" s="172"/>
      <c r="O243" s="172"/>
      <c r="P243" s="172"/>
      <c r="Q243" s="172"/>
      <c r="R243" s="172"/>
      <c r="S243" s="172"/>
      <c r="T243" s="172"/>
      <c r="U243" s="172"/>
      <c r="V243" s="172"/>
      <c r="W243" s="172"/>
      <c r="X243" s="172"/>
      <c r="Y243" s="172"/>
      <c r="Z243" s="172"/>
      <c r="AA243" s="172"/>
      <c r="AB243" s="172"/>
    </row>
    <row r="244" spans="1:28" ht="25.5">
      <c r="A244" s="166" t="s">
        <v>1510</v>
      </c>
      <c r="B244" s="167" t="s">
        <v>1780</v>
      </c>
      <c r="C244" s="167" t="s">
        <v>27</v>
      </c>
      <c r="D244" s="168" t="s">
        <v>1781</v>
      </c>
      <c r="E244" s="167" t="s">
        <v>99</v>
      </c>
      <c r="F244" s="169">
        <v>1</v>
      </c>
      <c r="G244" s="170">
        <v>8.8800000000000008</v>
      </c>
      <c r="H244" s="171">
        <v>8.8800000000000008</v>
      </c>
      <c r="I244" s="172"/>
      <c r="J244" s="172"/>
      <c r="K244" s="172"/>
      <c r="L244" s="172"/>
      <c r="M244" s="172"/>
      <c r="N244" s="172"/>
      <c r="O244" s="172"/>
      <c r="P244" s="172"/>
      <c r="Q244" s="172"/>
      <c r="R244" s="172"/>
      <c r="S244" s="172"/>
      <c r="T244" s="172"/>
      <c r="U244" s="172"/>
      <c r="V244" s="172"/>
      <c r="W244" s="172"/>
      <c r="X244" s="172"/>
      <c r="Y244" s="172"/>
      <c r="Z244" s="172"/>
      <c r="AA244" s="172"/>
      <c r="AB244" s="172"/>
    </row>
    <row r="245" spans="1:28" ht="25.5">
      <c r="A245" s="166" t="s">
        <v>1510</v>
      </c>
      <c r="B245" s="167" t="s">
        <v>1765</v>
      </c>
      <c r="C245" s="167" t="s">
        <v>27</v>
      </c>
      <c r="D245" s="168" t="s">
        <v>1766</v>
      </c>
      <c r="E245" s="167" t="s">
        <v>1673</v>
      </c>
      <c r="F245" s="169">
        <v>8.1000000000000003E-2</v>
      </c>
      <c r="G245" s="170">
        <v>30.97</v>
      </c>
      <c r="H245" s="171">
        <v>2.5</v>
      </c>
      <c r="I245" s="172"/>
      <c r="J245" s="172"/>
      <c r="K245" s="172"/>
      <c r="L245" s="172"/>
      <c r="M245" s="172"/>
      <c r="N245" s="172"/>
      <c r="O245" s="172"/>
      <c r="P245" s="172"/>
      <c r="Q245" s="172"/>
      <c r="R245" s="172"/>
      <c r="S245" s="172"/>
      <c r="T245" s="172"/>
      <c r="U245" s="172"/>
      <c r="V245" s="172"/>
      <c r="W245" s="172"/>
      <c r="X245" s="172"/>
      <c r="Y245" s="172"/>
      <c r="Z245" s="172"/>
      <c r="AA245" s="172"/>
      <c r="AB245" s="172"/>
    </row>
    <row r="246" spans="1:28" ht="25.5">
      <c r="A246" s="166" t="s">
        <v>1510</v>
      </c>
      <c r="B246" s="167" t="s">
        <v>1767</v>
      </c>
      <c r="C246" s="167" t="s">
        <v>27</v>
      </c>
      <c r="D246" s="168" t="s">
        <v>1768</v>
      </c>
      <c r="E246" s="167" t="s">
        <v>1673</v>
      </c>
      <c r="F246" s="169">
        <v>3.1E-2</v>
      </c>
      <c r="G246" s="170">
        <v>25.02</v>
      </c>
      <c r="H246" s="171">
        <v>0.77</v>
      </c>
      <c r="I246" s="172"/>
      <c r="J246" s="172"/>
      <c r="K246" s="172"/>
      <c r="L246" s="172"/>
      <c r="M246" s="172"/>
      <c r="N246" s="172"/>
      <c r="O246" s="172"/>
      <c r="P246" s="172"/>
      <c r="Q246" s="172"/>
      <c r="R246" s="172"/>
      <c r="S246" s="172"/>
      <c r="T246" s="172"/>
      <c r="U246" s="172"/>
      <c r="V246" s="172"/>
      <c r="W246" s="172"/>
      <c r="X246" s="172"/>
      <c r="Y246" s="172"/>
      <c r="Z246" s="172"/>
      <c r="AA246" s="172"/>
      <c r="AB246" s="172"/>
    </row>
    <row r="247" spans="1:28" ht="25.5">
      <c r="A247" s="166" t="s">
        <v>1513</v>
      </c>
      <c r="B247" s="167" t="s">
        <v>1769</v>
      </c>
      <c r="C247" s="167" t="s">
        <v>27</v>
      </c>
      <c r="D247" s="168" t="s">
        <v>1770</v>
      </c>
      <c r="E247" s="167" t="s">
        <v>99</v>
      </c>
      <c r="F247" s="169">
        <v>2.5000000000000001E-2</v>
      </c>
      <c r="G247" s="170">
        <v>22</v>
      </c>
      <c r="H247" s="171">
        <v>0.55000000000000004</v>
      </c>
      <c r="I247" s="172"/>
      <c r="J247" s="172"/>
      <c r="K247" s="172"/>
      <c r="L247" s="172"/>
      <c r="M247" s="172"/>
      <c r="N247" s="172"/>
      <c r="O247" s="172"/>
      <c r="P247" s="172"/>
      <c r="Q247" s="172"/>
      <c r="R247" s="172"/>
      <c r="S247" s="172"/>
      <c r="T247" s="172"/>
      <c r="U247" s="172"/>
      <c r="V247" s="172"/>
      <c r="W247" s="172"/>
      <c r="X247" s="172"/>
      <c r="Y247" s="172"/>
      <c r="Z247" s="172"/>
      <c r="AA247" s="172"/>
      <c r="AB247" s="172"/>
    </row>
    <row r="248" spans="1:28" ht="25.5">
      <c r="A248" s="166" t="s">
        <v>1513</v>
      </c>
      <c r="B248" s="167" t="s">
        <v>1771</v>
      </c>
      <c r="C248" s="167" t="s">
        <v>27</v>
      </c>
      <c r="D248" s="168" t="s">
        <v>1772</v>
      </c>
      <c r="E248" s="167" t="s">
        <v>76</v>
      </c>
      <c r="F248" s="169">
        <v>0.39900000000000002</v>
      </c>
      <c r="G248" s="170">
        <v>0.21</v>
      </c>
      <c r="H248" s="171">
        <v>0.08</v>
      </c>
      <c r="I248" s="172"/>
      <c r="J248" s="172"/>
      <c r="K248" s="172"/>
      <c r="L248" s="172"/>
      <c r="M248" s="172"/>
      <c r="N248" s="172"/>
      <c r="O248" s="172"/>
      <c r="P248" s="172"/>
      <c r="Q248" s="172"/>
      <c r="R248" s="172"/>
      <c r="S248" s="172"/>
      <c r="T248" s="172"/>
      <c r="U248" s="172"/>
      <c r="V248" s="172"/>
      <c r="W248" s="172"/>
      <c r="X248" s="172"/>
      <c r="Y248" s="172"/>
      <c r="Z248" s="172"/>
      <c r="AA248" s="172"/>
      <c r="AB248" s="172"/>
    </row>
    <row r="249" spans="1:28" ht="14.25">
      <c r="A249" s="159"/>
      <c r="B249" s="160"/>
      <c r="C249" s="160"/>
      <c r="D249" s="161"/>
      <c r="E249" s="160"/>
      <c r="F249" s="162"/>
      <c r="G249" s="163"/>
      <c r="H249" s="164"/>
      <c r="I249" s="172"/>
      <c r="J249" s="172"/>
      <c r="K249" s="172"/>
      <c r="L249" s="172"/>
      <c r="M249" s="172"/>
      <c r="N249" s="172"/>
      <c r="O249" s="172"/>
      <c r="P249" s="172"/>
      <c r="Q249" s="172"/>
      <c r="R249" s="172"/>
      <c r="S249" s="172"/>
      <c r="T249" s="172"/>
      <c r="U249" s="172"/>
      <c r="V249" s="172"/>
      <c r="W249" s="172"/>
      <c r="X249" s="172"/>
      <c r="Y249" s="172"/>
      <c r="Z249" s="172"/>
      <c r="AA249" s="172"/>
      <c r="AB249" s="172"/>
    </row>
    <row r="250" spans="1:28" ht="14.25">
      <c r="A250" s="148" t="s">
        <v>131</v>
      </c>
      <c r="B250" s="149" t="s">
        <v>7</v>
      </c>
      <c r="C250" s="149" t="s">
        <v>1504</v>
      </c>
      <c r="D250" s="165" t="s">
        <v>1505</v>
      </c>
      <c r="E250" s="149" t="s">
        <v>10</v>
      </c>
      <c r="F250" s="150" t="s">
        <v>11</v>
      </c>
      <c r="G250" s="151" t="s">
        <v>1506</v>
      </c>
      <c r="H250" s="152" t="s">
        <v>1507</v>
      </c>
      <c r="I250" s="172"/>
      <c r="J250" s="172"/>
      <c r="K250" s="172"/>
      <c r="L250" s="172"/>
      <c r="M250" s="172"/>
      <c r="N250" s="172"/>
      <c r="O250" s="172"/>
      <c r="P250" s="172"/>
      <c r="Q250" s="172"/>
      <c r="R250" s="172"/>
      <c r="S250" s="172"/>
      <c r="T250" s="172"/>
      <c r="U250" s="172"/>
      <c r="V250" s="172"/>
      <c r="W250" s="172"/>
      <c r="X250" s="172"/>
      <c r="Y250" s="172"/>
      <c r="Z250" s="172"/>
      <c r="AA250" s="172"/>
      <c r="AB250" s="172"/>
    </row>
    <row r="251" spans="1:28" ht="25.5">
      <c r="A251" s="153" t="s">
        <v>1508</v>
      </c>
      <c r="B251" s="154" t="s">
        <v>132</v>
      </c>
      <c r="C251" s="154" t="s">
        <v>27</v>
      </c>
      <c r="D251" s="155" t="s">
        <v>197</v>
      </c>
      <c r="E251" s="154" t="s">
        <v>99</v>
      </c>
      <c r="F251" s="156">
        <v>1</v>
      </c>
      <c r="G251" s="157">
        <v>9.94</v>
      </c>
      <c r="H251" s="158">
        <v>9.94</v>
      </c>
      <c r="I251" s="172"/>
      <c r="J251" s="172"/>
      <c r="K251" s="172"/>
      <c r="L251" s="172"/>
      <c r="M251" s="172"/>
      <c r="N251" s="172"/>
      <c r="O251" s="172"/>
      <c r="P251" s="172"/>
      <c r="Q251" s="172"/>
      <c r="R251" s="172"/>
      <c r="S251" s="172"/>
      <c r="T251" s="172"/>
      <c r="U251" s="172"/>
      <c r="V251" s="172"/>
      <c r="W251" s="172"/>
      <c r="X251" s="172"/>
      <c r="Y251" s="172"/>
      <c r="Z251" s="172"/>
      <c r="AA251" s="172"/>
      <c r="AB251" s="172"/>
    </row>
    <row r="252" spans="1:28" ht="25.5">
      <c r="A252" s="166" t="s">
        <v>1510</v>
      </c>
      <c r="B252" s="167" t="s">
        <v>1792</v>
      </c>
      <c r="C252" s="167" t="s">
        <v>27</v>
      </c>
      <c r="D252" s="168" t="s">
        <v>1793</v>
      </c>
      <c r="E252" s="167" t="s">
        <v>99</v>
      </c>
      <c r="F252" s="169">
        <v>1</v>
      </c>
      <c r="G252" s="170">
        <v>8.84</v>
      </c>
      <c r="H252" s="171">
        <v>8.84</v>
      </c>
      <c r="I252" s="172"/>
      <c r="J252" s="172"/>
      <c r="K252" s="172"/>
      <c r="L252" s="172"/>
      <c r="M252" s="172"/>
      <c r="N252" s="172"/>
      <c r="O252" s="172"/>
      <c r="P252" s="172"/>
      <c r="Q252" s="172"/>
      <c r="R252" s="172"/>
      <c r="S252" s="172"/>
      <c r="T252" s="172"/>
      <c r="U252" s="172"/>
      <c r="V252" s="172"/>
      <c r="W252" s="172"/>
      <c r="X252" s="172"/>
      <c r="Y252" s="172"/>
      <c r="Z252" s="172"/>
      <c r="AA252" s="172"/>
      <c r="AB252" s="172"/>
    </row>
    <row r="253" spans="1:28" ht="25.5">
      <c r="A253" s="166" t="s">
        <v>1510</v>
      </c>
      <c r="B253" s="167" t="s">
        <v>1765</v>
      </c>
      <c r="C253" s="167" t="s">
        <v>27</v>
      </c>
      <c r="D253" s="168" t="s">
        <v>1766</v>
      </c>
      <c r="E253" s="167" t="s">
        <v>1673</v>
      </c>
      <c r="F253" s="169">
        <v>1.52E-2</v>
      </c>
      <c r="G253" s="170">
        <v>30.97</v>
      </c>
      <c r="H253" s="171">
        <v>0.47</v>
      </c>
      <c r="I253" s="172"/>
      <c r="J253" s="172"/>
      <c r="K253" s="172"/>
      <c r="L253" s="172"/>
      <c r="M253" s="172"/>
      <c r="N253" s="172"/>
      <c r="O253" s="172"/>
      <c r="P253" s="172"/>
      <c r="Q253" s="172"/>
      <c r="R253" s="172"/>
      <c r="S253" s="172"/>
      <c r="T253" s="172"/>
      <c r="U253" s="172"/>
      <c r="V253" s="172"/>
      <c r="W253" s="172"/>
      <c r="X253" s="172"/>
      <c r="Y253" s="172"/>
      <c r="Z253" s="172"/>
      <c r="AA253" s="172"/>
      <c r="AB253" s="172"/>
    </row>
    <row r="254" spans="1:28" ht="25.5">
      <c r="A254" s="166" t="s">
        <v>1510</v>
      </c>
      <c r="B254" s="167" t="s">
        <v>1767</v>
      </c>
      <c r="C254" s="167" t="s">
        <v>27</v>
      </c>
      <c r="D254" s="168" t="s">
        <v>1768</v>
      </c>
      <c r="E254" s="167" t="s">
        <v>1673</v>
      </c>
      <c r="F254" s="169">
        <v>2.5000000000000001E-3</v>
      </c>
      <c r="G254" s="170">
        <v>25.02</v>
      </c>
      <c r="H254" s="171">
        <v>0.06</v>
      </c>
      <c r="I254" s="172"/>
      <c r="J254" s="172"/>
      <c r="K254" s="172"/>
      <c r="L254" s="172"/>
      <c r="M254" s="172"/>
      <c r="N254" s="172"/>
      <c r="O254" s="172"/>
      <c r="P254" s="172"/>
      <c r="Q254" s="172"/>
      <c r="R254" s="172"/>
      <c r="S254" s="172"/>
      <c r="T254" s="172"/>
      <c r="U254" s="172"/>
      <c r="V254" s="172"/>
      <c r="W254" s="172"/>
      <c r="X254" s="172"/>
      <c r="Y254" s="172"/>
      <c r="Z254" s="172"/>
      <c r="AA254" s="172"/>
      <c r="AB254" s="172"/>
    </row>
    <row r="255" spans="1:28" ht="25.5">
      <c r="A255" s="166" t="s">
        <v>1513</v>
      </c>
      <c r="B255" s="167" t="s">
        <v>1771</v>
      </c>
      <c r="C255" s="167" t="s">
        <v>27</v>
      </c>
      <c r="D255" s="168" t="s">
        <v>1772</v>
      </c>
      <c r="E255" s="167" t="s">
        <v>76</v>
      </c>
      <c r="F255" s="169">
        <v>0.113</v>
      </c>
      <c r="G255" s="170">
        <v>0.21</v>
      </c>
      <c r="H255" s="171">
        <v>0.02</v>
      </c>
      <c r="I255" s="172"/>
      <c r="J255" s="172"/>
      <c r="K255" s="172"/>
      <c r="L255" s="172"/>
      <c r="M255" s="172"/>
      <c r="N255" s="172"/>
      <c r="O255" s="172"/>
      <c r="P255" s="172"/>
      <c r="Q255" s="172"/>
      <c r="R255" s="172"/>
      <c r="S255" s="172"/>
      <c r="T255" s="172"/>
      <c r="U255" s="172"/>
      <c r="V255" s="172"/>
      <c r="W255" s="172"/>
      <c r="X255" s="172"/>
      <c r="Y255" s="172"/>
      <c r="Z255" s="172"/>
      <c r="AA255" s="172"/>
      <c r="AB255" s="172"/>
    </row>
    <row r="256" spans="1:28" ht="25.5">
      <c r="A256" s="166" t="s">
        <v>1513</v>
      </c>
      <c r="B256" s="167" t="s">
        <v>1769</v>
      </c>
      <c r="C256" s="167" t="s">
        <v>27</v>
      </c>
      <c r="D256" s="168" t="s">
        <v>1770</v>
      </c>
      <c r="E256" s="167" t="s">
        <v>99</v>
      </c>
      <c r="F256" s="169">
        <v>2.5000000000000001E-2</v>
      </c>
      <c r="G256" s="170">
        <v>22</v>
      </c>
      <c r="H256" s="171">
        <v>0.55000000000000004</v>
      </c>
      <c r="I256" s="172"/>
      <c r="J256" s="172"/>
      <c r="K256" s="172"/>
      <c r="L256" s="172"/>
      <c r="M256" s="172"/>
      <c r="N256" s="172"/>
      <c r="O256" s="172"/>
      <c r="P256" s="172"/>
      <c r="Q256" s="172"/>
      <c r="R256" s="172"/>
      <c r="S256" s="172"/>
      <c r="T256" s="172"/>
      <c r="U256" s="172"/>
      <c r="V256" s="172"/>
      <c r="W256" s="172"/>
      <c r="X256" s="172"/>
      <c r="Y256" s="172"/>
      <c r="Z256" s="172"/>
      <c r="AA256" s="172"/>
      <c r="AB256" s="172"/>
    </row>
    <row r="257" spans="1:28" ht="14.25">
      <c r="A257" s="159"/>
      <c r="B257" s="160"/>
      <c r="C257" s="160"/>
      <c r="D257" s="161"/>
      <c r="E257" s="160"/>
      <c r="F257" s="162"/>
      <c r="G257" s="163"/>
      <c r="H257" s="164"/>
      <c r="I257" s="172"/>
      <c r="J257" s="172"/>
      <c r="K257" s="172"/>
      <c r="L257" s="172"/>
      <c r="M257" s="172"/>
      <c r="N257" s="172"/>
      <c r="O257" s="172"/>
      <c r="P257" s="172"/>
      <c r="Q257" s="172"/>
      <c r="R257" s="172"/>
      <c r="S257" s="172"/>
      <c r="T257" s="172"/>
      <c r="U257" s="172"/>
      <c r="V257" s="172"/>
      <c r="W257" s="172"/>
      <c r="X257" s="172"/>
      <c r="Y257" s="172"/>
      <c r="Z257" s="172"/>
      <c r="AA257" s="172"/>
      <c r="AB257" s="172"/>
    </row>
    <row r="258" spans="1:28" ht="14.25">
      <c r="A258" s="148" t="s">
        <v>134</v>
      </c>
      <c r="B258" s="149" t="s">
        <v>7</v>
      </c>
      <c r="C258" s="149" t="s">
        <v>1504</v>
      </c>
      <c r="D258" s="165" t="s">
        <v>1505</v>
      </c>
      <c r="E258" s="149" t="s">
        <v>10</v>
      </c>
      <c r="F258" s="150" t="s">
        <v>11</v>
      </c>
      <c r="G258" s="151" t="s">
        <v>1506</v>
      </c>
      <c r="H258" s="152" t="s">
        <v>1507</v>
      </c>
      <c r="I258" s="172"/>
      <c r="J258" s="172"/>
      <c r="K258" s="172"/>
      <c r="L258" s="172"/>
      <c r="M258" s="172"/>
      <c r="N258" s="172"/>
      <c r="O258" s="172"/>
      <c r="P258" s="172"/>
      <c r="Q258" s="172"/>
      <c r="R258" s="172"/>
      <c r="S258" s="172"/>
      <c r="T258" s="172"/>
      <c r="U258" s="172"/>
      <c r="V258" s="172"/>
      <c r="W258" s="172"/>
      <c r="X258" s="172"/>
      <c r="Y258" s="172"/>
      <c r="Z258" s="172"/>
      <c r="AA258" s="172"/>
      <c r="AB258" s="172"/>
    </row>
    <row r="259" spans="1:28" ht="38.25">
      <c r="A259" s="153" t="s">
        <v>1508</v>
      </c>
      <c r="B259" s="154" t="s">
        <v>135</v>
      </c>
      <c r="C259" s="154" t="s">
        <v>27</v>
      </c>
      <c r="D259" s="155" t="s">
        <v>1405</v>
      </c>
      <c r="E259" s="154" t="s">
        <v>80</v>
      </c>
      <c r="F259" s="156">
        <v>1</v>
      </c>
      <c r="G259" s="157">
        <v>798.61</v>
      </c>
      <c r="H259" s="158">
        <v>798.61</v>
      </c>
      <c r="I259" s="172"/>
      <c r="J259" s="172"/>
      <c r="K259" s="172"/>
      <c r="L259" s="172"/>
      <c r="M259" s="172"/>
      <c r="N259" s="172"/>
      <c r="O259" s="172"/>
      <c r="P259" s="172"/>
      <c r="Q259" s="172"/>
      <c r="R259" s="172"/>
      <c r="S259" s="172"/>
      <c r="T259" s="172"/>
      <c r="U259" s="172"/>
      <c r="V259" s="172"/>
      <c r="W259" s="172"/>
      <c r="X259" s="172"/>
      <c r="Y259" s="172"/>
      <c r="Z259" s="172"/>
      <c r="AA259" s="172"/>
      <c r="AB259" s="172"/>
    </row>
    <row r="260" spans="1:28" ht="25.5">
      <c r="A260" s="166" t="s">
        <v>1510</v>
      </c>
      <c r="B260" s="167" t="s">
        <v>1794</v>
      </c>
      <c r="C260" s="167" t="s">
        <v>27</v>
      </c>
      <c r="D260" s="168" t="s">
        <v>1795</v>
      </c>
      <c r="E260" s="167" t="s">
        <v>1668</v>
      </c>
      <c r="F260" s="169">
        <v>7.4999999999999997E-2</v>
      </c>
      <c r="G260" s="170">
        <v>0.53</v>
      </c>
      <c r="H260" s="171">
        <v>0.03</v>
      </c>
      <c r="I260" s="172"/>
      <c r="J260" s="172"/>
      <c r="K260" s="172"/>
      <c r="L260" s="172"/>
      <c r="M260" s="172"/>
      <c r="N260" s="172"/>
      <c r="O260" s="172"/>
      <c r="P260" s="172"/>
      <c r="Q260" s="172"/>
      <c r="R260" s="172"/>
      <c r="S260" s="172"/>
      <c r="T260" s="172"/>
      <c r="U260" s="172"/>
      <c r="V260" s="172"/>
      <c r="W260" s="172"/>
      <c r="X260" s="172"/>
      <c r="Y260" s="172"/>
      <c r="Z260" s="172"/>
      <c r="AA260" s="172"/>
      <c r="AB260" s="172"/>
    </row>
    <row r="261" spans="1:28" ht="25.5">
      <c r="A261" s="166" t="s">
        <v>1510</v>
      </c>
      <c r="B261" s="167" t="s">
        <v>1796</v>
      </c>
      <c r="C261" s="167" t="s">
        <v>27</v>
      </c>
      <c r="D261" s="168" t="s">
        <v>1797</v>
      </c>
      <c r="E261" s="167" t="s">
        <v>1678</v>
      </c>
      <c r="F261" s="169">
        <v>9.1999999999999998E-2</v>
      </c>
      <c r="G261" s="170">
        <v>1.38</v>
      </c>
      <c r="H261" s="171">
        <v>0.12</v>
      </c>
      <c r="I261" s="172"/>
      <c r="J261" s="172"/>
      <c r="K261" s="172"/>
      <c r="L261" s="172"/>
      <c r="M261" s="172"/>
      <c r="N261" s="172"/>
      <c r="O261" s="172"/>
      <c r="P261" s="172"/>
      <c r="Q261" s="172"/>
      <c r="R261" s="172"/>
      <c r="S261" s="172"/>
      <c r="T261" s="172"/>
      <c r="U261" s="172"/>
      <c r="V261" s="172"/>
      <c r="W261" s="172"/>
      <c r="X261" s="172"/>
      <c r="Y261" s="172"/>
      <c r="Z261" s="172"/>
      <c r="AA261" s="172"/>
      <c r="AB261" s="172"/>
    </row>
    <row r="262" spans="1:28" ht="25.5">
      <c r="A262" s="166" t="s">
        <v>1510</v>
      </c>
      <c r="B262" s="167" t="s">
        <v>1726</v>
      </c>
      <c r="C262" s="167" t="s">
        <v>27</v>
      </c>
      <c r="D262" s="168" t="s">
        <v>1727</v>
      </c>
      <c r="E262" s="167" t="s">
        <v>1673</v>
      </c>
      <c r="F262" s="169">
        <v>0.501</v>
      </c>
      <c r="G262" s="170">
        <v>22.64</v>
      </c>
      <c r="H262" s="171">
        <v>11.34</v>
      </c>
      <c r="I262" s="172"/>
      <c r="J262" s="172"/>
      <c r="K262" s="172"/>
      <c r="L262" s="172"/>
      <c r="M262" s="172"/>
      <c r="N262" s="172"/>
      <c r="O262" s="172"/>
      <c r="P262" s="172"/>
      <c r="Q262" s="172"/>
      <c r="R262" s="172"/>
      <c r="S262" s="172"/>
      <c r="T262" s="172"/>
      <c r="U262" s="172"/>
      <c r="V262" s="172"/>
      <c r="W262" s="172"/>
      <c r="X262" s="172"/>
      <c r="Y262" s="172"/>
      <c r="Z262" s="172"/>
      <c r="AA262" s="172"/>
      <c r="AB262" s="172"/>
    </row>
    <row r="263" spans="1:28" ht="25.5">
      <c r="A263" s="166" t="s">
        <v>1510</v>
      </c>
      <c r="B263" s="167" t="s">
        <v>1738</v>
      </c>
      <c r="C263" s="167" t="s">
        <v>27</v>
      </c>
      <c r="D263" s="168" t="s">
        <v>1739</v>
      </c>
      <c r="E263" s="167" t="s">
        <v>1673</v>
      </c>
      <c r="F263" s="169">
        <v>0.33400000000000002</v>
      </c>
      <c r="G263" s="170">
        <v>31.21</v>
      </c>
      <c r="H263" s="171">
        <v>10.42</v>
      </c>
      <c r="I263" s="172"/>
      <c r="J263" s="172"/>
      <c r="K263" s="172"/>
      <c r="L263" s="172"/>
      <c r="M263" s="172"/>
      <c r="N263" s="172"/>
      <c r="O263" s="172"/>
      <c r="P263" s="172"/>
      <c r="Q263" s="172"/>
      <c r="R263" s="172"/>
      <c r="S263" s="172"/>
      <c r="T263" s="172"/>
      <c r="U263" s="172"/>
      <c r="V263" s="172"/>
      <c r="W263" s="172"/>
      <c r="X263" s="172"/>
      <c r="Y263" s="172"/>
      <c r="Z263" s="172"/>
      <c r="AA263" s="172"/>
      <c r="AB263" s="172"/>
    </row>
    <row r="264" spans="1:28" ht="38.25">
      <c r="A264" s="166" t="s">
        <v>1513</v>
      </c>
      <c r="B264" s="167" t="s">
        <v>1798</v>
      </c>
      <c r="C264" s="167" t="s">
        <v>27</v>
      </c>
      <c r="D264" s="168" t="s">
        <v>1799</v>
      </c>
      <c r="E264" s="167" t="s">
        <v>1800</v>
      </c>
      <c r="F264" s="169">
        <v>1.23</v>
      </c>
      <c r="G264" s="170">
        <v>631.47</v>
      </c>
      <c r="H264" s="171">
        <v>776.7</v>
      </c>
      <c r="I264" s="172"/>
      <c r="J264" s="172"/>
      <c r="K264" s="172"/>
      <c r="L264" s="172"/>
      <c r="M264" s="172"/>
      <c r="N264" s="172"/>
      <c r="O264" s="172"/>
      <c r="P264" s="172"/>
      <c r="Q264" s="172"/>
      <c r="R264" s="172"/>
      <c r="S264" s="172"/>
      <c r="T264" s="172"/>
      <c r="U264" s="172"/>
      <c r="V264" s="172"/>
      <c r="W264" s="172"/>
      <c r="X264" s="172"/>
      <c r="Y264" s="172"/>
      <c r="Z264" s="172"/>
      <c r="AA264" s="172"/>
      <c r="AB264" s="172"/>
    </row>
    <row r="265" spans="1:28" ht="14.25">
      <c r="A265" s="159"/>
      <c r="B265" s="160"/>
      <c r="C265" s="160"/>
      <c r="D265" s="161"/>
      <c r="E265" s="160"/>
      <c r="F265" s="162"/>
      <c r="G265" s="163"/>
      <c r="H265" s="164"/>
      <c r="I265" s="172"/>
      <c r="J265" s="172"/>
      <c r="K265" s="172"/>
      <c r="L265" s="172"/>
      <c r="M265" s="172"/>
      <c r="N265" s="172"/>
      <c r="O265" s="172"/>
      <c r="P265" s="172"/>
      <c r="Q265" s="172"/>
      <c r="R265" s="172"/>
      <c r="S265" s="172"/>
      <c r="T265" s="172"/>
      <c r="U265" s="172"/>
      <c r="V265" s="172"/>
      <c r="W265" s="172"/>
      <c r="X265" s="172"/>
      <c r="Y265" s="172"/>
      <c r="Z265" s="172"/>
      <c r="AA265" s="172"/>
      <c r="AB265" s="172"/>
    </row>
    <row r="266" spans="1:28" ht="14.25">
      <c r="A266" s="148" t="s">
        <v>137</v>
      </c>
      <c r="B266" s="149" t="s">
        <v>7</v>
      </c>
      <c r="C266" s="149" t="s">
        <v>1504</v>
      </c>
      <c r="D266" s="165" t="s">
        <v>1505</v>
      </c>
      <c r="E266" s="149" t="s">
        <v>10</v>
      </c>
      <c r="F266" s="150" t="s">
        <v>11</v>
      </c>
      <c r="G266" s="151" t="s">
        <v>1506</v>
      </c>
      <c r="H266" s="152" t="s">
        <v>1507</v>
      </c>
      <c r="I266" s="172"/>
      <c r="J266" s="172"/>
      <c r="K266" s="172"/>
      <c r="L266" s="172"/>
      <c r="M266" s="172"/>
      <c r="N266" s="172"/>
      <c r="O266" s="172"/>
      <c r="P266" s="172"/>
      <c r="Q266" s="172"/>
      <c r="R266" s="172"/>
      <c r="S266" s="172"/>
      <c r="T266" s="172"/>
      <c r="U266" s="172"/>
      <c r="V266" s="172"/>
      <c r="W266" s="172"/>
      <c r="X266" s="172"/>
      <c r="Y266" s="172"/>
      <c r="Z266" s="172"/>
      <c r="AA266" s="172"/>
      <c r="AB266" s="172"/>
    </row>
    <row r="267" spans="1:28" ht="25.5">
      <c r="A267" s="153" t="s">
        <v>1508</v>
      </c>
      <c r="B267" s="154" t="s">
        <v>138</v>
      </c>
      <c r="C267" s="154" t="s">
        <v>27</v>
      </c>
      <c r="D267" s="155" t="s">
        <v>1410</v>
      </c>
      <c r="E267" s="154" t="s">
        <v>44</v>
      </c>
      <c r="F267" s="156">
        <v>1</v>
      </c>
      <c r="G267" s="157">
        <v>42.85</v>
      </c>
      <c r="H267" s="158">
        <v>42.85</v>
      </c>
      <c r="I267" s="172"/>
      <c r="J267" s="172"/>
      <c r="K267" s="172"/>
      <c r="L267" s="172"/>
      <c r="M267" s="172"/>
      <c r="N267" s="172"/>
      <c r="O267" s="172"/>
      <c r="P267" s="172"/>
      <c r="Q267" s="172"/>
      <c r="R267" s="172"/>
      <c r="S267" s="172"/>
      <c r="T267" s="172"/>
      <c r="U267" s="172"/>
      <c r="V267" s="172"/>
      <c r="W267" s="172"/>
      <c r="X267" s="172"/>
      <c r="Y267" s="172"/>
      <c r="Z267" s="172"/>
      <c r="AA267" s="172"/>
      <c r="AB267" s="172"/>
    </row>
    <row r="268" spans="1:28" ht="25.5">
      <c r="A268" s="166" t="s">
        <v>1510</v>
      </c>
      <c r="B268" s="167" t="s">
        <v>1801</v>
      </c>
      <c r="C268" s="167" t="s">
        <v>27</v>
      </c>
      <c r="D268" s="168" t="s">
        <v>1802</v>
      </c>
      <c r="E268" s="167" t="s">
        <v>1673</v>
      </c>
      <c r="F268" s="169">
        <v>0.4299</v>
      </c>
      <c r="G268" s="170">
        <v>31.21</v>
      </c>
      <c r="H268" s="171">
        <v>13.41</v>
      </c>
      <c r="I268" s="172"/>
      <c r="J268" s="172"/>
      <c r="K268" s="172"/>
      <c r="L268" s="172"/>
      <c r="M268" s="172"/>
      <c r="N268" s="172"/>
      <c r="O268" s="172"/>
      <c r="P268" s="172"/>
      <c r="Q268" s="172"/>
      <c r="R268" s="172"/>
      <c r="S268" s="172"/>
      <c r="T268" s="172"/>
      <c r="U268" s="172"/>
      <c r="V268" s="172"/>
      <c r="W268" s="172"/>
      <c r="X268" s="172"/>
      <c r="Y268" s="172"/>
      <c r="Z268" s="172"/>
      <c r="AA268" s="172"/>
      <c r="AB268" s="172"/>
    </row>
    <row r="269" spans="1:28" ht="25.5">
      <c r="A269" s="166" t="s">
        <v>1510</v>
      </c>
      <c r="B269" s="167" t="s">
        <v>1803</v>
      </c>
      <c r="C269" s="167" t="s">
        <v>27</v>
      </c>
      <c r="D269" s="168" t="s">
        <v>1804</v>
      </c>
      <c r="E269" s="167" t="s">
        <v>1673</v>
      </c>
      <c r="F269" s="169">
        <v>9.69E-2</v>
      </c>
      <c r="G269" s="170">
        <v>26.45</v>
      </c>
      <c r="H269" s="171">
        <v>2.56</v>
      </c>
      <c r="I269" s="172"/>
      <c r="J269" s="172"/>
      <c r="K269" s="172"/>
      <c r="L269" s="172"/>
      <c r="M269" s="172"/>
      <c r="N269" s="172"/>
      <c r="O269" s="172"/>
      <c r="P269" s="172"/>
      <c r="Q269" s="172"/>
      <c r="R269" s="172"/>
      <c r="S269" s="172"/>
      <c r="T269" s="172"/>
      <c r="U269" s="172"/>
      <c r="V269" s="172"/>
      <c r="W269" s="172"/>
      <c r="X269" s="172"/>
      <c r="Y269" s="172"/>
      <c r="Z269" s="172"/>
      <c r="AA269" s="172"/>
      <c r="AB269" s="172"/>
    </row>
    <row r="270" spans="1:28" ht="38.25">
      <c r="A270" s="166" t="s">
        <v>1513</v>
      </c>
      <c r="B270" s="167" t="s">
        <v>1805</v>
      </c>
      <c r="C270" s="167" t="s">
        <v>27</v>
      </c>
      <c r="D270" s="168" t="s">
        <v>1806</v>
      </c>
      <c r="E270" s="167" t="s">
        <v>99</v>
      </c>
      <c r="F270" s="169">
        <v>1.5</v>
      </c>
      <c r="G270" s="170">
        <v>17.920000000000002</v>
      </c>
      <c r="H270" s="171">
        <v>26.88</v>
      </c>
      <c r="I270" s="172"/>
      <c r="J270" s="172"/>
      <c r="K270" s="172"/>
      <c r="L270" s="172"/>
      <c r="M270" s="172"/>
      <c r="N270" s="172"/>
      <c r="O270" s="172"/>
      <c r="P270" s="172"/>
      <c r="Q270" s="172"/>
      <c r="R270" s="172"/>
      <c r="S270" s="172"/>
      <c r="T270" s="172"/>
      <c r="U270" s="172"/>
      <c r="V270" s="172"/>
      <c r="W270" s="172"/>
      <c r="X270" s="172"/>
      <c r="Y270" s="172"/>
      <c r="Z270" s="172"/>
      <c r="AA270" s="172"/>
      <c r="AB270" s="172"/>
    </row>
    <row r="271" spans="1:28" ht="14.25">
      <c r="A271" s="159"/>
      <c r="B271" s="160"/>
      <c r="C271" s="160"/>
      <c r="D271" s="161"/>
      <c r="E271" s="160"/>
      <c r="F271" s="162"/>
      <c r="G271" s="163"/>
      <c r="H271" s="164"/>
      <c r="I271" s="172"/>
      <c r="J271" s="172"/>
      <c r="K271" s="172"/>
      <c r="L271" s="172"/>
      <c r="M271" s="172"/>
      <c r="N271" s="172"/>
      <c r="O271" s="172"/>
      <c r="P271" s="172"/>
      <c r="Q271" s="172"/>
      <c r="R271" s="172"/>
      <c r="S271" s="172"/>
      <c r="T271" s="172"/>
      <c r="U271" s="172"/>
      <c r="V271" s="172"/>
      <c r="W271" s="172"/>
      <c r="X271" s="172"/>
      <c r="Y271" s="172"/>
      <c r="Z271" s="172"/>
      <c r="AA271" s="172"/>
      <c r="AB271" s="172"/>
    </row>
    <row r="272" spans="1:28" ht="14.25">
      <c r="A272" s="148" t="s">
        <v>140</v>
      </c>
      <c r="B272" s="149" t="s">
        <v>7</v>
      </c>
      <c r="C272" s="149" t="s">
        <v>1504</v>
      </c>
      <c r="D272" s="165" t="s">
        <v>1505</v>
      </c>
      <c r="E272" s="149" t="s">
        <v>10</v>
      </c>
      <c r="F272" s="150" t="s">
        <v>11</v>
      </c>
      <c r="G272" s="151" t="s">
        <v>1506</v>
      </c>
      <c r="H272" s="152" t="s">
        <v>1507</v>
      </c>
      <c r="I272" s="172"/>
      <c r="J272" s="172"/>
      <c r="K272" s="172"/>
      <c r="L272" s="172"/>
      <c r="M272" s="172"/>
      <c r="N272" s="172"/>
      <c r="O272" s="172"/>
      <c r="P272" s="172"/>
      <c r="Q272" s="172"/>
      <c r="R272" s="172"/>
      <c r="S272" s="172"/>
      <c r="T272" s="172"/>
      <c r="U272" s="172"/>
      <c r="V272" s="172"/>
      <c r="W272" s="172"/>
      <c r="X272" s="172"/>
      <c r="Y272" s="172"/>
      <c r="Z272" s="172"/>
      <c r="AA272" s="172"/>
      <c r="AB272" s="172"/>
    </row>
    <row r="273" spans="1:28" ht="25.5">
      <c r="A273" s="153" t="s">
        <v>1508</v>
      </c>
      <c r="B273" s="154" t="s">
        <v>141</v>
      </c>
      <c r="C273" s="154" t="s">
        <v>20</v>
      </c>
      <c r="D273" s="155" t="s">
        <v>142</v>
      </c>
      <c r="E273" s="154" t="s">
        <v>80</v>
      </c>
      <c r="F273" s="156">
        <v>1</v>
      </c>
      <c r="G273" s="157">
        <v>77.290000000000006</v>
      </c>
      <c r="H273" s="158">
        <v>77.290000000000006</v>
      </c>
      <c r="I273" s="172"/>
      <c r="J273" s="172"/>
      <c r="K273" s="172"/>
      <c r="L273" s="172"/>
      <c r="M273" s="172"/>
      <c r="N273" s="172"/>
      <c r="O273" s="172"/>
      <c r="P273" s="172"/>
      <c r="Q273" s="172"/>
      <c r="R273" s="172"/>
      <c r="S273" s="172"/>
      <c r="T273" s="172"/>
      <c r="U273" s="172"/>
      <c r="V273" s="172"/>
      <c r="W273" s="172"/>
      <c r="X273" s="172"/>
      <c r="Y273" s="172"/>
      <c r="Z273" s="172"/>
      <c r="AA273" s="172"/>
      <c r="AB273" s="172"/>
    </row>
    <row r="274" spans="1:28" ht="14.25">
      <c r="A274" s="166" t="s">
        <v>1508</v>
      </c>
      <c r="B274" s="167" t="s">
        <v>1741</v>
      </c>
      <c r="C274" s="167" t="s">
        <v>20</v>
      </c>
      <c r="D274" s="168" t="s">
        <v>1727</v>
      </c>
      <c r="E274" s="167" t="s">
        <v>1673</v>
      </c>
      <c r="F274" s="169">
        <v>3.4108527</v>
      </c>
      <c r="G274" s="170">
        <v>22.66</v>
      </c>
      <c r="H274" s="171">
        <v>77.290000000000006</v>
      </c>
      <c r="I274" s="172"/>
      <c r="J274" s="172"/>
      <c r="K274" s="172"/>
      <c r="L274" s="172"/>
      <c r="M274" s="172"/>
      <c r="N274" s="172"/>
      <c r="O274" s="172"/>
      <c r="P274" s="172"/>
      <c r="Q274" s="172"/>
      <c r="R274" s="172"/>
      <c r="S274" s="172"/>
      <c r="T274" s="172"/>
      <c r="U274" s="172"/>
      <c r="V274" s="172"/>
      <c r="W274" s="172"/>
      <c r="X274" s="172"/>
      <c r="Y274" s="172"/>
      <c r="Z274" s="172"/>
      <c r="AA274" s="172"/>
      <c r="AB274" s="172"/>
    </row>
    <row r="275" spans="1:28" ht="14.25">
      <c r="A275" s="159"/>
      <c r="B275" s="160"/>
      <c r="C275" s="160"/>
      <c r="D275" s="161"/>
      <c r="E275" s="160"/>
      <c r="F275" s="162"/>
      <c r="G275" s="163"/>
      <c r="H275" s="164"/>
      <c r="I275" s="172"/>
      <c r="J275" s="172"/>
      <c r="K275" s="172"/>
      <c r="L275" s="172"/>
      <c r="M275" s="172"/>
      <c r="N275" s="172"/>
      <c r="O275" s="172"/>
      <c r="P275" s="172"/>
      <c r="Q275" s="172"/>
      <c r="R275" s="172"/>
      <c r="S275" s="172"/>
      <c r="T275" s="172"/>
      <c r="U275" s="172"/>
      <c r="V275" s="172"/>
      <c r="W275" s="172"/>
      <c r="X275" s="172"/>
      <c r="Y275" s="172"/>
      <c r="Z275" s="172"/>
      <c r="AA275" s="172"/>
      <c r="AB275" s="172"/>
    </row>
    <row r="276" spans="1:28" ht="14.25">
      <c r="A276" s="148" t="s">
        <v>145</v>
      </c>
      <c r="B276" s="149" t="s">
        <v>7</v>
      </c>
      <c r="C276" s="149" t="s">
        <v>1504</v>
      </c>
      <c r="D276" s="165" t="s">
        <v>1505</v>
      </c>
      <c r="E276" s="149" t="s">
        <v>10</v>
      </c>
      <c r="F276" s="150" t="s">
        <v>11</v>
      </c>
      <c r="G276" s="151" t="s">
        <v>1506</v>
      </c>
      <c r="H276" s="152" t="s">
        <v>1507</v>
      </c>
      <c r="I276" s="172"/>
      <c r="J276" s="172"/>
      <c r="K276" s="172"/>
      <c r="L276" s="172"/>
      <c r="M276" s="172"/>
      <c r="N276" s="172"/>
      <c r="O276" s="172"/>
      <c r="P276" s="172"/>
      <c r="Q276" s="172"/>
      <c r="R276" s="172"/>
      <c r="S276" s="172"/>
      <c r="T276" s="172"/>
      <c r="U276" s="172"/>
      <c r="V276" s="172"/>
      <c r="W276" s="172"/>
      <c r="X276" s="172"/>
      <c r="Y276" s="172"/>
      <c r="Z276" s="172"/>
      <c r="AA276" s="172"/>
      <c r="AB276" s="172"/>
    </row>
    <row r="277" spans="1:28" ht="38.25">
      <c r="A277" s="153" t="s">
        <v>1508</v>
      </c>
      <c r="B277" s="154" t="s">
        <v>146</v>
      </c>
      <c r="C277" s="154" t="s">
        <v>147</v>
      </c>
      <c r="D277" s="155" t="s">
        <v>1807</v>
      </c>
      <c r="E277" s="154" t="s">
        <v>44</v>
      </c>
      <c r="F277" s="156">
        <v>1</v>
      </c>
      <c r="G277" s="157">
        <v>10.35</v>
      </c>
      <c r="H277" s="158">
        <v>10.35</v>
      </c>
      <c r="I277" s="172"/>
      <c r="J277" s="172"/>
      <c r="K277" s="172"/>
      <c r="L277" s="172"/>
      <c r="M277" s="172"/>
      <c r="N277" s="172"/>
      <c r="O277" s="172"/>
      <c r="P277" s="172"/>
      <c r="Q277" s="172"/>
      <c r="R277" s="172"/>
      <c r="S277" s="172"/>
      <c r="T277" s="172"/>
      <c r="U277" s="172"/>
      <c r="V277" s="172"/>
      <c r="W277" s="172"/>
      <c r="X277" s="172"/>
      <c r="Y277" s="172"/>
      <c r="Z277" s="172"/>
      <c r="AA277" s="172"/>
      <c r="AB277" s="172"/>
    </row>
    <row r="278" spans="1:28" ht="25.5">
      <c r="A278" s="166" t="s">
        <v>1510</v>
      </c>
      <c r="B278" s="167" t="s">
        <v>1808</v>
      </c>
      <c r="C278" s="167" t="s">
        <v>27</v>
      </c>
      <c r="D278" s="168" t="s">
        <v>1809</v>
      </c>
      <c r="E278" s="167" t="s">
        <v>1668</v>
      </c>
      <c r="F278" s="169">
        <v>4.2000000000000003E-2</v>
      </c>
      <c r="G278" s="170">
        <v>0.67</v>
      </c>
      <c r="H278" s="171">
        <v>0.02</v>
      </c>
      <c r="I278" s="172"/>
      <c r="J278" s="172"/>
      <c r="K278" s="172"/>
      <c r="L278" s="172"/>
      <c r="M278" s="172"/>
      <c r="N278" s="172"/>
      <c r="O278" s="172"/>
      <c r="P278" s="172"/>
      <c r="Q278" s="172"/>
      <c r="R278" s="172"/>
      <c r="S278" s="172"/>
      <c r="T278" s="172"/>
      <c r="U278" s="172"/>
      <c r="V278" s="172"/>
      <c r="W278" s="172"/>
      <c r="X278" s="172"/>
      <c r="Y278" s="172"/>
      <c r="Z278" s="172"/>
      <c r="AA278" s="172"/>
      <c r="AB278" s="172"/>
    </row>
    <row r="279" spans="1:28" ht="25.5">
      <c r="A279" s="166" t="s">
        <v>1510</v>
      </c>
      <c r="B279" s="167" t="s">
        <v>1726</v>
      </c>
      <c r="C279" s="167" t="s">
        <v>27</v>
      </c>
      <c r="D279" s="168" t="s">
        <v>1727</v>
      </c>
      <c r="E279" s="167" t="s">
        <v>1673</v>
      </c>
      <c r="F279" s="169">
        <v>0.45</v>
      </c>
      <c r="G279" s="170">
        <v>22.64</v>
      </c>
      <c r="H279" s="171">
        <v>10.18</v>
      </c>
      <c r="I279" s="172"/>
      <c r="J279" s="172"/>
      <c r="K279" s="172"/>
      <c r="L279" s="172"/>
      <c r="M279" s="172"/>
      <c r="N279" s="172"/>
      <c r="O279" s="172"/>
      <c r="P279" s="172"/>
      <c r="Q279" s="172"/>
      <c r="R279" s="172"/>
      <c r="S279" s="172"/>
      <c r="T279" s="172"/>
      <c r="U279" s="172"/>
      <c r="V279" s="172"/>
      <c r="W279" s="172"/>
      <c r="X279" s="172"/>
      <c r="Y279" s="172"/>
      <c r="Z279" s="172"/>
      <c r="AA279" s="172"/>
      <c r="AB279" s="172"/>
    </row>
    <row r="280" spans="1:28" ht="25.5">
      <c r="A280" s="166" t="s">
        <v>1510</v>
      </c>
      <c r="B280" s="167" t="s">
        <v>1810</v>
      </c>
      <c r="C280" s="167" t="s">
        <v>27</v>
      </c>
      <c r="D280" s="168" t="s">
        <v>1811</v>
      </c>
      <c r="E280" s="167" t="s">
        <v>1678</v>
      </c>
      <c r="F280" s="169">
        <v>2.5000000000000001E-2</v>
      </c>
      <c r="G280" s="170">
        <v>6.18</v>
      </c>
      <c r="H280" s="171">
        <v>0.15</v>
      </c>
      <c r="I280" s="172"/>
      <c r="J280" s="172"/>
      <c r="K280" s="172"/>
      <c r="L280" s="172"/>
      <c r="M280" s="172"/>
      <c r="N280" s="172"/>
      <c r="O280" s="172"/>
      <c r="P280" s="172"/>
      <c r="Q280" s="172"/>
      <c r="R280" s="172"/>
      <c r="S280" s="172"/>
      <c r="T280" s="172"/>
      <c r="U280" s="172"/>
      <c r="V280" s="172"/>
      <c r="W280" s="172"/>
      <c r="X280" s="172"/>
      <c r="Y280" s="172"/>
      <c r="Z280" s="172"/>
      <c r="AA280" s="172"/>
      <c r="AB280" s="172"/>
    </row>
    <row r="281" spans="1:28" ht="14.25">
      <c r="A281" s="159"/>
      <c r="B281" s="160"/>
      <c r="C281" s="160"/>
      <c r="D281" s="161"/>
      <c r="E281" s="160"/>
      <c r="F281" s="162"/>
      <c r="G281" s="163"/>
      <c r="H281" s="164"/>
      <c r="I281" s="172"/>
      <c r="J281" s="172"/>
      <c r="K281" s="172"/>
      <c r="L281" s="172"/>
      <c r="M281" s="172"/>
      <c r="N281" s="172"/>
      <c r="O281" s="172"/>
      <c r="P281" s="172"/>
      <c r="Q281" s="172"/>
      <c r="R281" s="172"/>
      <c r="S281" s="172"/>
      <c r="T281" s="172"/>
      <c r="U281" s="172"/>
      <c r="V281" s="172"/>
      <c r="W281" s="172"/>
      <c r="X281" s="172"/>
      <c r="Y281" s="172"/>
      <c r="Z281" s="172"/>
      <c r="AA281" s="172"/>
      <c r="AB281" s="172"/>
    </row>
    <row r="282" spans="1:28" ht="14.25">
      <c r="A282" s="148" t="s">
        <v>149</v>
      </c>
      <c r="B282" s="149" t="s">
        <v>7</v>
      </c>
      <c r="C282" s="149" t="s">
        <v>1504</v>
      </c>
      <c r="D282" s="165" t="s">
        <v>1505</v>
      </c>
      <c r="E282" s="149" t="s">
        <v>10</v>
      </c>
      <c r="F282" s="150" t="s">
        <v>11</v>
      </c>
      <c r="G282" s="151" t="s">
        <v>1506</v>
      </c>
      <c r="H282" s="152" t="s">
        <v>1507</v>
      </c>
      <c r="I282" s="172"/>
      <c r="J282" s="172"/>
      <c r="K282" s="172"/>
      <c r="L282" s="172"/>
      <c r="M282" s="172"/>
      <c r="N282" s="172"/>
      <c r="O282" s="172"/>
      <c r="P282" s="172"/>
      <c r="Q282" s="172"/>
      <c r="R282" s="172"/>
      <c r="S282" s="172"/>
      <c r="T282" s="172"/>
      <c r="U282" s="172"/>
      <c r="V282" s="172"/>
      <c r="W282" s="172"/>
      <c r="X282" s="172"/>
      <c r="Y282" s="172"/>
      <c r="Z282" s="172"/>
      <c r="AA282" s="172"/>
      <c r="AB282" s="172"/>
    </row>
    <row r="283" spans="1:28" ht="25.5">
      <c r="A283" s="153" t="s">
        <v>1508</v>
      </c>
      <c r="B283" s="154" t="s">
        <v>150</v>
      </c>
      <c r="C283" s="154" t="s">
        <v>27</v>
      </c>
      <c r="D283" s="155" t="s">
        <v>151</v>
      </c>
      <c r="E283" s="154" t="s">
        <v>44</v>
      </c>
      <c r="F283" s="156">
        <v>1</v>
      </c>
      <c r="G283" s="157">
        <v>2.59</v>
      </c>
      <c r="H283" s="158">
        <v>2.59</v>
      </c>
      <c r="I283" s="172"/>
      <c r="J283" s="172"/>
      <c r="K283" s="172"/>
      <c r="L283" s="172"/>
      <c r="M283" s="172"/>
      <c r="N283" s="172"/>
      <c r="O283" s="172"/>
      <c r="P283" s="172"/>
      <c r="Q283" s="172"/>
      <c r="R283" s="172"/>
      <c r="S283" s="172"/>
      <c r="T283" s="172"/>
      <c r="U283" s="172"/>
      <c r="V283" s="172"/>
      <c r="W283" s="172"/>
      <c r="X283" s="172"/>
      <c r="Y283" s="172"/>
      <c r="Z283" s="172"/>
      <c r="AA283" s="172"/>
      <c r="AB283" s="172"/>
    </row>
    <row r="284" spans="1:28" ht="25.5">
      <c r="A284" s="166" t="s">
        <v>1510</v>
      </c>
      <c r="B284" s="167" t="s">
        <v>1726</v>
      </c>
      <c r="C284" s="167" t="s">
        <v>27</v>
      </c>
      <c r="D284" s="168" t="s">
        <v>1727</v>
      </c>
      <c r="E284" s="167" t="s">
        <v>1673</v>
      </c>
      <c r="F284" s="169">
        <v>5.8900000000000003E-3</v>
      </c>
      <c r="G284" s="170">
        <v>22.64</v>
      </c>
      <c r="H284" s="171">
        <v>0.13</v>
      </c>
      <c r="I284" s="172"/>
      <c r="J284" s="172"/>
      <c r="K284" s="172"/>
      <c r="L284" s="172"/>
      <c r="M284" s="172"/>
      <c r="N284" s="172"/>
      <c r="O284" s="172"/>
      <c r="P284" s="172"/>
      <c r="Q284" s="172"/>
      <c r="R284" s="172"/>
      <c r="S284" s="172"/>
      <c r="T284" s="172"/>
      <c r="U284" s="172"/>
      <c r="V284" s="172"/>
      <c r="W284" s="172"/>
      <c r="X284" s="172"/>
      <c r="Y284" s="172"/>
      <c r="Z284" s="172"/>
      <c r="AA284" s="172"/>
      <c r="AB284" s="172"/>
    </row>
    <row r="285" spans="1:28" ht="25.5">
      <c r="A285" s="166" t="s">
        <v>1510</v>
      </c>
      <c r="B285" s="167" t="s">
        <v>1738</v>
      </c>
      <c r="C285" s="167" t="s">
        <v>27</v>
      </c>
      <c r="D285" s="168" t="s">
        <v>1739</v>
      </c>
      <c r="E285" s="167" t="s">
        <v>1673</v>
      </c>
      <c r="F285" s="169">
        <v>4.9100000000000003E-3</v>
      </c>
      <c r="G285" s="170">
        <v>31.21</v>
      </c>
      <c r="H285" s="171">
        <v>0.15</v>
      </c>
      <c r="I285" s="172"/>
      <c r="J285" s="172"/>
      <c r="K285" s="172"/>
      <c r="L285" s="172"/>
      <c r="M285" s="172"/>
      <c r="N285" s="172"/>
      <c r="O285" s="172"/>
      <c r="P285" s="172"/>
      <c r="Q285" s="172"/>
      <c r="R285" s="172"/>
      <c r="S285" s="172"/>
      <c r="T285" s="172"/>
      <c r="U285" s="172"/>
      <c r="V285" s="172"/>
      <c r="W285" s="172"/>
      <c r="X285" s="172"/>
      <c r="Y285" s="172"/>
      <c r="Z285" s="172"/>
      <c r="AA285" s="172"/>
      <c r="AB285" s="172"/>
    </row>
    <row r="286" spans="1:28" ht="14.25">
      <c r="A286" s="166" t="s">
        <v>1513</v>
      </c>
      <c r="B286" s="167" t="s">
        <v>1812</v>
      </c>
      <c r="C286" s="167" t="s">
        <v>27</v>
      </c>
      <c r="D286" s="168" t="s">
        <v>1813</v>
      </c>
      <c r="E286" s="167" t="s">
        <v>44</v>
      </c>
      <c r="F286" s="169">
        <v>1.1279999999999999</v>
      </c>
      <c r="G286" s="170">
        <v>2.0499999999999998</v>
      </c>
      <c r="H286" s="171">
        <v>2.31</v>
      </c>
      <c r="I286" s="172"/>
      <c r="J286" s="172"/>
      <c r="K286" s="172"/>
      <c r="L286" s="172"/>
      <c r="M286" s="172"/>
      <c r="N286" s="172"/>
      <c r="O286" s="172"/>
      <c r="P286" s="172"/>
      <c r="Q286" s="172"/>
      <c r="R286" s="172"/>
      <c r="S286" s="172"/>
      <c r="T286" s="172"/>
      <c r="U286" s="172"/>
      <c r="V286" s="172"/>
      <c r="W286" s="172"/>
      <c r="X286" s="172"/>
      <c r="Y286" s="172"/>
      <c r="Z286" s="172"/>
      <c r="AA286" s="172"/>
      <c r="AB286" s="172"/>
    </row>
    <row r="287" spans="1:28" ht="14.25">
      <c r="A287" s="159"/>
      <c r="B287" s="160"/>
      <c r="C287" s="160"/>
      <c r="D287" s="161"/>
      <c r="E287" s="160"/>
      <c r="F287" s="162"/>
      <c r="G287" s="163"/>
      <c r="H287" s="164"/>
      <c r="I287" s="172"/>
      <c r="J287" s="172"/>
      <c r="K287" s="172"/>
      <c r="L287" s="172"/>
      <c r="M287" s="172"/>
      <c r="N287" s="172"/>
      <c r="O287" s="172"/>
      <c r="P287" s="172"/>
      <c r="Q287" s="172"/>
      <c r="R287" s="172"/>
      <c r="S287" s="172"/>
      <c r="T287" s="172"/>
      <c r="U287" s="172"/>
      <c r="V287" s="172"/>
      <c r="W287" s="172"/>
      <c r="X287" s="172"/>
      <c r="Y287" s="172"/>
      <c r="Z287" s="172"/>
      <c r="AA287" s="172"/>
      <c r="AB287" s="172"/>
    </row>
    <row r="288" spans="1:28" ht="14.25">
      <c r="A288" s="148" t="s">
        <v>152</v>
      </c>
      <c r="B288" s="149" t="s">
        <v>7</v>
      </c>
      <c r="C288" s="149" t="s">
        <v>1504</v>
      </c>
      <c r="D288" s="165" t="s">
        <v>1505</v>
      </c>
      <c r="E288" s="149" t="s">
        <v>10</v>
      </c>
      <c r="F288" s="150" t="s">
        <v>11</v>
      </c>
      <c r="G288" s="151" t="s">
        <v>1506</v>
      </c>
      <c r="H288" s="152" t="s">
        <v>1507</v>
      </c>
      <c r="I288" s="172"/>
      <c r="J288" s="172"/>
      <c r="K288" s="172"/>
      <c r="L288" s="172"/>
      <c r="M288" s="172"/>
      <c r="N288" s="172"/>
      <c r="O288" s="172"/>
      <c r="P288" s="172"/>
      <c r="Q288" s="172"/>
      <c r="R288" s="172"/>
      <c r="S288" s="172"/>
      <c r="T288" s="172"/>
      <c r="U288" s="172"/>
      <c r="V288" s="172"/>
      <c r="W288" s="172"/>
      <c r="X288" s="172"/>
      <c r="Y288" s="172"/>
      <c r="Z288" s="172"/>
      <c r="AA288" s="172"/>
      <c r="AB288" s="172"/>
    </row>
    <row r="289" spans="1:28" ht="25.5">
      <c r="A289" s="153" t="s">
        <v>1508</v>
      </c>
      <c r="B289" s="154" t="s">
        <v>153</v>
      </c>
      <c r="C289" s="154" t="s">
        <v>27</v>
      </c>
      <c r="D289" s="155" t="s">
        <v>1814</v>
      </c>
      <c r="E289" s="154" t="s">
        <v>99</v>
      </c>
      <c r="F289" s="156">
        <v>1</v>
      </c>
      <c r="G289" s="157">
        <v>16.38</v>
      </c>
      <c r="H289" s="158">
        <v>16.38</v>
      </c>
      <c r="I289" s="172"/>
      <c r="J289" s="172"/>
      <c r="K289" s="172"/>
      <c r="L289" s="172"/>
      <c r="M289" s="172"/>
      <c r="N289" s="172"/>
      <c r="O289" s="172"/>
      <c r="P289" s="172"/>
      <c r="Q289" s="172"/>
      <c r="R289" s="172"/>
      <c r="S289" s="172"/>
      <c r="T289" s="172"/>
      <c r="U289" s="172"/>
      <c r="V289" s="172"/>
      <c r="W289" s="172"/>
      <c r="X289" s="172"/>
      <c r="Y289" s="172"/>
      <c r="Z289" s="172"/>
      <c r="AA289" s="172"/>
      <c r="AB289" s="172"/>
    </row>
    <row r="290" spans="1:28" ht="25.5">
      <c r="A290" s="166" t="s">
        <v>1510</v>
      </c>
      <c r="B290" s="167" t="s">
        <v>1765</v>
      </c>
      <c r="C290" s="167" t="s">
        <v>27</v>
      </c>
      <c r="D290" s="168" t="s">
        <v>1766</v>
      </c>
      <c r="E290" s="167" t="s">
        <v>1673</v>
      </c>
      <c r="F290" s="169">
        <v>3.1E-2</v>
      </c>
      <c r="G290" s="170">
        <v>30.97</v>
      </c>
      <c r="H290" s="171">
        <v>0.96</v>
      </c>
      <c r="I290" s="172"/>
      <c r="J290" s="172"/>
      <c r="K290" s="172"/>
      <c r="L290" s="172"/>
      <c r="M290" s="172"/>
      <c r="N290" s="172"/>
      <c r="O290" s="172"/>
      <c r="P290" s="172"/>
      <c r="Q290" s="172"/>
      <c r="R290" s="172"/>
      <c r="S290" s="172"/>
      <c r="T290" s="172"/>
      <c r="U290" s="172"/>
      <c r="V290" s="172"/>
      <c r="W290" s="172"/>
      <c r="X290" s="172"/>
      <c r="Y290" s="172"/>
      <c r="Z290" s="172"/>
      <c r="AA290" s="172"/>
      <c r="AB290" s="172"/>
    </row>
    <row r="291" spans="1:28" ht="25.5">
      <c r="A291" s="166" t="s">
        <v>1510</v>
      </c>
      <c r="B291" s="167" t="s">
        <v>1767</v>
      </c>
      <c r="C291" s="167" t="s">
        <v>27</v>
      </c>
      <c r="D291" s="168" t="s">
        <v>1768</v>
      </c>
      <c r="E291" s="167" t="s">
        <v>1673</v>
      </c>
      <c r="F291" s="169">
        <v>1.0999999999999999E-2</v>
      </c>
      <c r="G291" s="170">
        <v>25.02</v>
      </c>
      <c r="H291" s="171">
        <v>0.27</v>
      </c>
      <c r="I291" s="172"/>
      <c r="J291" s="172"/>
      <c r="K291" s="172"/>
      <c r="L291" s="172"/>
      <c r="M291" s="172"/>
      <c r="N291" s="172"/>
      <c r="O291" s="172"/>
      <c r="P291" s="172"/>
      <c r="Q291" s="172"/>
      <c r="R291" s="172"/>
      <c r="S291" s="172"/>
      <c r="T291" s="172"/>
      <c r="U291" s="172"/>
      <c r="V291" s="172"/>
      <c r="W291" s="172"/>
      <c r="X291" s="172"/>
      <c r="Y291" s="172"/>
      <c r="Z291" s="172"/>
      <c r="AA291" s="172"/>
      <c r="AB291" s="172"/>
    </row>
    <row r="292" spans="1:28" ht="25.5">
      <c r="A292" s="166" t="s">
        <v>1513</v>
      </c>
      <c r="B292" s="167" t="s">
        <v>1769</v>
      </c>
      <c r="C292" s="167" t="s">
        <v>27</v>
      </c>
      <c r="D292" s="168" t="s">
        <v>1770</v>
      </c>
      <c r="E292" s="167" t="s">
        <v>99</v>
      </c>
      <c r="F292" s="169">
        <v>1.0999999999999999E-2</v>
      </c>
      <c r="G292" s="170">
        <v>22</v>
      </c>
      <c r="H292" s="171">
        <v>0.24</v>
      </c>
      <c r="I292" s="172"/>
      <c r="J292" s="172"/>
      <c r="K292" s="172"/>
      <c r="L292" s="172"/>
      <c r="M292" s="172"/>
      <c r="N292" s="172"/>
      <c r="O292" s="172"/>
      <c r="P292" s="172"/>
      <c r="Q292" s="172"/>
      <c r="R292" s="172"/>
      <c r="S292" s="172"/>
      <c r="T292" s="172"/>
      <c r="U292" s="172"/>
      <c r="V292" s="172"/>
      <c r="W292" s="172"/>
      <c r="X292" s="172"/>
      <c r="Y292" s="172"/>
      <c r="Z292" s="172"/>
      <c r="AA292" s="172"/>
      <c r="AB292" s="172"/>
    </row>
    <row r="293" spans="1:28" ht="25.5">
      <c r="A293" s="166" t="s">
        <v>1513</v>
      </c>
      <c r="B293" s="167" t="s">
        <v>1815</v>
      </c>
      <c r="C293" s="167" t="s">
        <v>27</v>
      </c>
      <c r="D293" s="168" t="s">
        <v>1816</v>
      </c>
      <c r="E293" s="167" t="s">
        <v>460</v>
      </c>
      <c r="F293" s="169">
        <v>0.55500000000000005</v>
      </c>
      <c r="G293" s="170">
        <v>21.2</v>
      </c>
      <c r="H293" s="171">
        <v>11.76</v>
      </c>
      <c r="I293" s="172"/>
      <c r="J293" s="172"/>
      <c r="K293" s="172"/>
      <c r="L293" s="172"/>
      <c r="M293" s="172"/>
      <c r="N293" s="172"/>
      <c r="O293" s="172"/>
      <c r="P293" s="172"/>
      <c r="Q293" s="172"/>
      <c r="R293" s="172"/>
      <c r="S293" s="172"/>
      <c r="T293" s="172"/>
      <c r="U293" s="172"/>
      <c r="V293" s="172"/>
      <c r="W293" s="172"/>
      <c r="X293" s="172"/>
      <c r="Y293" s="172"/>
      <c r="Z293" s="172"/>
      <c r="AA293" s="172"/>
      <c r="AB293" s="172"/>
    </row>
    <row r="294" spans="1:28" ht="25.5">
      <c r="A294" s="166" t="s">
        <v>1513</v>
      </c>
      <c r="B294" s="167" t="s">
        <v>1817</v>
      </c>
      <c r="C294" s="167" t="s">
        <v>27</v>
      </c>
      <c r="D294" s="168" t="s">
        <v>1818</v>
      </c>
      <c r="E294" s="167" t="s">
        <v>322</v>
      </c>
      <c r="F294" s="169">
        <v>0.45500000000000002</v>
      </c>
      <c r="G294" s="170">
        <v>6.94</v>
      </c>
      <c r="H294" s="171">
        <v>3.15</v>
      </c>
      <c r="I294" s="172"/>
      <c r="J294" s="172"/>
      <c r="K294" s="172"/>
      <c r="L294" s="172"/>
      <c r="M294" s="172"/>
      <c r="N294" s="172"/>
      <c r="O294" s="172"/>
      <c r="P294" s="172"/>
      <c r="Q294" s="172"/>
      <c r="R294" s="172"/>
      <c r="S294" s="172"/>
      <c r="T294" s="172"/>
      <c r="U294" s="172"/>
      <c r="V294" s="172"/>
      <c r="W294" s="172"/>
      <c r="X294" s="172"/>
      <c r="Y294" s="172"/>
      <c r="Z294" s="172"/>
      <c r="AA294" s="172"/>
      <c r="AB294" s="172"/>
    </row>
    <row r="295" spans="1:28" ht="14.25">
      <c r="A295" s="159"/>
      <c r="B295" s="160"/>
      <c r="C295" s="160"/>
      <c r="D295" s="161"/>
      <c r="E295" s="160"/>
      <c r="F295" s="162"/>
      <c r="G295" s="163"/>
      <c r="H295" s="164"/>
      <c r="I295" s="172"/>
      <c r="J295" s="172"/>
      <c r="K295" s="172"/>
      <c r="L295" s="172"/>
      <c r="M295" s="172"/>
      <c r="N295" s="172"/>
      <c r="O295" s="172"/>
      <c r="P295" s="172"/>
      <c r="Q295" s="172"/>
      <c r="R295" s="172"/>
      <c r="S295" s="172"/>
      <c r="T295" s="172"/>
      <c r="U295" s="172"/>
      <c r="V295" s="172"/>
      <c r="W295" s="172"/>
      <c r="X295" s="172"/>
      <c r="Y295" s="172"/>
      <c r="Z295" s="172"/>
      <c r="AA295" s="172"/>
      <c r="AB295" s="172"/>
    </row>
    <row r="296" spans="1:28" ht="14.25">
      <c r="A296" s="148" t="s">
        <v>155</v>
      </c>
      <c r="B296" s="149" t="s">
        <v>7</v>
      </c>
      <c r="C296" s="149" t="s">
        <v>1504</v>
      </c>
      <c r="D296" s="165" t="s">
        <v>1505</v>
      </c>
      <c r="E296" s="149" t="s">
        <v>10</v>
      </c>
      <c r="F296" s="150" t="s">
        <v>11</v>
      </c>
      <c r="G296" s="151" t="s">
        <v>1506</v>
      </c>
      <c r="H296" s="152" t="s">
        <v>1507</v>
      </c>
      <c r="I296" s="172"/>
      <c r="J296" s="172"/>
      <c r="K296" s="172"/>
      <c r="L296" s="172"/>
      <c r="M296" s="172"/>
      <c r="N296" s="172"/>
      <c r="O296" s="172"/>
      <c r="P296" s="172"/>
      <c r="Q296" s="172"/>
      <c r="R296" s="172"/>
      <c r="S296" s="172"/>
      <c r="T296" s="172"/>
      <c r="U296" s="172"/>
      <c r="V296" s="172"/>
      <c r="W296" s="172"/>
      <c r="X296" s="172"/>
      <c r="Y296" s="172"/>
      <c r="Z296" s="172"/>
      <c r="AA296" s="172"/>
      <c r="AB296" s="172"/>
    </row>
    <row r="297" spans="1:28" ht="25.5">
      <c r="A297" s="153" t="s">
        <v>1508</v>
      </c>
      <c r="B297" s="154" t="s">
        <v>156</v>
      </c>
      <c r="C297" s="154" t="s">
        <v>27</v>
      </c>
      <c r="D297" s="155" t="s">
        <v>1819</v>
      </c>
      <c r="E297" s="154" t="s">
        <v>80</v>
      </c>
      <c r="F297" s="156">
        <v>1</v>
      </c>
      <c r="G297" s="157">
        <v>691.56</v>
      </c>
      <c r="H297" s="158">
        <v>691.56</v>
      </c>
      <c r="I297" s="172"/>
      <c r="J297" s="172"/>
      <c r="K297" s="172"/>
      <c r="L297" s="172"/>
      <c r="M297" s="172"/>
      <c r="N297" s="172"/>
      <c r="O297" s="172"/>
      <c r="P297" s="172"/>
      <c r="Q297" s="172"/>
      <c r="R297" s="172"/>
      <c r="S297" s="172"/>
      <c r="T297" s="172"/>
      <c r="U297" s="172"/>
      <c r="V297" s="172"/>
      <c r="W297" s="172"/>
      <c r="X297" s="172"/>
      <c r="Y297" s="172"/>
      <c r="Z297" s="172"/>
      <c r="AA297" s="172"/>
      <c r="AB297" s="172"/>
    </row>
    <row r="298" spans="1:28" ht="25.5">
      <c r="A298" s="166" t="s">
        <v>1510</v>
      </c>
      <c r="B298" s="167" t="s">
        <v>1794</v>
      </c>
      <c r="C298" s="167" t="s">
        <v>27</v>
      </c>
      <c r="D298" s="168" t="s">
        <v>1795</v>
      </c>
      <c r="E298" s="167" t="s">
        <v>1668</v>
      </c>
      <c r="F298" s="169">
        <v>4.9000000000000002E-2</v>
      </c>
      <c r="G298" s="170">
        <v>0.53</v>
      </c>
      <c r="H298" s="171">
        <v>0.02</v>
      </c>
      <c r="I298" s="172"/>
      <c r="J298" s="172"/>
      <c r="K298" s="172"/>
      <c r="L298" s="172"/>
      <c r="M298" s="172"/>
      <c r="N298" s="172"/>
      <c r="O298" s="172"/>
      <c r="P298" s="172"/>
      <c r="Q298" s="172"/>
      <c r="R298" s="172"/>
      <c r="S298" s="172"/>
      <c r="T298" s="172"/>
      <c r="U298" s="172"/>
      <c r="V298" s="172"/>
      <c r="W298" s="172"/>
      <c r="X298" s="172"/>
      <c r="Y298" s="172"/>
      <c r="Z298" s="172"/>
      <c r="AA298" s="172"/>
      <c r="AB298" s="172"/>
    </row>
    <row r="299" spans="1:28" ht="25.5">
      <c r="A299" s="166" t="s">
        <v>1510</v>
      </c>
      <c r="B299" s="167" t="s">
        <v>1726</v>
      </c>
      <c r="C299" s="167" t="s">
        <v>27</v>
      </c>
      <c r="D299" s="168" t="s">
        <v>1727</v>
      </c>
      <c r="E299" s="167" t="s">
        <v>1673</v>
      </c>
      <c r="F299" s="169">
        <v>0.41099999999999998</v>
      </c>
      <c r="G299" s="170">
        <v>22.64</v>
      </c>
      <c r="H299" s="171">
        <v>9.3000000000000007</v>
      </c>
      <c r="I299" s="172"/>
      <c r="J299" s="172"/>
      <c r="K299" s="172"/>
      <c r="L299" s="172"/>
      <c r="M299" s="172"/>
      <c r="N299" s="172"/>
      <c r="O299" s="172"/>
      <c r="P299" s="172"/>
      <c r="Q299" s="172"/>
      <c r="R299" s="172"/>
      <c r="S299" s="172"/>
      <c r="T299" s="172"/>
      <c r="U299" s="172"/>
      <c r="V299" s="172"/>
      <c r="W299" s="172"/>
      <c r="X299" s="172"/>
      <c r="Y299" s="172"/>
      <c r="Z299" s="172"/>
      <c r="AA299" s="172"/>
      <c r="AB299" s="172"/>
    </row>
    <row r="300" spans="1:28" ht="25.5">
      <c r="A300" s="166" t="s">
        <v>1510</v>
      </c>
      <c r="B300" s="167" t="s">
        <v>1796</v>
      </c>
      <c r="C300" s="167" t="s">
        <v>27</v>
      </c>
      <c r="D300" s="168" t="s">
        <v>1797</v>
      </c>
      <c r="E300" s="167" t="s">
        <v>1678</v>
      </c>
      <c r="F300" s="169">
        <v>5.2999999999999999E-2</v>
      </c>
      <c r="G300" s="170">
        <v>1.38</v>
      </c>
      <c r="H300" s="171">
        <v>7.0000000000000007E-2</v>
      </c>
      <c r="I300" s="172"/>
      <c r="J300" s="172"/>
      <c r="K300" s="172"/>
      <c r="L300" s="172"/>
      <c r="M300" s="172"/>
      <c r="N300" s="172"/>
      <c r="O300" s="172"/>
      <c r="P300" s="172"/>
      <c r="Q300" s="172"/>
      <c r="R300" s="172"/>
      <c r="S300" s="172"/>
      <c r="T300" s="172"/>
      <c r="U300" s="172"/>
      <c r="V300" s="172"/>
      <c r="W300" s="172"/>
      <c r="X300" s="172"/>
      <c r="Y300" s="172"/>
      <c r="Z300" s="172"/>
      <c r="AA300" s="172"/>
      <c r="AB300" s="172"/>
    </row>
    <row r="301" spans="1:28" ht="25.5">
      <c r="A301" s="166" t="s">
        <v>1510</v>
      </c>
      <c r="B301" s="167" t="s">
        <v>1738</v>
      </c>
      <c r="C301" s="167" t="s">
        <v>27</v>
      </c>
      <c r="D301" s="168" t="s">
        <v>1739</v>
      </c>
      <c r="E301" s="167" t="s">
        <v>1673</v>
      </c>
      <c r="F301" s="169">
        <v>0.41099999999999998</v>
      </c>
      <c r="G301" s="170">
        <v>31.21</v>
      </c>
      <c r="H301" s="171">
        <v>12.82</v>
      </c>
      <c r="I301" s="172"/>
      <c r="J301" s="172"/>
      <c r="K301" s="172"/>
      <c r="L301" s="172"/>
      <c r="M301" s="172"/>
      <c r="N301" s="172"/>
      <c r="O301" s="172"/>
      <c r="P301" s="172"/>
      <c r="Q301" s="172"/>
      <c r="R301" s="172"/>
      <c r="S301" s="172"/>
      <c r="T301" s="172"/>
      <c r="U301" s="172"/>
      <c r="V301" s="172"/>
      <c r="W301" s="172"/>
      <c r="X301" s="172"/>
      <c r="Y301" s="172"/>
      <c r="Z301" s="172"/>
      <c r="AA301" s="172"/>
      <c r="AB301" s="172"/>
    </row>
    <row r="302" spans="1:28" ht="38.25">
      <c r="A302" s="166" t="s">
        <v>1513</v>
      </c>
      <c r="B302" s="167" t="s">
        <v>1798</v>
      </c>
      <c r="C302" s="167" t="s">
        <v>27</v>
      </c>
      <c r="D302" s="168" t="s">
        <v>1799</v>
      </c>
      <c r="E302" s="167" t="s">
        <v>1800</v>
      </c>
      <c r="F302" s="169">
        <v>1.06</v>
      </c>
      <c r="G302" s="170">
        <v>631.47</v>
      </c>
      <c r="H302" s="171">
        <v>669.35</v>
      </c>
      <c r="I302" s="172"/>
      <c r="J302" s="172"/>
      <c r="K302" s="172"/>
      <c r="L302" s="172"/>
      <c r="M302" s="172"/>
      <c r="N302" s="172"/>
      <c r="O302" s="172"/>
      <c r="P302" s="172"/>
      <c r="Q302" s="172"/>
      <c r="R302" s="172"/>
      <c r="S302" s="172"/>
      <c r="T302" s="172"/>
      <c r="U302" s="172"/>
      <c r="V302" s="172"/>
      <c r="W302" s="172"/>
      <c r="X302" s="172"/>
      <c r="Y302" s="172"/>
      <c r="Z302" s="172"/>
      <c r="AA302" s="172"/>
      <c r="AB302" s="172"/>
    </row>
    <row r="303" spans="1:28" ht="14.25">
      <c r="A303" s="159"/>
      <c r="B303" s="160"/>
      <c r="C303" s="160"/>
      <c r="D303" s="161"/>
      <c r="E303" s="160"/>
      <c r="F303" s="162"/>
      <c r="G303" s="163"/>
      <c r="H303" s="164"/>
      <c r="I303" s="172"/>
      <c r="J303" s="172"/>
      <c r="K303" s="172"/>
      <c r="L303" s="172"/>
      <c r="M303" s="172"/>
      <c r="N303" s="172"/>
      <c r="O303" s="172"/>
      <c r="P303" s="172"/>
      <c r="Q303" s="172"/>
      <c r="R303" s="172"/>
      <c r="S303" s="172"/>
      <c r="T303" s="172"/>
      <c r="U303" s="172"/>
      <c r="V303" s="172"/>
      <c r="W303" s="172"/>
      <c r="X303" s="172"/>
      <c r="Y303" s="172"/>
      <c r="Z303" s="172"/>
      <c r="AA303" s="172"/>
      <c r="AB303" s="172"/>
    </row>
    <row r="304" spans="1:28" ht="14.25">
      <c r="A304" s="148" t="s">
        <v>162</v>
      </c>
      <c r="B304" s="149" t="s">
        <v>7</v>
      </c>
      <c r="C304" s="149" t="s">
        <v>1504</v>
      </c>
      <c r="D304" s="165" t="s">
        <v>1505</v>
      </c>
      <c r="E304" s="149" t="s">
        <v>10</v>
      </c>
      <c r="F304" s="150" t="s">
        <v>11</v>
      </c>
      <c r="G304" s="151" t="s">
        <v>1506</v>
      </c>
      <c r="H304" s="152" t="s">
        <v>1507</v>
      </c>
      <c r="I304" s="172"/>
      <c r="J304" s="172"/>
      <c r="K304" s="172"/>
      <c r="L304" s="172"/>
      <c r="M304" s="172"/>
      <c r="N304" s="172"/>
      <c r="O304" s="172"/>
      <c r="P304" s="172"/>
      <c r="Q304" s="172"/>
      <c r="R304" s="172"/>
      <c r="S304" s="172"/>
      <c r="T304" s="172"/>
      <c r="U304" s="172"/>
      <c r="V304" s="172"/>
      <c r="W304" s="172"/>
      <c r="X304" s="172"/>
      <c r="Y304" s="172"/>
      <c r="Z304" s="172"/>
      <c r="AA304" s="172"/>
      <c r="AB304" s="172"/>
    </row>
    <row r="305" spans="1:28" ht="25.5">
      <c r="A305" s="153" t="s">
        <v>1508</v>
      </c>
      <c r="B305" s="154" t="s">
        <v>163</v>
      </c>
      <c r="C305" s="154" t="s">
        <v>27</v>
      </c>
      <c r="D305" s="155" t="s">
        <v>1820</v>
      </c>
      <c r="E305" s="154" t="s">
        <v>99</v>
      </c>
      <c r="F305" s="156">
        <v>1</v>
      </c>
      <c r="G305" s="157">
        <v>14.38</v>
      </c>
      <c r="H305" s="158">
        <v>14.38</v>
      </c>
      <c r="I305" s="172"/>
      <c r="J305" s="172"/>
      <c r="K305" s="172"/>
      <c r="L305" s="172"/>
      <c r="M305" s="172"/>
      <c r="N305" s="172"/>
      <c r="O305" s="172"/>
      <c r="P305" s="172"/>
      <c r="Q305" s="172"/>
      <c r="R305" s="172"/>
      <c r="S305" s="172"/>
      <c r="T305" s="172"/>
      <c r="U305" s="172"/>
      <c r="V305" s="172"/>
      <c r="W305" s="172"/>
      <c r="X305" s="172"/>
      <c r="Y305" s="172"/>
      <c r="Z305" s="172"/>
      <c r="AA305" s="172"/>
      <c r="AB305" s="172"/>
    </row>
    <row r="306" spans="1:28" ht="25.5">
      <c r="A306" s="166" t="s">
        <v>1510</v>
      </c>
      <c r="B306" s="167" t="s">
        <v>1763</v>
      </c>
      <c r="C306" s="167" t="s">
        <v>27</v>
      </c>
      <c r="D306" s="168" t="s">
        <v>1764</v>
      </c>
      <c r="E306" s="167" t="s">
        <v>99</v>
      </c>
      <c r="F306" s="169">
        <v>1</v>
      </c>
      <c r="G306" s="170">
        <v>9.85</v>
      </c>
      <c r="H306" s="171">
        <v>9.85</v>
      </c>
      <c r="I306" s="172"/>
      <c r="J306" s="172"/>
      <c r="K306" s="172"/>
      <c r="L306" s="172"/>
      <c r="M306" s="172"/>
      <c r="N306" s="172"/>
      <c r="O306" s="172"/>
      <c r="P306" s="172"/>
      <c r="Q306" s="172"/>
      <c r="R306" s="172"/>
      <c r="S306" s="172"/>
      <c r="T306" s="172"/>
      <c r="U306" s="172"/>
      <c r="V306" s="172"/>
      <c r="W306" s="172"/>
      <c r="X306" s="172"/>
      <c r="Y306" s="172"/>
      <c r="Z306" s="172"/>
      <c r="AA306" s="172"/>
      <c r="AB306" s="172"/>
    </row>
    <row r="307" spans="1:28" ht="25.5">
      <c r="A307" s="166" t="s">
        <v>1510</v>
      </c>
      <c r="B307" s="167" t="s">
        <v>1765</v>
      </c>
      <c r="C307" s="167" t="s">
        <v>27</v>
      </c>
      <c r="D307" s="168" t="s">
        <v>1766</v>
      </c>
      <c r="E307" s="167" t="s">
        <v>1673</v>
      </c>
      <c r="F307" s="169">
        <v>0.1069</v>
      </c>
      <c r="G307" s="170">
        <v>30.97</v>
      </c>
      <c r="H307" s="171">
        <v>3.31</v>
      </c>
      <c r="I307" s="172"/>
      <c r="J307" s="172"/>
      <c r="K307" s="172"/>
      <c r="L307" s="172"/>
      <c r="M307" s="172"/>
      <c r="N307" s="172"/>
      <c r="O307" s="172"/>
      <c r="P307" s="172"/>
      <c r="Q307" s="172"/>
      <c r="R307" s="172"/>
      <c r="S307" s="172"/>
      <c r="T307" s="172"/>
      <c r="U307" s="172"/>
      <c r="V307" s="172"/>
      <c r="W307" s="172"/>
      <c r="X307" s="172"/>
      <c r="Y307" s="172"/>
      <c r="Z307" s="172"/>
      <c r="AA307" s="172"/>
      <c r="AB307" s="172"/>
    </row>
    <row r="308" spans="1:28" ht="25.5">
      <c r="A308" s="166" t="s">
        <v>1510</v>
      </c>
      <c r="B308" s="167" t="s">
        <v>1767</v>
      </c>
      <c r="C308" s="167" t="s">
        <v>27</v>
      </c>
      <c r="D308" s="168" t="s">
        <v>1768</v>
      </c>
      <c r="E308" s="167" t="s">
        <v>1673</v>
      </c>
      <c r="F308" s="169">
        <v>1.7500000000000002E-2</v>
      </c>
      <c r="G308" s="170">
        <v>25.02</v>
      </c>
      <c r="H308" s="171">
        <v>0.43</v>
      </c>
      <c r="I308" s="172"/>
      <c r="J308" s="172"/>
      <c r="K308" s="172"/>
      <c r="L308" s="172"/>
      <c r="M308" s="172"/>
      <c r="N308" s="172"/>
      <c r="O308" s="172"/>
      <c r="P308" s="172"/>
      <c r="Q308" s="172"/>
      <c r="R308" s="172"/>
      <c r="S308" s="172"/>
      <c r="T308" s="172"/>
      <c r="U308" s="172"/>
      <c r="V308" s="172"/>
      <c r="W308" s="172"/>
      <c r="X308" s="172"/>
      <c r="Y308" s="172"/>
      <c r="Z308" s="172"/>
      <c r="AA308" s="172"/>
      <c r="AB308" s="172"/>
    </row>
    <row r="309" spans="1:28" ht="25.5">
      <c r="A309" s="166" t="s">
        <v>1513</v>
      </c>
      <c r="B309" s="167" t="s">
        <v>1769</v>
      </c>
      <c r="C309" s="167" t="s">
        <v>27</v>
      </c>
      <c r="D309" s="168" t="s">
        <v>1770</v>
      </c>
      <c r="E309" s="167" t="s">
        <v>99</v>
      </c>
      <c r="F309" s="169">
        <v>2.5000000000000001E-2</v>
      </c>
      <c r="G309" s="170">
        <v>22</v>
      </c>
      <c r="H309" s="171">
        <v>0.55000000000000004</v>
      </c>
      <c r="I309" s="172"/>
      <c r="J309" s="172"/>
      <c r="K309" s="172"/>
      <c r="L309" s="172"/>
      <c r="M309" s="172"/>
      <c r="N309" s="172"/>
      <c r="O309" s="172"/>
      <c r="P309" s="172"/>
      <c r="Q309" s="172"/>
      <c r="R309" s="172"/>
      <c r="S309" s="172"/>
      <c r="T309" s="172"/>
      <c r="U309" s="172"/>
      <c r="V309" s="172"/>
      <c r="W309" s="172"/>
      <c r="X309" s="172"/>
      <c r="Y309" s="172"/>
      <c r="Z309" s="172"/>
      <c r="AA309" s="172"/>
      <c r="AB309" s="172"/>
    </row>
    <row r="310" spans="1:28" ht="25.5">
      <c r="A310" s="166" t="s">
        <v>1513</v>
      </c>
      <c r="B310" s="167" t="s">
        <v>1771</v>
      </c>
      <c r="C310" s="167" t="s">
        <v>27</v>
      </c>
      <c r="D310" s="168" t="s">
        <v>1772</v>
      </c>
      <c r="E310" s="167" t="s">
        <v>76</v>
      </c>
      <c r="F310" s="169">
        <v>1.19</v>
      </c>
      <c r="G310" s="170">
        <v>0.21</v>
      </c>
      <c r="H310" s="171">
        <v>0.24</v>
      </c>
      <c r="I310" s="172"/>
      <c r="J310" s="172"/>
      <c r="K310" s="172"/>
      <c r="L310" s="172"/>
      <c r="M310" s="172"/>
      <c r="N310" s="172"/>
      <c r="O310" s="172"/>
      <c r="P310" s="172"/>
      <c r="Q310" s="172"/>
      <c r="R310" s="172"/>
      <c r="S310" s="172"/>
      <c r="T310" s="172"/>
      <c r="U310" s="172"/>
      <c r="V310" s="172"/>
      <c r="W310" s="172"/>
      <c r="X310" s="172"/>
      <c r="Y310" s="172"/>
      <c r="Z310" s="172"/>
      <c r="AA310" s="172"/>
      <c r="AB310" s="172"/>
    </row>
    <row r="311" spans="1:28" ht="14.25">
      <c r="A311" s="159"/>
      <c r="B311" s="160"/>
      <c r="C311" s="160"/>
      <c r="D311" s="161"/>
      <c r="E311" s="160"/>
      <c r="F311" s="162"/>
      <c r="G311" s="163"/>
      <c r="H311" s="164"/>
      <c r="I311" s="172"/>
      <c r="J311" s="172"/>
      <c r="K311" s="172"/>
      <c r="L311" s="172"/>
      <c r="M311" s="172"/>
      <c r="N311" s="172"/>
      <c r="O311" s="172"/>
      <c r="P311" s="172"/>
      <c r="Q311" s="172"/>
      <c r="R311" s="172"/>
      <c r="S311" s="172"/>
      <c r="T311" s="172"/>
      <c r="U311" s="172"/>
      <c r="V311" s="172"/>
      <c r="W311" s="172"/>
      <c r="X311" s="172"/>
      <c r="Y311" s="172"/>
      <c r="Z311" s="172"/>
      <c r="AA311" s="172"/>
      <c r="AB311" s="172"/>
    </row>
    <row r="312" spans="1:28" ht="14.25">
      <c r="A312" s="148" t="s">
        <v>165</v>
      </c>
      <c r="B312" s="149" t="s">
        <v>7</v>
      </c>
      <c r="C312" s="149" t="s">
        <v>1504</v>
      </c>
      <c r="D312" s="165" t="s">
        <v>1505</v>
      </c>
      <c r="E312" s="149" t="s">
        <v>10</v>
      </c>
      <c r="F312" s="150" t="s">
        <v>11</v>
      </c>
      <c r="G312" s="151" t="s">
        <v>1506</v>
      </c>
      <c r="H312" s="152" t="s">
        <v>1507</v>
      </c>
      <c r="I312" s="172"/>
      <c r="J312" s="172"/>
      <c r="K312" s="172"/>
      <c r="L312" s="172"/>
      <c r="M312" s="172"/>
      <c r="N312" s="172"/>
      <c r="O312" s="172"/>
      <c r="P312" s="172"/>
      <c r="Q312" s="172"/>
      <c r="R312" s="172"/>
      <c r="S312" s="172"/>
      <c r="T312" s="172"/>
      <c r="U312" s="172"/>
      <c r="V312" s="172"/>
      <c r="W312" s="172"/>
      <c r="X312" s="172"/>
      <c r="Y312" s="172"/>
      <c r="Z312" s="172"/>
      <c r="AA312" s="172"/>
      <c r="AB312" s="172"/>
    </row>
    <row r="313" spans="1:28" ht="25.5">
      <c r="A313" s="153" t="s">
        <v>1508</v>
      </c>
      <c r="B313" s="154" t="s">
        <v>166</v>
      </c>
      <c r="C313" s="154" t="s">
        <v>27</v>
      </c>
      <c r="D313" s="155" t="s">
        <v>1821</v>
      </c>
      <c r="E313" s="154" t="s">
        <v>99</v>
      </c>
      <c r="F313" s="156">
        <v>1</v>
      </c>
      <c r="G313" s="157">
        <v>10.91</v>
      </c>
      <c r="H313" s="158">
        <v>10.91</v>
      </c>
      <c r="I313" s="172"/>
      <c r="J313" s="172"/>
      <c r="K313" s="172"/>
      <c r="L313" s="172"/>
      <c r="M313" s="172"/>
      <c r="N313" s="172"/>
      <c r="O313" s="172"/>
      <c r="P313" s="172"/>
      <c r="Q313" s="172"/>
      <c r="R313" s="172"/>
      <c r="S313" s="172"/>
      <c r="T313" s="172"/>
      <c r="U313" s="172"/>
      <c r="V313" s="172"/>
      <c r="W313" s="172"/>
      <c r="X313" s="172"/>
      <c r="Y313" s="172"/>
      <c r="Z313" s="172"/>
      <c r="AA313" s="172"/>
      <c r="AB313" s="172"/>
    </row>
    <row r="314" spans="1:28" ht="25.5">
      <c r="A314" s="166" t="s">
        <v>1510</v>
      </c>
      <c r="B314" s="167" t="s">
        <v>1780</v>
      </c>
      <c r="C314" s="167" t="s">
        <v>27</v>
      </c>
      <c r="D314" s="168" t="s">
        <v>1781</v>
      </c>
      <c r="E314" s="167" t="s">
        <v>99</v>
      </c>
      <c r="F314" s="169">
        <v>1</v>
      </c>
      <c r="G314" s="170">
        <v>8.8800000000000008</v>
      </c>
      <c r="H314" s="171">
        <v>8.8800000000000008</v>
      </c>
      <c r="I314" s="172"/>
      <c r="J314" s="172"/>
      <c r="K314" s="172"/>
      <c r="L314" s="172"/>
      <c r="M314" s="172"/>
      <c r="N314" s="172"/>
      <c r="O314" s="172"/>
      <c r="P314" s="172"/>
      <c r="Q314" s="172"/>
      <c r="R314" s="172"/>
      <c r="S314" s="172"/>
      <c r="T314" s="172"/>
      <c r="U314" s="172"/>
      <c r="V314" s="172"/>
      <c r="W314" s="172"/>
      <c r="X314" s="172"/>
      <c r="Y314" s="172"/>
      <c r="Z314" s="172"/>
      <c r="AA314" s="172"/>
      <c r="AB314" s="172"/>
    </row>
    <row r="315" spans="1:28" ht="25.5">
      <c r="A315" s="166" t="s">
        <v>1510</v>
      </c>
      <c r="B315" s="167" t="s">
        <v>1765</v>
      </c>
      <c r="C315" s="167" t="s">
        <v>27</v>
      </c>
      <c r="D315" s="168" t="s">
        <v>1766</v>
      </c>
      <c r="E315" s="167" t="s">
        <v>1673</v>
      </c>
      <c r="F315" s="169">
        <v>3.9199999999999999E-2</v>
      </c>
      <c r="G315" s="170">
        <v>30.97</v>
      </c>
      <c r="H315" s="171">
        <v>1.21</v>
      </c>
      <c r="I315" s="172"/>
      <c r="J315" s="172"/>
      <c r="K315" s="172"/>
      <c r="L315" s="172"/>
      <c r="M315" s="172"/>
      <c r="N315" s="172"/>
      <c r="O315" s="172"/>
      <c r="P315" s="172"/>
      <c r="Q315" s="172"/>
      <c r="R315" s="172"/>
      <c r="S315" s="172"/>
      <c r="T315" s="172"/>
      <c r="U315" s="172"/>
      <c r="V315" s="172"/>
      <c r="W315" s="172"/>
      <c r="X315" s="172"/>
      <c r="Y315" s="172"/>
      <c r="Z315" s="172"/>
      <c r="AA315" s="172"/>
      <c r="AB315" s="172"/>
    </row>
    <row r="316" spans="1:28" ht="25.5">
      <c r="A316" s="166" t="s">
        <v>1510</v>
      </c>
      <c r="B316" s="167" t="s">
        <v>1767</v>
      </c>
      <c r="C316" s="167" t="s">
        <v>27</v>
      </c>
      <c r="D316" s="168" t="s">
        <v>1768</v>
      </c>
      <c r="E316" s="167" t="s">
        <v>1673</v>
      </c>
      <c r="F316" s="169">
        <v>6.4000000000000003E-3</v>
      </c>
      <c r="G316" s="170">
        <v>25.02</v>
      </c>
      <c r="H316" s="171">
        <v>0.16</v>
      </c>
      <c r="I316" s="172"/>
      <c r="J316" s="172"/>
      <c r="K316" s="172"/>
      <c r="L316" s="172"/>
      <c r="M316" s="172"/>
      <c r="N316" s="172"/>
      <c r="O316" s="172"/>
      <c r="P316" s="172"/>
      <c r="Q316" s="172"/>
      <c r="R316" s="172"/>
      <c r="S316" s="172"/>
      <c r="T316" s="172"/>
      <c r="U316" s="172"/>
      <c r="V316" s="172"/>
      <c r="W316" s="172"/>
      <c r="X316" s="172"/>
      <c r="Y316" s="172"/>
      <c r="Z316" s="172"/>
      <c r="AA316" s="172"/>
      <c r="AB316" s="172"/>
    </row>
    <row r="317" spans="1:28" ht="25.5">
      <c r="A317" s="166" t="s">
        <v>1513</v>
      </c>
      <c r="B317" s="167" t="s">
        <v>1771</v>
      </c>
      <c r="C317" s="167" t="s">
        <v>27</v>
      </c>
      <c r="D317" s="168" t="s">
        <v>1772</v>
      </c>
      <c r="E317" s="167" t="s">
        <v>76</v>
      </c>
      <c r="F317" s="169">
        <v>0.54300000000000004</v>
      </c>
      <c r="G317" s="170">
        <v>0.21</v>
      </c>
      <c r="H317" s="171">
        <v>0.11</v>
      </c>
      <c r="I317" s="172"/>
      <c r="J317" s="172"/>
      <c r="K317" s="172"/>
      <c r="L317" s="172"/>
      <c r="M317" s="172"/>
      <c r="N317" s="172"/>
      <c r="O317" s="172"/>
      <c r="P317" s="172"/>
      <c r="Q317" s="172"/>
      <c r="R317" s="172"/>
      <c r="S317" s="172"/>
      <c r="T317" s="172"/>
      <c r="U317" s="172"/>
      <c r="V317" s="172"/>
      <c r="W317" s="172"/>
      <c r="X317" s="172"/>
      <c r="Y317" s="172"/>
      <c r="Z317" s="172"/>
      <c r="AA317" s="172"/>
      <c r="AB317" s="172"/>
    </row>
    <row r="318" spans="1:28" ht="25.5">
      <c r="A318" s="166" t="s">
        <v>1513</v>
      </c>
      <c r="B318" s="167" t="s">
        <v>1769</v>
      </c>
      <c r="C318" s="167" t="s">
        <v>27</v>
      </c>
      <c r="D318" s="168" t="s">
        <v>1770</v>
      </c>
      <c r="E318" s="167" t="s">
        <v>99</v>
      </c>
      <c r="F318" s="169">
        <v>2.5000000000000001E-2</v>
      </c>
      <c r="G318" s="170">
        <v>22</v>
      </c>
      <c r="H318" s="171">
        <v>0.55000000000000004</v>
      </c>
      <c r="I318" s="172"/>
      <c r="J318" s="172"/>
      <c r="K318" s="172"/>
      <c r="L318" s="172"/>
      <c r="M318" s="172"/>
      <c r="N318" s="172"/>
      <c r="O318" s="172"/>
      <c r="P318" s="172"/>
      <c r="Q318" s="172"/>
      <c r="R318" s="172"/>
      <c r="S318" s="172"/>
      <c r="T318" s="172"/>
      <c r="U318" s="172"/>
      <c r="V318" s="172"/>
      <c r="W318" s="172"/>
      <c r="X318" s="172"/>
      <c r="Y318" s="172"/>
      <c r="Z318" s="172"/>
      <c r="AA318" s="172"/>
      <c r="AB318" s="172"/>
    </row>
    <row r="319" spans="1:28" ht="14.25">
      <c r="A319" s="159"/>
      <c r="B319" s="160"/>
      <c r="C319" s="160"/>
      <c r="D319" s="161"/>
      <c r="E319" s="160"/>
      <c r="F319" s="162"/>
      <c r="G319" s="163"/>
      <c r="H319" s="164"/>
      <c r="I319" s="172"/>
      <c r="J319" s="172"/>
      <c r="K319" s="172"/>
      <c r="L319" s="172"/>
      <c r="M319" s="172"/>
      <c r="N319" s="172"/>
      <c r="O319" s="172"/>
      <c r="P319" s="172"/>
      <c r="Q319" s="172"/>
      <c r="R319" s="172"/>
      <c r="S319" s="172"/>
      <c r="T319" s="172"/>
      <c r="U319" s="172"/>
      <c r="V319" s="172"/>
      <c r="W319" s="172"/>
      <c r="X319" s="172"/>
      <c r="Y319" s="172"/>
      <c r="Z319" s="172"/>
      <c r="AA319" s="172"/>
      <c r="AB319" s="172"/>
    </row>
    <row r="320" spans="1:28" ht="14.25">
      <c r="A320" s="148" t="s">
        <v>168</v>
      </c>
      <c r="B320" s="149" t="s">
        <v>7</v>
      </c>
      <c r="C320" s="149" t="s">
        <v>1504</v>
      </c>
      <c r="D320" s="165" t="s">
        <v>1505</v>
      </c>
      <c r="E320" s="149" t="s">
        <v>10</v>
      </c>
      <c r="F320" s="150" t="s">
        <v>11</v>
      </c>
      <c r="G320" s="151" t="s">
        <v>1506</v>
      </c>
      <c r="H320" s="152" t="s">
        <v>1507</v>
      </c>
      <c r="I320" s="172"/>
      <c r="J320" s="172"/>
      <c r="K320" s="172"/>
      <c r="L320" s="172"/>
      <c r="M320" s="172"/>
      <c r="N320" s="172"/>
      <c r="O320" s="172"/>
      <c r="P320" s="172"/>
      <c r="Q320" s="172"/>
      <c r="R320" s="172"/>
      <c r="S320" s="172"/>
      <c r="T320" s="172"/>
      <c r="U320" s="172"/>
      <c r="V320" s="172"/>
      <c r="W320" s="172"/>
      <c r="X320" s="172"/>
      <c r="Y320" s="172"/>
      <c r="Z320" s="172"/>
      <c r="AA320" s="172"/>
      <c r="AB320" s="172"/>
    </row>
    <row r="321" spans="1:28" ht="25.5">
      <c r="A321" s="153" t="s">
        <v>1508</v>
      </c>
      <c r="B321" s="154" t="s">
        <v>169</v>
      </c>
      <c r="C321" s="154" t="s">
        <v>27</v>
      </c>
      <c r="D321" s="155" t="s">
        <v>1822</v>
      </c>
      <c r="E321" s="154" t="s">
        <v>99</v>
      </c>
      <c r="F321" s="156">
        <v>1</v>
      </c>
      <c r="G321" s="157">
        <v>9.1</v>
      </c>
      <c r="H321" s="158">
        <v>9.1</v>
      </c>
      <c r="I321" s="172"/>
      <c r="J321" s="172"/>
      <c r="K321" s="172"/>
      <c r="L321" s="172"/>
      <c r="M321" s="172"/>
      <c r="N321" s="172"/>
      <c r="O321" s="172"/>
      <c r="P321" s="172"/>
      <c r="Q321" s="172"/>
      <c r="R321" s="172"/>
      <c r="S321" s="172"/>
      <c r="T321" s="172"/>
      <c r="U321" s="172"/>
      <c r="V321" s="172"/>
      <c r="W321" s="172"/>
      <c r="X321" s="172"/>
      <c r="Y321" s="172"/>
      <c r="Z321" s="172"/>
      <c r="AA321" s="172"/>
      <c r="AB321" s="172"/>
    </row>
    <row r="322" spans="1:28" ht="25.5">
      <c r="A322" s="166" t="s">
        <v>1510</v>
      </c>
      <c r="B322" s="167" t="s">
        <v>1765</v>
      </c>
      <c r="C322" s="167" t="s">
        <v>27</v>
      </c>
      <c r="D322" s="168" t="s">
        <v>1766</v>
      </c>
      <c r="E322" s="167" t="s">
        <v>1673</v>
      </c>
      <c r="F322" s="169">
        <v>2.5700000000000001E-2</v>
      </c>
      <c r="G322" s="170">
        <v>30.97</v>
      </c>
      <c r="H322" s="171">
        <v>0.79</v>
      </c>
      <c r="I322" s="172"/>
      <c r="J322" s="172"/>
      <c r="K322" s="172"/>
      <c r="L322" s="172"/>
      <c r="M322" s="172"/>
      <c r="N322" s="172"/>
      <c r="O322" s="172"/>
      <c r="P322" s="172"/>
      <c r="Q322" s="172"/>
      <c r="R322" s="172"/>
      <c r="S322" s="172"/>
      <c r="T322" s="172"/>
      <c r="U322" s="172"/>
      <c r="V322" s="172"/>
      <c r="W322" s="172"/>
      <c r="X322" s="172"/>
      <c r="Y322" s="172"/>
      <c r="Z322" s="172"/>
      <c r="AA322" s="172"/>
      <c r="AB322" s="172"/>
    </row>
    <row r="323" spans="1:28" ht="25.5">
      <c r="A323" s="166" t="s">
        <v>1510</v>
      </c>
      <c r="B323" s="167" t="s">
        <v>1767</v>
      </c>
      <c r="C323" s="167" t="s">
        <v>27</v>
      </c>
      <c r="D323" s="168" t="s">
        <v>1768</v>
      </c>
      <c r="E323" s="167" t="s">
        <v>1673</v>
      </c>
      <c r="F323" s="169">
        <v>4.1999999999999997E-3</v>
      </c>
      <c r="G323" s="170">
        <v>25.02</v>
      </c>
      <c r="H323" s="171">
        <v>0.1</v>
      </c>
      <c r="I323" s="172"/>
      <c r="J323" s="172"/>
      <c r="K323" s="172"/>
      <c r="L323" s="172"/>
      <c r="M323" s="172"/>
      <c r="N323" s="172"/>
      <c r="O323" s="172"/>
      <c r="P323" s="172"/>
      <c r="Q323" s="172"/>
      <c r="R323" s="172"/>
      <c r="S323" s="172"/>
      <c r="T323" s="172"/>
      <c r="U323" s="172"/>
      <c r="V323" s="172"/>
      <c r="W323" s="172"/>
      <c r="X323" s="172"/>
      <c r="Y323" s="172"/>
      <c r="Z323" s="172"/>
      <c r="AA323" s="172"/>
      <c r="AB323" s="172"/>
    </row>
    <row r="324" spans="1:28" ht="25.5">
      <c r="A324" s="166" t="s">
        <v>1510</v>
      </c>
      <c r="B324" s="167" t="s">
        <v>1783</v>
      </c>
      <c r="C324" s="167" t="s">
        <v>27</v>
      </c>
      <c r="D324" s="168" t="s">
        <v>1784</v>
      </c>
      <c r="E324" s="167" t="s">
        <v>99</v>
      </c>
      <c r="F324" s="169">
        <v>1</v>
      </c>
      <c r="G324" s="170">
        <v>7.59</v>
      </c>
      <c r="H324" s="171">
        <v>7.59</v>
      </c>
      <c r="I324" s="172"/>
      <c r="J324" s="172"/>
      <c r="K324" s="172"/>
      <c r="L324" s="172"/>
      <c r="M324" s="172"/>
      <c r="N324" s="172"/>
      <c r="O324" s="172"/>
      <c r="P324" s="172"/>
      <c r="Q324" s="172"/>
      <c r="R324" s="172"/>
      <c r="S324" s="172"/>
      <c r="T324" s="172"/>
      <c r="U324" s="172"/>
      <c r="V324" s="172"/>
      <c r="W324" s="172"/>
      <c r="X324" s="172"/>
      <c r="Y324" s="172"/>
      <c r="Z324" s="172"/>
      <c r="AA324" s="172"/>
      <c r="AB324" s="172"/>
    </row>
    <row r="325" spans="1:28" ht="25.5">
      <c r="A325" s="166" t="s">
        <v>1513</v>
      </c>
      <c r="B325" s="167" t="s">
        <v>1771</v>
      </c>
      <c r="C325" s="167" t="s">
        <v>27</v>
      </c>
      <c r="D325" s="168" t="s">
        <v>1772</v>
      </c>
      <c r="E325" s="167" t="s">
        <v>76</v>
      </c>
      <c r="F325" s="169">
        <v>0.36699999999999999</v>
      </c>
      <c r="G325" s="170">
        <v>0.21</v>
      </c>
      <c r="H325" s="171">
        <v>7.0000000000000007E-2</v>
      </c>
      <c r="I325" s="172"/>
      <c r="J325" s="172"/>
      <c r="K325" s="172"/>
      <c r="L325" s="172"/>
      <c r="M325" s="172"/>
      <c r="N325" s="172"/>
      <c r="O325" s="172"/>
      <c r="P325" s="172"/>
      <c r="Q325" s="172"/>
      <c r="R325" s="172"/>
      <c r="S325" s="172"/>
      <c r="T325" s="172"/>
      <c r="U325" s="172"/>
      <c r="V325" s="172"/>
      <c r="W325" s="172"/>
      <c r="X325" s="172"/>
      <c r="Y325" s="172"/>
      <c r="Z325" s="172"/>
      <c r="AA325" s="172"/>
      <c r="AB325" s="172"/>
    </row>
    <row r="326" spans="1:28" ht="25.5">
      <c r="A326" s="166" t="s">
        <v>1513</v>
      </c>
      <c r="B326" s="167" t="s">
        <v>1769</v>
      </c>
      <c r="C326" s="167" t="s">
        <v>27</v>
      </c>
      <c r="D326" s="168" t="s">
        <v>1770</v>
      </c>
      <c r="E326" s="167" t="s">
        <v>99</v>
      </c>
      <c r="F326" s="169">
        <v>2.5000000000000001E-2</v>
      </c>
      <c r="G326" s="170">
        <v>22</v>
      </c>
      <c r="H326" s="171">
        <v>0.55000000000000004</v>
      </c>
      <c r="I326" s="172"/>
      <c r="J326" s="172"/>
      <c r="K326" s="172"/>
      <c r="L326" s="172"/>
      <c r="M326" s="172"/>
      <c r="N326" s="172"/>
      <c r="O326" s="172"/>
      <c r="P326" s="172"/>
      <c r="Q326" s="172"/>
      <c r="R326" s="172"/>
      <c r="S326" s="172"/>
      <c r="T326" s="172"/>
      <c r="U326" s="172"/>
      <c r="V326" s="172"/>
      <c r="W326" s="172"/>
      <c r="X326" s="172"/>
      <c r="Y326" s="172"/>
      <c r="Z326" s="172"/>
      <c r="AA326" s="172"/>
      <c r="AB326" s="172"/>
    </row>
    <row r="327" spans="1:28" ht="14.25">
      <c r="A327" s="159"/>
      <c r="B327" s="160"/>
      <c r="C327" s="160"/>
      <c r="D327" s="161"/>
      <c r="E327" s="160"/>
      <c r="F327" s="162"/>
      <c r="G327" s="163"/>
      <c r="H327" s="164"/>
      <c r="I327" s="172"/>
      <c r="J327" s="172"/>
      <c r="K327" s="172"/>
      <c r="L327" s="172"/>
      <c r="M327" s="172"/>
      <c r="N327" s="172"/>
      <c r="O327" s="172"/>
      <c r="P327" s="172"/>
      <c r="Q327" s="172"/>
      <c r="R327" s="172"/>
      <c r="S327" s="172"/>
      <c r="T327" s="172"/>
      <c r="U327" s="172"/>
      <c r="V327" s="172"/>
      <c r="W327" s="172"/>
      <c r="X327" s="172"/>
      <c r="Y327" s="172"/>
      <c r="Z327" s="172"/>
      <c r="AA327" s="172"/>
      <c r="AB327" s="172"/>
    </row>
    <row r="328" spans="1:28" ht="14.25">
      <c r="A328" s="148" t="s">
        <v>171</v>
      </c>
      <c r="B328" s="149" t="s">
        <v>7</v>
      </c>
      <c r="C328" s="149" t="s">
        <v>1504</v>
      </c>
      <c r="D328" s="165" t="s">
        <v>1505</v>
      </c>
      <c r="E328" s="149" t="s">
        <v>10</v>
      </c>
      <c r="F328" s="150" t="s">
        <v>11</v>
      </c>
      <c r="G328" s="151" t="s">
        <v>1506</v>
      </c>
      <c r="H328" s="152" t="s">
        <v>1507</v>
      </c>
      <c r="I328" s="172"/>
      <c r="J328" s="172"/>
      <c r="K328" s="172"/>
      <c r="L328" s="172"/>
      <c r="M328" s="172"/>
      <c r="N328" s="172"/>
      <c r="O328" s="172"/>
      <c r="P328" s="172"/>
      <c r="Q328" s="172"/>
      <c r="R328" s="172"/>
      <c r="S328" s="172"/>
      <c r="T328" s="172"/>
      <c r="U328" s="172"/>
      <c r="V328" s="172"/>
      <c r="W328" s="172"/>
      <c r="X328" s="172"/>
      <c r="Y328" s="172"/>
      <c r="Z328" s="172"/>
      <c r="AA328" s="172"/>
      <c r="AB328" s="172"/>
    </row>
    <row r="329" spans="1:28" ht="25.5">
      <c r="A329" s="153" t="s">
        <v>1508</v>
      </c>
      <c r="B329" s="154" t="s">
        <v>172</v>
      </c>
      <c r="C329" s="154" t="s">
        <v>27</v>
      </c>
      <c r="D329" s="155" t="s">
        <v>195</v>
      </c>
      <c r="E329" s="154" t="s">
        <v>99</v>
      </c>
      <c r="F329" s="156">
        <v>1</v>
      </c>
      <c r="G329" s="157">
        <v>8.77</v>
      </c>
      <c r="H329" s="158">
        <v>8.77</v>
      </c>
      <c r="I329" s="172"/>
      <c r="J329" s="172"/>
      <c r="K329" s="172"/>
      <c r="L329" s="172"/>
      <c r="M329" s="172"/>
      <c r="N329" s="172"/>
      <c r="O329" s="172"/>
      <c r="P329" s="172"/>
      <c r="Q329" s="172"/>
      <c r="R329" s="172"/>
      <c r="S329" s="172"/>
      <c r="T329" s="172"/>
      <c r="U329" s="172"/>
      <c r="V329" s="172"/>
      <c r="W329" s="172"/>
      <c r="X329" s="172"/>
      <c r="Y329" s="172"/>
      <c r="Z329" s="172"/>
      <c r="AA329" s="172"/>
      <c r="AB329" s="172"/>
    </row>
    <row r="330" spans="1:28" ht="25.5">
      <c r="A330" s="166" t="s">
        <v>1510</v>
      </c>
      <c r="B330" s="167" t="s">
        <v>1767</v>
      </c>
      <c r="C330" s="167" t="s">
        <v>27</v>
      </c>
      <c r="D330" s="168" t="s">
        <v>1768</v>
      </c>
      <c r="E330" s="167" t="s">
        <v>1673</v>
      </c>
      <c r="F330" s="169">
        <v>3.2000000000000002E-3</v>
      </c>
      <c r="G330" s="170">
        <v>25.02</v>
      </c>
      <c r="H330" s="171">
        <v>0.08</v>
      </c>
      <c r="I330" s="172"/>
      <c r="J330" s="172"/>
      <c r="K330" s="172"/>
      <c r="L330" s="172"/>
      <c r="M330" s="172"/>
      <c r="N330" s="172"/>
      <c r="O330" s="172"/>
      <c r="P330" s="172"/>
      <c r="Q330" s="172"/>
      <c r="R330" s="172"/>
      <c r="S330" s="172"/>
      <c r="T330" s="172"/>
      <c r="U330" s="172"/>
      <c r="V330" s="172"/>
      <c r="W330" s="172"/>
      <c r="X330" s="172"/>
      <c r="Y330" s="172"/>
      <c r="Z330" s="172"/>
      <c r="AA330" s="172"/>
      <c r="AB330" s="172"/>
    </row>
    <row r="331" spans="1:28" ht="25.5">
      <c r="A331" s="166" t="s">
        <v>1510</v>
      </c>
      <c r="B331" s="167" t="s">
        <v>1786</v>
      </c>
      <c r="C331" s="167" t="s">
        <v>27</v>
      </c>
      <c r="D331" s="168" t="s">
        <v>1787</v>
      </c>
      <c r="E331" s="167" t="s">
        <v>99</v>
      </c>
      <c r="F331" s="169">
        <v>1</v>
      </c>
      <c r="G331" s="170">
        <v>7.5</v>
      </c>
      <c r="H331" s="171">
        <v>7.5</v>
      </c>
      <c r="I331" s="172"/>
      <c r="J331" s="172"/>
      <c r="K331" s="172"/>
      <c r="L331" s="172"/>
      <c r="M331" s="172"/>
      <c r="N331" s="172"/>
      <c r="O331" s="172"/>
      <c r="P331" s="172"/>
      <c r="Q331" s="172"/>
      <c r="R331" s="172"/>
      <c r="S331" s="172"/>
      <c r="T331" s="172"/>
      <c r="U331" s="172"/>
      <c r="V331" s="172"/>
      <c r="W331" s="172"/>
      <c r="X331" s="172"/>
      <c r="Y331" s="172"/>
      <c r="Z331" s="172"/>
      <c r="AA331" s="172"/>
      <c r="AB331" s="172"/>
    </row>
    <row r="332" spans="1:28" ht="25.5">
      <c r="A332" s="166" t="s">
        <v>1510</v>
      </c>
      <c r="B332" s="167" t="s">
        <v>1765</v>
      </c>
      <c r="C332" s="167" t="s">
        <v>27</v>
      </c>
      <c r="D332" s="168" t="s">
        <v>1766</v>
      </c>
      <c r="E332" s="167" t="s">
        <v>1673</v>
      </c>
      <c r="F332" s="169">
        <v>1.9400000000000001E-2</v>
      </c>
      <c r="G332" s="170">
        <v>30.97</v>
      </c>
      <c r="H332" s="171">
        <v>0.6</v>
      </c>
      <c r="I332" s="172"/>
      <c r="J332" s="172"/>
      <c r="K332" s="172"/>
      <c r="L332" s="172"/>
      <c r="M332" s="172"/>
      <c r="N332" s="172"/>
      <c r="O332" s="172"/>
      <c r="P332" s="172"/>
      <c r="Q332" s="172"/>
      <c r="R332" s="172"/>
      <c r="S332" s="172"/>
      <c r="T332" s="172"/>
      <c r="U332" s="172"/>
      <c r="V332" s="172"/>
      <c r="W332" s="172"/>
      <c r="X332" s="172"/>
      <c r="Y332" s="172"/>
      <c r="Z332" s="172"/>
      <c r="AA332" s="172"/>
      <c r="AB332" s="172"/>
    </row>
    <row r="333" spans="1:28" ht="25.5">
      <c r="A333" s="166" t="s">
        <v>1513</v>
      </c>
      <c r="B333" s="167" t="s">
        <v>1771</v>
      </c>
      <c r="C333" s="167" t="s">
        <v>27</v>
      </c>
      <c r="D333" s="168" t="s">
        <v>1772</v>
      </c>
      <c r="E333" s="167" t="s">
        <v>76</v>
      </c>
      <c r="F333" s="169">
        <v>0.21199999999999999</v>
      </c>
      <c r="G333" s="170">
        <v>0.21</v>
      </c>
      <c r="H333" s="171">
        <v>0.04</v>
      </c>
      <c r="I333" s="172"/>
      <c r="J333" s="172"/>
      <c r="K333" s="172"/>
      <c r="L333" s="172"/>
      <c r="M333" s="172"/>
      <c r="N333" s="172"/>
      <c r="O333" s="172"/>
      <c r="P333" s="172"/>
      <c r="Q333" s="172"/>
      <c r="R333" s="172"/>
      <c r="S333" s="172"/>
      <c r="T333" s="172"/>
      <c r="U333" s="172"/>
      <c r="V333" s="172"/>
      <c r="W333" s="172"/>
      <c r="X333" s="172"/>
      <c r="Y333" s="172"/>
      <c r="Z333" s="172"/>
      <c r="AA333" s="172"/>
      <c r="AB333" s="172"/>
    </row>
    <row r="334" spans="1:28" ht="25.5">
      <c r="A334" s="166" t="s">
        <v>1513</v>
      </c>
      <c r="B334" s="167" t="s">
        <v>1769</v>
      </c>
      <c r="C334" s="167" t="s">
        <v>27</v>
      </c>
      <c r="D334" s="168" t="s">
        <v>1770</v>
      </c>
      <c r="E334" s="167" t="s">
        <v>99</v>
      </c>
      <c r="F334" s="169">
        <v>2.5000000000000001E-2</v>
      </c>
      <c r="G334" s="170">
        <v>22</v>
      </c>
      <c r="H334" s="171">
        <v>0.55000000000000004</v>
      </c>
      <c r="I334" s="172"/>
      <c r="J334" s="172"/>
      <c r="K334" s="172"/>
      <c r="L334" s="172"/>
      <c r="M334" s="172"/>
      <c r="N334" s="172"/>
      <c r="O334" s="172"/>
      <c r="P334" s="172"/>
      <c r="Q334" s="172"/>
      <c r="R334" s="172"/>
      <c r="S334" s="172"/>
      <c r="T334" s="172"/>
      <c r="U334" s="172"/>
      <c r="V334" s="172"/>
      <c r="W334" s="172"/>
      <c r="X334" s="172"/>
      <c r="Y334" s="172"/>
      <c r="Z334" s="172"/>
      <c r="AA334" s="172"/>
      <c r="AB334" s="172"/>
    </row>
    <row r="335" spans="1:28" ht="14.25">
      <c r="A335" s="159"/>
      <c r="B335" s="160"/>
      <c r="C335" s="160"/>
      <c r="D335" s="161"/>
      <c r="E335" s="160"/>
      <c r="F335" s="162"/>
      <c r="G335" s="163"/>
      <c r="H335" s="164"/>
      <c r="I335" s="172"/>
      <c r="J335" s="172"/>
      <c r="K335" s="172"/>
      <c r="L335" s="172"/>
      <c r="M335" s="172"/>
      <c r="N335" s="172"/>
      <c r="O335" s="172"/>
      <c r="P335" s="172"/>
      <c r="Q335" s="172"/>
      <c r="R335" s="172"/>
      <c r="S335" s="172"/>
      <c r="T335" s="172"/>
      <c r="U335" s="172"/>
      <c r="V335" s="172"/>
      <c r="W335" s="172"/>
      <c r="X335" s="172"/>
      <c r="Y335" s="172"/>
      <c r="Z335" s="172"/>
      <c r="AA335" s="172"/>
      <c r="AB335" s="172"/>
    </row>
    <row r="336" spans="1:28" ht="14.25">
      <c r="A336" s="148" t="s">
        <v>174</v>
      </c>
      <c r="B336" s="149" t="s">
        <v>7</v>
      </c>
      <c r="C336" s="149" t="s">
        <v>1504</v>
      </c>
      <c r="D336" s="165" t="s">
        <v>1505</v>
      </c>
      <c r="E336" s="149" t="s">
        <v>10</v>
      </c>
      <c r="F336" s="150" t="s">
        <v>11</v>
      </c>
      <c r="G336" s="151" t="s">
        <v>1506</v>
      </c>
      <c r="H336" s="152" t="s">
        <v>1507</v>
      </c>
      <c r="I336" s="172"/>
      <c r="J336" s="172"/>
      <c r="K336" s="172"/>
      <c r="L336" s="172"/>
      <c r="M336" s="172"/>
      <c r="N336" s="172"/>
      <c r="O336" s="172"/>
      <c r="P336" s="172"/>
      <c r="Q336" s="172"/>
      <c r="R336" s="172"/>
      <c r="S336" s="172"/>
      <c r="T336" s="172"/>
      <c r="U336" s="172"/>
      <c r="V336" s="172"/>
      <c r="W336" s="172"/>
      <c r="X336" s="172"/>
      <c r="Y336" s="172"/>
      <c r="Z336" s="172"/>
      <c r="AA336" s="172"/>
      <c r="AB336" s="172"/>
    </row>
    <row r="337" spans="1:28" ht="38.25">
      <c r="A337" s="153" t="s">
        <v>1508</v>
      </c>
      <c r="B337" s="154" t="s">
        <v>175</v>
      </c>
      <c r="C337" s="154" t="s">
        <v>27</v>
      </c>
      <c r="D337" s="155" t="s">
        <v>1823</v>
      </c>
      <c r="E337" s="154" t="s">
        <v>44</v>
      </c>
      <c r="F337" s="156">
        <v>1</v>
      </c>
      <c r="G337" s="157">
        <v>51.81</v>
      </c>
      <c r="H337" s="158">
        <v>51.81</v>
      </c>
      <c r="I337" s="172"/>
      <c r="J337" s="172"/>
      <c r="K337" s="172"/>
      <c r="L337" s="172"/>
      <c r="M337" s="172"/>
      <c r="N337" s="172"/>
      <c r="O337" s="172"/>
      <c r="P337" s="172"/>
      <c r="Q337" s="172"/>
      <c r="R337" s="172"/>
      <c r="S337" s="172"/>
      <c r="T337" s="172"/>
      <c r="U337" s="172"/>
      <c r="V337" s="172"/>
      <c r="W337" s="172"/>
      <c r="X337" s="172"/>
      <c r="Y337" s="172"/>
      <c r="Z337" s="172"/>
      <c r="AA337" s="172"/>
      <c r="AB337" s="172"/>
    </row>
    <row r="338" spans="1:28" ht="25.5">
      <c r="A338" s="166" t="s">
        <v>1510</v>
      </c>
      <c r="B338" s="167" t="s">
        <v>1674</v>
      </c>
      <c r="C338" s="167" t="s">
        <v>27</v>
      </c>
      <c r="D338" s="168" t="s">
        <v>1675</v>
      </c>
      <c r="E338" s="167" t="s">
        <v>1673</v>
      </c>
      <c r="F338" s="169">
        <v>0.6</v>
      </c>
      <c r="G338" s="170">
        <v>30.75</v>
      </c>
      <c r="H338" s="171">
        <v>18.45</v>
      </c>
      <c r="I338" s="172"/>
      <c r="J338" s="172"/>
      <c r="K338" s="172"/>
      <c r="L338" s="172"/>
      <c r="M338" s="172"/>
      <c r="N338" s="172"/>
      <c r="O338" s="172"/>
      <c r="P338" s="172"/>
      <c r="Q338" s="172"/>
      <c r="R338" s="172"/>
      <c r="S338" s="172"/>
      <c r="T338" s="172"/>
      <c r="U338" s="172"/>
      <c r="V338" s="172"/>
      <c r="W338" s="172"/>
      <c r="X338" s="172"/>
      <c r="Y338" s="172"/>
      <c r="Z338" s="172"/>
      <c r="AA338" s="172"/>
      <c r="AB338" s="172"/>
    </row>
    <row r="339" spans="1:28" ht="25.5">
      <c r="A339" s="166" t="s">
        <v>1510</v>
      </c>
      <c r="B339" s="167" t="s">
        <v>1824</v>
      </c>
      <c r="C339" s="167" t="s">
        <v>27</v>
      </c>
      <c r="D339" s="168" t="s">
        <v>1825</v>
      </c>
      <c r="E339" s="167" t="s">
        <v>44</v>
      </c>
      <c r="F339" s="169">
        <v>6.7000000000000004E-2</v>
      </c>
      <c r="G339" s="170">
        <v>222.42</v>
      </c>
      <c r="H339" s="171">
        <v>14.9</v>
      </c>
      <c r="I339" s="172"/>
      <c r="J339" s="172"/>
      <c r="K339" s="172"/>
      <c r="L339" s="172"/>
      <c r="M339" s="172"/>
      <c r="N339" s="172"/>
      <c r="O339" s="172"/>
      <c r="P339" s="172"/>
      <c r="Q339" s="172"/>
      <c r="R339" s="172"/>
      <c r="S339" s="172"/>
      <c r="T339" s="172"/>
      <c r="U339" s="172"/>
      <c r="V339" s="172"/>
      <c r="W339" s="172"/>
      <c r="X339" s="172"/>
      <c r="Y339" s="172"/>
      <c r="Z339" s="172"/>
      <c r="AA339" s="172"/>
      <c r="AB339" s="172"/>
    </row>
    <row r="340" spans="1:28" ht="25.5">
      <c r="A340" s="166" t="s">
        <v>1510</v>
      </c>
      <c r="B340" s="167" t="s">
        <v>1671</v>
      </c>
      <c r="C340" s="167" t="s">
        <v>27</v>
      </c>
      <c r="D340" s="168" t="s">
        <v>1672</v>
      </c>
      <c r="E340" s="167" t="s">
        <v>1673</v>
      </c>
      <c r="F340" s="169">
        <v>0.11</v>
      </c>
      <c r="G340" s="170">
        <v>24.85</v>
      </c>
      <c r="H340" s="171">
        <v>2.73</v>
      </c>
      <c r="I340" s="172"/>
      <c r="J340" s="172"/>
      <c r="K340" s="172"/>
      <c r="L340" s="172"/>
      <c r="M340" s="172"/>
      <c r="N340" s="172"/>
      <c r="O340" s="172"/>
      <c r="P340" s="172"/>
      <c r="Q340" s="172"/>
      <c r="R340" s="172"/>
      <c r="S340" s="172"/>
      <c r="T340" s="172"/>
      <c r="U340" s="172"/>
      <c r="V340" s="172"/>
      <c r="W340" s="172"/>
      <c r="X340" s="172"/>
      <c r="Y340" s="172"/>
      <c r="Z340" s="172"/>
      <c r="AA340" s="172"/>
      <c r="AB340" s="172"/>
    </row>
    <row r="341" spans="1:28" ht="14.25">
      <c r="A341" s="166" t="s">
        <v>1513</v>
      </c>
      <c r="B341" s="167" t="s">
        <v>1755</v>
      </c>
      <c r="C341" s="167" t="s">
        <v>27</v>
      </c>
      <c r="D341" s="168" t="s">
        <v>1756</v>
      </c>
      <c r="E341" s="167" t="s">
        <v>99</v>
      </c>
      <c r="F341" s="169">
        <v>1.9E-2</v>
      </c>
      <c r="G341" s="170">
        <v>22.52</v>
      </c>
      <c r="H341" s="171">
        <v>0.42</v>
      </c>
      <c r="I341" s="172"/>
      <c r="J341" s="172"/>
      <c r="K341" s="172"/>
      <c r="L341" s="172"/>
      <c r="M341" s="172"/>
      <c r="N341" s="172"/>
      <c r="O341" s="172"/>
      <c r="P341" s="172"/>
      <c r="Q341" s="172"/>
      <c r="R341" s="172"/>
      <c r="S341" s="172"/>
      <c r="T341" s="172"/>
      <c r="U341" s="172"/>
      <c r="V341" s="172"/>
      <c r="W341" s="172"/>
      <c r="X341" s="172"/>
      <c r="Y341" s="172"/>
      <c r="Z341" s="172"/>
      <c r="AA341" s="172"/>
      <c r="AB341" s="172"/>
    </row>
    <row r="342" spans="1:28" ht="25.5">
      <c r="A342" s="166" t="s">
        <v>1513</v>
      </c>
      <c r="B342" s="167" t="s">
        <v>1826</v>
      </c>
      <c r="C342" s="167" t="s">
        <v>27</v>
      </c>
      <c r="D342" s="168" t="s">
        <v>1827</v>
      </c>
      <c r="E342" s="167" t="s">
        <v>29</v>
      </c>
      <c r="F342" s="169">
        <v>0.78500000000000003</v>
      </c>
      <c r="G342" s="170">
        <v>6.48</v>
      </c>
      <c r="H342" s="171">
        <v>5.08</v>
      </c>
      <c r="I342" s="172"/>
      <c r="J342" s="172"/>
      <c r="K342" s="172"/>
      <c r="L342" s="172"/>
      <c r="M342" s="172"/>
      <c r="N342" s="172"/>
      <c r="O342" s="172"/>
      <c r="P342" s="172"/>
      <c r="Q342" s="172"/>
      <c r="R342" s="172"/>
      <c r="S342" s="172"/>
      <c r="T342" s="172"/>
      <c r="U342" s="172"/>
      <c r="V342" s="172"/>
      <c r="W342" s="172"/>
      <c r="X342" s="172"/>
      <c r="Y342" s="172"/>
      <c r="Z342" s="172"/>
      <c r="AA342" s="172"/>
      <c r="AB342" s="172"/>
    </row>
    <row r="343" spans="1:28" ht="25.5">
      <c r="A343" s="166" t="s">
        <v>1513</v>
      </c>
      <c r="B343" s="167" t="s">
        <v>1828</v>
      </c>
      <c r="C343" s="167" t="s">
        <v>27</v>
      </c>
      <c r="D343" s="168" t="s">
        <v>1829</v>
      </c>
      <c r="E343" s="167" t="s">
        <v>29</v>
      </c>
      <c r="F343" s="169">
        <v>0.19600000000000001</v>
      </c>
      <c r="G343" s="170">
        <v>16.84</v>
      </c>
      <c r="H343" s="171">
        <v>3.3</v>
      </c>
      <c r="I343" s="172"/>
      <c r="J343" s="172"/>
      <c r="K343" s="172"/>
      <c r="L343" s="172"/>
      <c r="M343" s="172"/>
      <c r="N343" s="172"/>
      <c r="O343" s="172"/>
      <c r="P343" s="172"/>
      <c r="Q343" s="172"/>
      <c r="R343" s="172"/>
      <c r="S343" s="172"/>
      <c r="T343" s="172"/>
      <c r="U343" s="172"/>
      <c r="V343" s="172"/>
      <c r="W343" s="172"/>
      <c r="X343" s="172"/>
      <c r="Y343" s="172"/>
      <c r="Z343" s="172"/>
      <c r="AA343" s="172"/>
      <c r="AB343" s="172"/>
    </row>
    <row r="344" spans="1:28" ht="25.5">
      <c r="A344" s="166" t="s">
        <v>1513</v>
      </c>
      <c r="B344" s="167" t="s">
        <v>1748</v>
      </c>
      <c r="C344" s="167" t="s">
        <v>27</v>
      </c>
      <c r="D344" s="168" t="s">
        <v>1749</v>
      </c>
      <c r="E344" s="167" t="s">
        <v>1750</v>
      </c>
      <c r="F344" s="169">
        <v>4.0000000000000001E-3</v>
      </c>
      <c r="G344" s="170">
        <v>6.19</v>
      </c>
      <c r="H344" s="171">
        <v>0.02</v>
      </c>
      <c r="I344" s="172"/>
      <c r="J344" s="172"/>
      <c r="K344" s="172"/>
      <c r="L344" s="172"/>
      <c r="M344" s="172"/>
      <c r="N344" s="172"/>
      <c r="O344" s="172"/>
      <c r="P344" s="172"/>
      <c r="Q344" s="172"/>
      <c r="R344" s="172"/>
      <c r="S344" s="172"/>
      <c r="T344" s="172"/>
      <c r="U344" s="172"/>
      <c r="V344" s="172"/>
      <c r="W344" s="172"/>
      <c r="X344" s="172"/>
      <c r="Y344" s="172"/>
      <c r="Z344" s="172"/>
      <c r="AA344" s="172"/>
      <c r="AB344" s="172"/>
    </row>
    <row r="345" spans="1:28" ht="25.5">
      <c r="A345" s="166" t="s">
        <v>1513</v>
      </c>
      <c r="B345" s="167" t="s">
        <v>1830</v>
      </c>
      <c r="C345" s="167" t="s">
        <v>27</v>
      </c>
      <c r="D345" s="168" t="s">
        <v>1831</v>
      </c>
      <c r="E345" s="167" t="s">
        <v>29</v>
      </c>
      <c r="F345" s="169">
        <v>0.39300000000000002</v>
      </c>
      <c r="G345" s="170">
        <v>17.600000000000001</v>
      </c>
      <c r="H345" s="171">
        <v>6.91</v>
      </c>
      <c r="I345" s="172"/>
      <c r="J345" s="172"/>
      <c r="K345" s="172"/>
      <c r="L345" s="172"/>
      <c r="M345" s="172"/>
      <c r="N345" s="172"/>
      <c r="O345" s="172"/>
      <c r="P345" s="172"/>
      <c r="Q345" s="172"/>
      <c r="R345" s="172"/>
      <c r="S345" s="172"/>
      <c r="T345" s="172"/>
      <c r="U345" s="172"/>
      <c r="V345" s="172"/>
      <c r="W345" s="172"/>
      <c r="X345" s="172"/>
      <c r="Y345" s="172"/>
      <c r="Z345" s="172"/>
      <c r="AA345" s="172"/>
      <c r="AB345" s="172"/>
    </row>
    <row r="346" spans="1:28" ht="14.25">
      <c r="A346" s="159"/>
      <c r="B346" s="160"/>
      <c r="C346" s="160"/>
      <c r="D346" s="161"/>
      <c r="E346" s="160"/>
      <c r="F346" s="162"/>
      <c r="G346" s="163"/>
      <c r="H346" s="164"/>
      <c r="I346" s="172"/>
      <c r="J346" s="172"/>
      <c r="K346" s="172"/>
      <c r="L346" s="172"/>
      <c r="M346" s="172"/>
      <c r="N346" s="172"/>
      <c r="O346" s="172"/>
      <c r="P346" s="172"/>
      <c r="Q346" s="172"/>
      <c r="R346" s="172"/>
      <c r="S346" s="172"/>
      <c r="T346" s="172"/>
      <c r="U346" s="172"/>
      <c r="V346" s="172"/>
      <c r="W346" s="172"/>
      <c r="X346" s="172"/>
      <c r="Y346" s="172"/>
      <c r="Z346" s="172"/>
      <c r="AA346" s="172"/>
      <c r="AB346" s="172"/>
    </row>
    <row r="347" spans="1:28" ht="14.25">
      <c r="A347" s="148" t="s">
        <v>177</v>
      </c>
      <c r="B347" s="149" t="s">
        <v>7</v>
      </c>
      <c r="C347" s="149" t="s">
        <v>1504</v>
      </c>
      <c r="D347" s="165" t="s">
        <v>1505</v>
      </c>
      <c r="E347" s="149" t="s">
        <v>10</v>
      </c>
      <c r="F347" s="150" t="s">
        <v>11</v>
      </c>
      <c r="G347" s="151" t="s">
        <v>1506</v>
      </c>
      <c r="H347" s="152" t="s">
        <v>1507</v>
      </c>
      <c r="I347" s="172"/>
      <c r="J347" s="172"/>
      <c r="K347" s="172"/>
      <c r="L347" s="172"/>
      <c r="M347" s="172"/>
      <c r="N347" s="172"/>
      <c r="O347" s="172"/>
      <c r="P347" s="172"/>
      <c r="Q347" s="172"/>
      <c r="R347" s="172"/>
      <c r="S347" s="172"/>
      <c r="T347" s="172"/>
      <c r="U347" s="172"/>
      <c r="V347" s="172"/>
      <c r="W347" s="172"/>
      <c r="X347" s="172"/>
      <c r="Y347" s="172"/>
      <c r="Z347" s="172"/>
      <c r="AA347" s="172"/>
      <c r="AB347" s="172"/>
    </row>
    <row r="348" spans="1:28" ht="25.5">
      <c r="A348" s="153" t="s">
        <v>1508</v>
      </c>
      <c r="B348" s="154" t="s">
        <v>178</v>
      </c>
      <c r="C348" s="154" t="s">
        <v>20</v>
      </c>
      <c r="D348" s="155" t="s">
        <v>179</v>
      </c>
      <c r="E348" s="154" t="s">
        <v>80</v>
      </c>
      <c r="F348" s="156">
        <v>1</v>
      </c>
      <c r="G348" s="157">
        <v>778.23</v>
      </c>
      <c r="H348" s="158">
        <v>778.23</v>
      </c>
      <c r="I348" s="172"/>
      <c r="J348" s="172"/>
      <c r="K348" s="172"/>
      <c r="L348" s="172"/>
      <c r="M348" s="172"/>
      <c r="N348" s="172"/>
      <c r="O348" s="172"/>
      <c r="P348" s="172"/>
      <c r="Q348" s="172"/>
      <c r="R348" s="172"/>
      <c r="S348" s="172"/>
      <c r="T348" s="172"/>
      <c r="U348" s="172"/>
      <c r="V348" s="172"/>
      <c r="W348" s="172"/>
      <c r="X348" s="172"/>
      <c r="Y348" s="172"/>
      <c r="Z348" s="172"/>
      <c r="AA348" s="172"/>
      <c r="AB348" s="172"/>
    </row>
    <row r="349" spans="1:28" ht="14.25">
      <c r="A349" s="166" t="s">
        <v>1513</v>
      </c>
      <c r="B349" s="167" t="s">
        <v>1832</v>
      </c>
      <c r="C349" s="167" t="s">
        <v>20</v>
      </c>
      <c r="D349" s="168" t="s">
        <v>1833</v>
      </c>
      <c r="E349" s="167" t="s">
        <v>80</v>
      </c>
      <c r="F349" s="169">
        <v>1</v>
      </c>
      <c r="G349" s="170">
        <v>54.3733</v>
      </c>
      <c r="H349" s="171" t="s">
        <v>1834</v>
      </c>
      <c r="I349" s="172"/>
      <c r="J349" s="172"/>
      <c r="K349" s="172"/>
      <c r="L349" s="172"/>
      <c r="M349" s="172"/>
      <c r="N349" s="172"/>
      <c r="O349" s="172"/>
      <c r="P349" s="172"/>
      <c r="Q349" s="172"/>
      <c r="R349" s="172"/>
      <c r="S349" s="172"/>
      <c r="T349" s="172"/>
      <c r="U349" s="172"/>
      <c r="V349" s="172"/>
      <c r="W349" s="172"/>
      <c r="X349" s="172"/>
      <c r="Y349" s="172"/>
      <c r="Z349" s="172"/>
      <c r="AA349" s="172"/>
      <c r="AB349" s="172"/>
    </row>
    <row r="350" spans="1:28" ht="25.5">
      <c r="A350" s="166" t="s">
        <v>1513</v>
      </c>
      <c r="B350" s="167" t="s">
        <v>1835</v>
      </c>
      <c r="C350" s="167" t="s">
        <v>20</v>
      </c>
      <c r="D350" s="168" t="s">
        <v>1836</v>
      </c>
      <c r="E350" s="167" t="s">
        <v>80</v>
      </c>
      <c r="F350" s="169">
        <v>1.05</v>
      </c>
      <c r="G350" s="170">
        <v>643.69640000000004</v>
      </c>
      <c r="H350" s="171" t="s">
        <v>1837</v>
      </c>
      <c r="I350" s="172"/>
      <c r="J350" s="172"/>
      <c r="K350" s="172"/>
      <c r="L350" s="172"/>
      <c r="M350" s="172"/>
      <c r="N350" s="172"/>
      <c r="O350" s="172"/>
      <c r="P350" s="172"/>
      <c r="Q350" s="172"/>
      <c r="R350" s="172"/>
      <c r="S350" s="172"/>
      <c r="T350" s="172"/>
      <c r="U350" s="172"/>
      <c r="V350" s="172"/>
      <c r="W350" s="172"/>
      <c r="X350" s="172"/>
      <c r="Y350" s="172"/>
      <c r="Z350" s="172"/>
      <c r="AA350" s="172"/>
      <c r="AB350" s="172"/>
    </row>
    <row r="351" spans="1:28" ht="25.5">
      <c r="A351" s="166" t="s">
        <v>1508</v>
      </c>
      <c r="B351" s="167" t="s">
        <v>1838</v>
      </c>
      <c r="C351" s="167" t="s">
        <v>20</v>
      </c>
      <c r="D351" s="168" t="s">
        <v>1839</v>
      </c>
      <c r="E351" s="167" t="s">
        <v>80</v>
      </c>
      <c r="F351" s="169">
        <v>1</v>
      </c>
      <c r="G351" s="170">
        <v>47.98</v>
      </c>
      <c r="H351" s="171" t="s">
        <v>1840</v>
      </c>
      <c r="I351" s="172"/>
      <c r="J351" s="172"/>
      <c r="K351" s="172"/>
      <c r="L351" s="172"/>
      <c r="M351" s="172"/>
      <c r="N351" s="172"/>
      <c r="O351" s="172"/>
      <c r="P351" s="172"/>
      <c r="Q351" s="172"/>
      <c r="R351" s="172"/>
      <c r="S351" s="172"/>
      <c r="T351" s="172"/>
      <c r="U351" s="172"/>
      <c r="V351" s="172"/>
      <c r="W351" s="172"/>
      <c r="X351" s="172"/>
      <c r="Y351" s="172"/>
      <c r="Z351" s="172"/>
      <c r="AA351" s="172"/>
      <c r="AB351" s="172"/>
    </row>
    <row r="352" spans="1:28" ht="14.25">
      <c r="A352" s="159"/>
      <c r="B352" s="160"/>
      <c r="C352" s="160"/>
      <c r="D352" s="161"/>
      <c r="E352" s="160"/>
      <c r="F352" s="162"/>
      <c r="G352" s="163"/>
      <c r="H352" s="164"/>
      <c r="I352" s="172"/>
      <c r="J352" s="172"/>
      <c r="K352" s="172"/>
      <c r="L352" s="172"/>
      <c r="M352" s="172"/>
      <c r="N352" s="172"/>
      <c r="O352" s="172"/>
      <c r="P352" s="172"/>
      <c r="Q352" s="172"/>
      <c r="R352" s="172"/>
      <c r="S352" s="172"/>
      <c r="T352" s="172"/>
      <c r="U352" s="172"/>
      <c r="V352" s="172"/>
      <c r="W352" s="172"/>
      <c r="X352" s="172"/>
      <c r="Y352" s="172"/>
      <c r="Z352" s="172"/>
      <c r="AA352" s="172"/>
      <c r="AB352" s="172"/>
    </row>
    <row r="353" spans="1:28" ht="14.25">
      <c r="A353" s="148" t="s">
        <v>184</v>
      </c>
      <c r="B353" s="149" t="s">
        <v>7</v>
      </c>
      <c r="C353" s="149" t="s">
        <v>1504</v>
      </c>
      <c r="D353" s="165" t="s">
        <v>1505</v>
      </c>
      <c r="E353" s="149" t="s">
        <v>10</v>
      </c>
      <c r="F353" s="150" t="s">
        <v>11</v>
      </c>
      <c r="G353" s="151" t="s">
        <v>1506</v>
      </c>
      <c r="H353" s="152" t="s">
        <v>1507</v>
      </c>
      <c r="I353" s="172"/>
      <c r="J353" s="172"/>
      <c r="K353" s="172"/>
      <c r="L353" s="172"/>
      <c r="M353" s="172"/>
      <c r="N353" s="172"/>
      <c r="O353" s="172"/>
      <c r="P353" s="172"/>
      <c r="Q353" s="172"/>
      <c r="R353" s="172"/>
      <c r="S353" s="172"/>
      <c r="T353" s="172"/>
      <c r="U353" s="172"/>
      <c r="V353" s="172"/>
      <c r="W353" s="172"/>
      <c r="X353" s="172"/>
      <c r="Y353" s="172"/>
      <c r="Z353" s="172"/>
      <c r="AA353" s="172"/>
      <c r="AB353" s="172"/>
    </row>
    <row r="354" spans="1:28" ht="25.5">
      <c r="A354" s="153" t="s">
        <v>1508</v>
      </c>
      <c r="B354" s="154" t="s">
        <v>185</v>
      </c>
      <c r="C354" s="154" t="s">
        <v>27</v>
      </c>
      <c r="D354" s="155" t="s">
        <v>186</v>
      </c>
      <c r="E354" s="154" t="s">
        <v>99</v>
      </c>
      <c r="F354" s="156">
        <v>1</v>
      </c>
      <c r="G354" s="157">
        <v>13.32</v>
      </c>
      <c r="H354" s="158">
        <v>13.32</v>
      </c>
      <c r="I354" s="172"/>
      <c r="J354" s="172"/>
      <c r="K354" s="172"/>
      <c r="L354" s="172"/>
      <c r="M354" s="172"/>
      <c r="N354" s="172"/>
      <c r="O354" s="172"/>
      <c r="P354" s="172"/>
      <c r="Q354" s="172"/>
      <c r="R354" s="172"/>
      <c r="S354" s="172"/>
      <c r="T354" s="172"/>
      <c r="U354" s="172"/>
      <c r="V354" s="172"/>
      <c r="W354" s="172"/>
      <c r="X354" s="172"/>
      <c r="Y354" s="172"/>
      <c r="Z354" s="172"/>
      <c r="AA354" s="172"/>
      <c r="AB354" s="172"/>
    </row>
    <row r="355" spans="1:28" ht="25.5">
      <c r="A355" s="166" t="s">
        <v>1510</v>
      </c>
      <c r="B355" s="167" t="s">
        <v>1774</v>
      </c>
      <c r="C355" s="167" t="s">
        <v>27</v>
      </c>
      <c r="D355" s="168" t="s">
        <v>1775</v>
      </c>
      <c r="E355" s="167" t="s">
        <v>99</v>
      </c>
      <c r="F355" s="169">
        <v>1</v>
      </c>
      <c r="G355" s="170">
        <v>9.81</v>
      </c>
      <c r="H355" s="171">
        <v>9.81</v>
      </c>
      <c r="I355" s="172"/>
      <c r="J355" s="172"/>
      <c r="K355" s="172"/>
      <c r="L355" s="172"/>
      <c r="M355" s="172"/>
      <c r="N355" s="172"/>
      <c r="O355" s="172"/>
      <c r="P355" s="172"/>
      <c r="Q355" s="172"/>
      <c r="R355" s="172"/>
      <c r="S355" s="172"/>
      <c r="T355" s="172"/>
      <c r="U355" s="172"/>
      <c r="V355" s="172"/>
      <c r="W355" s="172"/>
      <c r="X355" s="172"/>
      <c r="Y355" s="172"/>
      <c r="Z355" s="172"/>
      <c r="AA355" s="172"/>
      <c r="AB355" s="172"/>
    </row>
    <row r="356" spans="1:28" ht="25.5">
      <c r="A356" s="166" t="s">
        <v>1510</v>
      </c>
      <c r="B356" s="167" t="s">
        <v>1767</v>
      </c>
      <c r="C356" s="167" t="s">
        <v>27</v>
      </c>
      <c r="D356" s="168" t="s">
        <v>1768</v>
      </c>
      <c r="E356" s="167" t="s">
        <v>1673</v>
      </c>
      <c r="F356" s="169">
        <v>1.29E-2</v>
      </c>
      <c r="G356" s="170">
        <v>25.02</v>
      </c>
      <c r="H356" s="171">
        <v>0.32</v>
      </c>
      <c r="I356" s="172"/>
      <c r="J356" s="172"/>
      <c r="K356" s="172"/>
      <c r="L356" s="172"/>
      <c r="M356" s="172"/>
      <c r="N356" s="172"/>
      <c r="O356" s="172"/>
      <c r="P356" s="172"/>
      <c r="Q356" s="172"/>
      <c r="R356" s="172"/>
      <c r="S356" s="172"/>
      <c r="T356" s="172"/>
      <c r="U356" s="172"/>
      <c r="V356" s="172"/>
      <c r="W356" s="172"/>
      <c r="X356" s="172"/>
      <c r="Y356" s="172"/>
      <c r="Z356" s="172"/>
      <c r="AA356" s="172"/>
      <c r="AB356" s="172"/>
    </row>
    <row r="357" spans="1:28" ht="25.5">
      <c r="A357" s="166" t="s">
        <v>1510</v>
      </c>
      <c r="B357" s="167" t="s">
        <v>1765</v>
      </c>
      <c r="C357" s="167" t="s">
        <v>27</v>
      </c>
      <c r="D357" s="168" t="s">
        <v>1766</v>
      </c>
      <c r="E357" s="167" t="s">
        <v>1673</v>
      </c>
      <c r="F357" s="169">
        <v>7.9000000000000001E-2</v>
      </c>
      <c r="G357" s="170">
        <v>30.97</v>
      </c>
      <c r="H357" s="171">
        <v>2.44</v>
      </c>
      <c r="I357" s="172"/>
      <c r="J357" s="172"/>
      <c r="K357" s="172"/>
      <c r="L357" s="172"/>
      <c r="M357" s="172"/>
      <c r="N357" s="172"/>
      <c r="O357" s="172"/>
      <c r="P357" s="172"/>
      <c r="Q357" s="172"/>
      <c r="R357" s="172"/>
      <c r="S357" s="172"/>
      <c r="T357" s="172"/>
      <c r="U357" s="172"/>
      <c r="V357" s="172"/>
      <c r="W357" s="172"/>
      <c r="X357" s="172"/>
      <c r="Y357" s="172"/>
      <c r="Z357" s="172"/>
      <c r="AA357" s="172"/>
      <c r="AB357" s="172"/>
    </row>
    <row r="358" spans="1:28" ht="25.5">
      <c r="A358" s="166" t="s">
        <v>1513</v>
      </c>
      <c r="B358" s="167" t="s">
        <v>1771</v>
      </c>
      <c r="C358" s="167" t="s">
        <v>27</v>
      </c>
      <c r="D358" s="168" t="s">
        <v>1772</v>
      </c>
      <c r="E358" s="167" t="s">
        <v>76</v>
      </c>
      <c r="F358" s="169">
        <v>0.97</v>
      </c>
      <c r="G358" s="170">
        <v>0.21</v>
      </c>
      <c r="H358" s="171">
        <v>0.2</v>
      </c>
      <c r="I358" s="172"/>
      <c r="J358" s="172"/>
      <c r="K358" s="172"/>
      <c r="L358" s="172"/>
      <c r="M358" s="172"/>
      <c r="N358" s="172"/>
      <c r="O358" s="172"/>
      <c r="P358" s="172"/>
      <c r="Q358" s="172"/>
      <c r="R358" s="172"/>
      <c r="S358" s="172"/>
      <c r="T358" s="172"/>
      <c r="U358" s="172"/>
      <c r="V358" s="172"/>
      <c r="W358" s="172"/>
      <c r="X358" s="172"/>
      <c r="Y358" s="172"/>
      <c r="Z358" s="172"/>
      <c r="AA358" s="172"/>
      <c r="AB358" s="172"/>
    </row>
    <row r="359" spans="1:28" ht="25.5">
      <c r="A359" s="166" t="s">
        <v>1513</v>
      </c>
      <c r="B359" s="167" t="s">
        <v>1769</v>
      </c>
      <c r="C359" s="167" t="s">
        <v>27</v>
      </c>
      <c r="D359" s="168" t="s">
        <v>1770</v>
      </c>
      <c r="E359" s="167" t="s">
        <v>99</v>
      </c>
      <c r="F359" s="169">
        <v>2.5000000000000001E-2</v>
      </c>
      <c r="G359" s="170">
        <v>22</v>
      </c>
      <c r="H359" s="171">
        <v>0.55000000000000004</v>
      </c>
      <c r="I359" s="172"/>
      <c r="J359" s="172"/>
      <c r="K359" s="172"/>
      <c r="L359" s="172"/>
      <c r="M359" s="172"/>
      <c r="N359" s="172"/>
      <c r="O359" s="172"/>
      <c r="P359" s="172"/>
      <c r="Q359" s="172"/>
      <c r="R359" s="172"/>
      <c r="S359" s="172"/>
      <c r="T359" s="172"/>
      <c r="U359" s="172"/>
      <c r="V359" s="172"/>
      <c r="W359" s="172"/>
      <c r="X359" s="172"/>
      <c r="Y359" s="172"/>
      <c r="Z359" s="172"/>
      <c r="AA359" s="172"/>
      <c r="AB359" s="172"/>
    </row>
    <row r="360" spans="1:28" ht="14.25">
      <c r="A360" s="159"/>
      <c r="B360" s="160"/>
      <c r="C360" s="160"/>
      <c r="D360" s="161"/>
      <c r="E360" s="160"/>
      <c r="F360" s="162"/>
      <c r="G360" s="163"/>
      <c r="H360" s="164"/>
      <c r="I360" s="172"/>
      <c r="J360" s="172"/>
      <c r="K360" s="172"/>
      <c r="L360" s="172"/>
      <c r="M360" s="172"/>
      <c r="N360" s="172"/>
      <c r="O360" s="172"/>
      <c r="P360" s="172"/>
      <c r="Q360" s="172"/>
      <c r="R360" s="172"/>
      <c r="S360" s="172"/>
      <c r="T360" s="172"/>
      <c r="U360" s="172"/>
      <c r="V360" s="172"/>
      <c r="W360" s="172"/>
      <c r="X360" s="172"/>
      <c r="Y360" s="172"/>
      <c r="Z360" s="172"/>
      <c r="AA360" s="172"/>
      <c r="AB360" s="172"/>
    </row>
    <row r="361" spans="1:28" ht="14.25">
      <c r="A361" s="148" t="s">
        <v>187</v>
      </c>
      <c r="B361" s="149" t="s">
        <v>7</v>
      </c>
      <c r="C361" s="149" t="s">
        <v>1504</v>
      </c>
      <c r="D361" s="165" t="s">
        <v>1505</v>
      </c>
      <c r="E361" s="149" t="s">
        <v>10</v>
      </c>
      <c r="F361" s="150" t="s">
        <v>11</v>
      </c>
      <c r="G361" s="151" t="s">
        <v>1506</v>
      </c>
      <c r="H361" s="152" t="s">
        <v>1507</v>
      </c>
      <c r="I361" s="172"/>
      <c r="J361" s="172"/>
      <c r="K361" s="172"/>
      <c r="L361" s="172"/>
      <c r="M361" s="172"/>
      <c r="N361" s="172"/>
      <c r="O361" s="172"/>
      <c r="P361" s="172"/>
      <c r="Q361" s="172"/>
      <c r="R361" s="172"/>
      <c r="S361" s="172"/>
      <c r="T361" s="172"/>
      <c r="U361" s="172"/>
      <c r="V361" s="172"/>
      <c r="W361" s="172"/>
      <c r="X361" s="172"/>
      <c r="Y361" s="172"/>
      <c r="Z361" s="172"/>
      <c r="AA361" s="172"/>
      <c r="AB361" s="172"/>
    </row>
    <row r="362" spans="1:28" ht="25.5">
      <c r="A362" s="153" t="s">
        <v>1508</v>
      </c>
      <c r="B362" s="154" t="s">
        <v>188</v>
      </c>
      <c r="C362" s="154" t="s">
        <v>27</v>
      </c>
      <c r="D362" s="155" t="s">
        <v>189</v>
      </c>
      <c r="E362" s="154" t="s">
        <v>99</v>
      </c>
      <c r="F362" s="156">
        <v>1</v>
      </c>
      <c r="G362" s="157">
        <v>12.32</v>
      </c>
      <c r="H362" s="158">
        <v>12.32</v>
      </c>
      <c r="I362" s="172"/>
      <c r="J362" s="172"/>
      <c r="K362" s="172"/>
      <c r="L362" s="172"/>
      <c r="M362" s="172"/>
      <c r="N362" s="172"/>
      <c r="O362" s="172"/>
      <c r="P362" s="172"/>
      <c r="Q362" s="172"/>
      <c r="R362" s="172"/>
      <c r="S362" s="172"/>
      <c r="T362" s="172"/>
      <c r="U362" s="172"/>
      <c r="V362" s="172"/>
      <c r="W362" s="172"/>
      <c r="X362" s="172"/>
      <c r="Y362" s="172"/>
      <c r="Z362" s="172"/>
      <c r="AA362" s="172"/>
      <c r="AB362" s="172"/>
    </row>
    <row r="363" spans="1:28" ht="25.5">
      <c r="A363" s="166" t="s">
        <v>1510</v>
      </c>
      <c r="B363" s="167" t="s">
        <v>1777</v>
      </c>
      <c r="C363" s="167" t="s">
        <v>27</v>
      </c>
      <c r="D363" s="168" t="s">
        <v>1778</v>
      </c>
      <c r="E363" s="167" t="s">
        <v>99</v>
      </c>
      <c r="F363" s="169">
        <v>1</v>
      </c>
      <c r="G363" s="170">
        <v>9.66</v>
      </c>
      <c r="H363" s="171">
        <v>9.66</v>
      </c>
      <c r="I363" s="172"/>
      <c r="J363" s="172"/>
      <c r="K363" s="172"/>
      <c r="L363" s="172"/>
      <c r="M363" s="172"/>
      <c r="N363" s="172"/>
      <c r="O363" s="172"/>
      <c r="P363" s="172"/>
      <c r="Q363" s="172"/>
      <c r="R363" s="172"/>
      <c r="S363" s="172"/>
      <c r="T363" s="172"/>
      <c r="U363" s="172"/>
      <c r="V363" s="172"/>
      <c r="W363" s="172"/>
      <c r="X363" s="172"/>
      <c r="Y363" s="172"/>
      <c r="Z363" s="172"/>
      <c r="AA363" s="172"/>
      <c r="AB363" s="172"/>
    </row>
    <row r="364" spans="1:28" ht="25.5">
      <c r="A364" s="166" t="s">
        <v>1510</v>
      </c>
      <c r="B364" s="167" t="s">
        <v>1767</v>
      </c>
      <c r="C364" s="167" t="s">
        <v>27</v>
      </c>
      <c r="D364" s="168" t="s">
        <v>1768</v>
      </c>
      <c r="E364" s="167" t="s">
        <v>1673</v>
      </c>
      <c r="F364" s="169">
        <v>9.1999999999999998E-3</v>
      </c>
      <c r="G364" s="170">
        <v>25.02</v>
      </c>
      <c r="H364" s="171">
        <v>0.23</v>
      </c>
      <c r="I364" s="172"/>
      <c r="J364" s="172"/>
      <c r="K364" s="172"/>
      <c r="L364" s="172"/>
      <c r="M364" s="172"/>
      <c r="N364" s="172"/>
      <c r="O364" s="172"/>
      <c r="P364" s="172"/>
      <c r="Q364" s="172"/>
      <c r="R364" s="172"/>
      <c r="S364" s="172"/>
      <c r="T364" s="172"/>
      <c r="U364" s="172"/>
      <c r="V364" s="172"/>
      <c r="W364" s="172"/>
      <c r="X364" s="172"/>
      <c r="Y364" s="172"/>
      <c r="Z364" s="172"/>
      <c r="AA364" s="172"/>
      <c r="AB364" s="172"/>
    </row>
    <row r="365" spans="1:28" ht="25.5">
      <c r="A365" s="166" t="s">
        <v>1510</v>
      </c>
      <c r="B365" s="167" t="s">
        <v>1765</v>
      </c>
      <c r="C365" s="167" t="s">
        <v>27</v>
      </c>
      <c r="D365" s="168" t="s">
        <v>1766</v>
      </c>
      <c r="E365" s="167" t="s">
        <v>1673</v>
      </c>
      <c r="F365" s="169">
        <v>5.6099999999999997E-2</v>
      </c>
      <c r="G365" s="170">
        <v>30.97</v>
      </c>
      <c r="H365" s="171">
        <v>1.73</v>
      </c>
      <c r="I365" s="172"/>
      <c r="J365" s="172"/>
      <c r="K365" s="172"/>
      <c r="L365" s="172"/>
      <c r="M365" s="172"/>
      <c r="N365" s="172"/>
      <c r="O365" s="172"/>
      <c r="P365" s="172"/>
      <c r="Q365" s="172"/>
      <c r="R365" s="172"/>
      <c r="S365" s="172"/>
      <c r="T365" s="172"/>
      <c r="U365" s="172"/>
      <c r="V365" s="172"/>
      <c r="W365" s="172"/>
      <c r="X365" s="172"/>
      <c r="Y365" s="172"/>
      <c r="Z365" s="172"/>
      <c r="AA365" s="172"/>
      <c r="AB365" s="172"/>
    </row>
    <row r="366" spans="1:28" ht="25.5">
      <c r="A366" s="166" t="s">
        <v>1513</v>
      </c>
      <c r="B366" s="167" t="s">
        <v>1771</v>
      </c>
      <c r="C366" s="167" t="s">
        <v>27</v>
      </c>
      <c r="D366" s="168" t="s">
        <v>1772</v>
      </c>
      <c r="E366" s="167" t="s">
        <v>76</v>
      </c>
      <c r="F366" s="169">
        <v>0.74299999999999999</v>
      </c>
      <c r="G366" s="170">
        <v>0.21</v>
      </c>
      <c r="H366" s="171">
        <v>0.15</v>
      </c>
      <c r="I366" s="172"/>
      <c r="J366" s="172"/>
      <c r="K366" s="172"/>
      <c r="L366" s="172"/>
      <c r="M366" s="172"/>
      <c r="N366" s="172"/>
      <c r="O366" s="172"/>
      <c r="P366" s="172"/>
      <c r="Q366" s="172"/>
      <c r="R366" s="172"/>
      <c r="S366" s="172"/>
      <c r="T366" s="172"/>
      <c r="U366" s="172"/>
      <c r="V366" s="172"/>
      <c r="W366" s="172"/>
      <c r="X366" s="172"/>
      <c r="Y366" s="172"/>
      <c r="Z366" s="172"/>
      <c r="AA366" s="172"/>
      <c r="AB366" s="172"/>
    </row>
    <row r="367" spans="1:28" ht="25.5">
      <c r="A367" s="166" t="s">
        <v>1513</v>
      </c>
      <c r="B367" s="167" t="s">
        <v>1769</v>
      </c>
      <c r="C367" s="167" t="s">
        <v>27</v>
      </c>
      <c r="D367" s="168" t="s">
        <v>1770</v>
      </c>
      <c r="E367" s="167" t="s">
        <v>99</v>
      </c>
      <c r="F367" s="169">
        <v>2.5000000000000001E-2</v>
      </c>
      <c r="G367" s="170">
        <v>22</v>
      </c>
      <c r="H367" s="171">
        <v>0.55000000000000004</v>
      </c>
      <c r="I367" s="172"/>
      <c r="J367" s="172"/>
      <c r="K367" s="172"/>
      <c r="L367" s="172"/>
      <c r="M367" s="172"/>
      <c r="N367" s="172"/>
      <c r="O367" s="172"/>
      <c r="P367" s="172"/>
      <c r="Q367" s="172"/>
      <c r="R367" s="172"/>
      <c r="S367" s="172"/>
      <c r="T367" s="172"/>
      <c r="U367" s="172"/>
      <c r="V367" s="172"/>
      <c r="W367" s="172"/>
      <c r="X367" s="172"/>
      <c r="Y367" s="172"/>
      <c r="Z367" s="172"/>
      <c r="AA367" s="172"/>
      <c r="AB367" s="172"/>
    </row>
    <row r="368" spans="1:28" ht="14.25">
      <c r="A368" s="159"/>
      <c r="B368" s="160"/>
      <c r="C368" s="160"/>
      <c r="D368" s="161"/>
      <c r="E368" s="160"/>
      <c r="F368" s="162"/>
      <c r="G368" s="163"/>
      <c r="H368" s="164"/>
      <c r="I368" s="172"/>
      <c r="J368" s="172"/>
      <c r="K368" s="172"/>
      <c r="L368" s="172"/>
      <c r="M368" s="172"/>
      <c r="N368" s="172"/>
      <c r="O368" s="172"/>
      <c r="P368" s="172"/>
      <c r="Q368" s="172"/>
      <c r="R368" s="172"/>
      <c r="S368" s="172"/>
      <c r="T368" s="172"/>
      <c r="U368" s="172"/>
      <c r="V368" s="172"/>
      <c r="W368" s="172"/>
      <c r="X368" s="172"/>
      <c r="Y368" s="172"/>
      <c r="Z368" s="172"/>
      <c r="AA368" s="172"/>
      <c r="AB368" s="172"/>
    </row>
    <row r="369" spans="1:28" ht="14.25">
      <c r="A369" s="148" t="s">
        <v>198</v>
      </c>
      <c r="B369" s="149" t="s">
        <v>7</v>
      </c>
      <c r="C369" s="149" t="s">
        <v>1504</v>
      </c>
      <c r="D369" s="165" t="s">
        <v>1505</v>
      </c>
      <c r="E369" s="149" t="s">
        <v>10</v>
      </c>
      <c r="F369" s="150" t="s">
        <v>11</v>
      </c>
      <c r="G369" s="151" t="s">
        <v>1506</v>
      </c>
      <c r="H369" s="152" t="s">
        <v>1507</v>
      </c>
      <c r="I369" s="172"/>
      <c r="J369" s="172"/>
      <c r="K369" s="172"/>
      <c r="L369" s="172"/>
      <c r="M369" s="172"/>
      <c r="N369" s="172"/>
      <c r="O369" s="172"/>
      <c r="P369" s="172"/>
      <c r="Q369" s="172"/>
      <c r="R369" s="172"/>
      <c r="S369" s="172"/>
      <c r="T369" s="172"/>
      <c r="U369" s="172"/>
      <c r="V369" s="172"/>
      <c r="W369" s="172"/>
      <c r="X369" s="172"/>
      <c r="Y369" s="172"/>
      <c r="Z369" s="172"/>
      <c r="AA369" s="172"/>
      <c r="AB369" s="172"/>
    </row>
    <row r="370" spans="1:28" ht="38.25">
      <c r="A370" s="153" t="s">
        <v>1508</v>
      </c>
      <c r="B370" s="154" t="s">
        <v>199</v>
      </c>
      <c r="C370" s="154" t="s">
        <v>27</v>
      </c>
      <c r="D370" s="155" t="s">
        <v>1841</v>
      </c>
      <c r="E370" s="154" t="s">
        <v>44</v>
      </c>
      <c r="F370" s="156">
        <v>1</v>
      </c>
      <c r="G370" s="157">
        <v>74.12</v>
      </c>
      <c r="H370" s="158">
        <v>74.12</v>
      </c>
      <c r="I370" s="172"/>
      <c r="J370" s="172"/>
      <c r="K370" s="172"/>
      <c r="L370" s="172"/>
      <c r="M370" s="172"/>
      <c r="N370" s="172"/>
      <c r="O370" s="172"/>
      <c r="P370" s="172"/>
      <c r="Q370" s="172"/>
      <c r="R370" s="172"/>
      <c r="S370" s="172"/>
      <c r="T370" s="172"/>
      <c r="U370" s="172"/>
      <c r="V370" s="172"/>
      <c r="W370" s="172"/>
      <c r="X370" s="172"/>
      <c r="Y370" s="172"/>
      <c r="Z370" s="172"/>
      <c r="AA370" s="172"/>
      <c r="AB370" s="172"/>
    </row>
    <row r="371" spans="1:28" ht="25.5">
      <c r="A371" s="166" t="s">
        <v>1510</v>
      </c>
      <c r="B371" s="167" t="s">
        <v>1674</v>
      </c>
      <c r="C371" s="167" t="s">
        <v>27</v>
      </c>
      <c r="D371" s="168" t="s">
        <v>1675</v>
      </c>
      <c r="E371" s="167" t="s">
        <v>1673</v>
      </c>
      <c r="F371" s="169">
        <v>0.59599999999999997</v>
      </c>
      <c r="G371" s="170">
        <v>30.75</v>
      </c>
      <c r="H371" s="171">
        <v>18.32</v>
      </c>
      <c r="I371" s="172"/>
      <c r="J371" s="172"/>
      <c r="K371" s="172"/>
      <c r="L371" s="172"/>
      <c r="M371" s="172"/>
      <c r="N371" s="172"/>
      <c r="O371" s="172"/>
      <c r="P371" s="172"/>
      <c r="Q371" s="172"/>
      <c r="R371" s="172"/>
      <c r="S371" s="172"/>
      <c r="T371" s="172"/>
      <c r="U371" s="172"/>
      <c r="V371" s="172"/>
      <c r="W371" s="172"/>
      <c r="X371" s="172"/>
      <c r="Y371" s="172"/>
      <c r="Z371" s="172"/>
      <c r="AA371" s="172"/>
      <c r="AB371" s="172"/>
    </row>
    <row r="372" spans="1:28" ht="25.5">
      <c r="A372" s="166" t="s">
        <v>1510</v>
      </c>
      <c r="B372" s="167" t="s">
        <v>1842</v>
      </c>
      <c r="C372" s="167" t="s">
        <v>27</v>
      </c>
      <c r="D372" s="168" t="s">
        <v>1843</v>
      </c>
      <c r="E372" s="167" t="s">
        <v>44</v>
      </c>
      <c r="F372" s="169">
        <v>0.105</v>
      </c>
      <c r="G372" s="170">
        <v>169.46</v>
      </c>
      <c r="H372" s="171">
        <v>17.79</v>
      </c>
      <c r="I372" s="172"/>
      <c r="J372" s="172"/>
      <c r="K372" s="172"/>
      <c r="L372" s="172"/>
      <c r="M372" s="172"/>
      <c r="N372" s="172"/>
      <c r="O372" s="172"/>
      <c r="P372" s="172"/>
      <c r="Q372" s="172"/>
      <c r="R372" s="172"/>
      <c r="S372" s="172"/>
      <c r="T372" s="172"/>
      <c r="U372" s="172"/>
      <c r="V372" s="172"/>
      <c r="W372" s="172"/>
      <c r="X372" s="172"/>
      <c r="Y372" s="172"/>
      <c r="Z372" s="172"/>
      <c r="AA372" s="172"/>
      <c r="AB372" s="172"/>
    </row>
    <row r="373" spans="1:28" ht="25.5">
      <c r="A373" s="166" t="s">
        <v>1510</v>
      </c>
      <c r="B373" s="167" t="s">
        <v>1844</v>
      </c>
      <c r="C373" s="167" t="s">
        <v>27</v>
      </c>
      <c r="D373" s="168" t="s">
        <v>1845</v>
      </c>
      <c r="E373" s="167" t="s">
        <v>322</v>
      </c>
      <c r="F373" s="169">
        <v>0.65900000000000003</v>
      </c>
      <c r="G373" s="170">
        <v>39.25</v>
      </c>
      <c r="H373" s="171">
        <v>25.86</v>
      </c>
      <c r="I373" s="172"/>
      <c r="J373" s="172"/>
      <c r="K373" s="172"/>
      <c r="L373" s="172"/>
      <c r="M373" s="172"/>
      <c r="N373" s="172"/>
      <c r="O373" s="172"/>
      <c r="P373" s="172"/>
      <c r="Q373" s="172"/>
      <c r="R373" s="172"/>
      <c r="S373" s="172"/>
      <c r="T373" s="172"/>
      <c r="U373" s="172"/>
      <c r="V373" s="172"/>
      <c r="W373" s="172"/>
      <c r="X373" s="172"/>
      <c r="Y373" s="172"/>
      <c r="Z373" s="172"/>
      <c r="AA373" s="172"/>
      <c r="AB373" s="172"/>
    </row>
    <row r="374" spans="1:28" ht="25.5">
      <c r="A374" s="166" t="s">
        <v>1510</v>
      </c>
      <c r="B374" s="167" t="s">
        <v>1671</v>
      </c>
      <c r="C374" s="167" t="s">
        <v>27</v>
      </c>
      <c r="D374" s="168" t="s">
        <v>1672</v>
      </c>
      <c r="E374" s="167" t="s">
        <v>1673</v>
      </c>
      <c r="F374" s="169">
        <v>0.109</v>
      </c>
      <c r="G374" s="170">
        <v>24.85</v>
      </c>
      <c r="H374" s="171">
        <v>2.7</v>
      </c>
      <c r="I374" s="172"/>
      <c r="J374" s="172"/>
      <c r="K374" s="172"/>
      <c r="L374" s="172"/>
      <c r="M374" s="172"/>
      <c r="N374" s="172"/>
      <c r="O374" s="172"/>
      <c r="P374" s="172"/>
      <c r="Q374" s="172"/>
      <c r="R374" s="172"/>
      <c r="S374" s="172"/>
      <c r="T374" s="172"/>
      <c r="U374" s="172"/>
      <c r="V374" s="172"/>
      <c r="W374" s="172"/>
      <c r="X374" s="172"/>
      <c r="Y374" s="172"/>
      <c r="Z374" s="172"/>
      <c r="AA374" s="172"/>
      <c r="AB374" s="172"/>
    </row>
    <row r="375" spans="1:28" ht="14.25">
      <c r="A375" s="166" t="s">
        <v>1513</v>
      </c>
      <c r="B375" s="167" t="s">
        <v>1755</v>
      </c>
      <c r="C375" s="167" t="s">
        <v>27</v>
      </c>
      <c r="D375" s="168" t="s">
        <v>1756</v>
      </c>
      <c r="E375" s="167" t="s">
        <v>99</v>
      </c>
      <c r="F375" s="169">
        <v>4.9000000000000002E-2</v>
      </c>
      <c r="G375" s="170">
        <v>22.52</v>
      </c>
      <c r="H375" s="171">
        <v>1.1000000000000001</v>
      </c>
      <c r="I375" s="172"/>
      <c r="J375" s="172"/>
      <c r="K375" s="172"/>
      <c r="L375" s="172"/>
      <c r="M375" s="172"/>
      <c r="N375" s="172"/>
      <c r="O375" s="172"/>
      <c r="P375" s="172"/>
      <c r="Q375" s="172"/>
      <c r="R375" s="172"/>
      <c r="S375" s="172"/>
      <c r="T375" s="172"/>
      <c r="U375" s="172"/>
      <c r="V375" s="172"/>
      <c r="W375" s="172"/>
      <c r="X375" s="172"/>
      <c r="Y375" s="172"/>
      <c r="Z375" s="172"/>
      <c r="AA375" s="172"/>
      <c r="AB375" s="172"/>
    </row>
    <row r="376" spans="1:28" ht="25.5">
      <c r="A376" s="166" t="s">
        <v>1513</v>
      </c>
      <c r="B376" s="167" t="s">
        <v>1748</v>
      </c>
      <c r="C376" s="167" t="s">
        <v>27</v>
      </c>
      <c r="D376" s="168" t="s">
        <v>1749</v>
      </c>
      <c r="E376" s="167" t="s">
        <v>1750</v>
      </c>
      <c r="F376" s="169">
        <v>4.0000000000000001E-3</v>
      </c>
      <c r="G376" s="170">
        <v>6.19</v>
      </c>
      <c r="H376" s="171">
        <v>0.02</v>
      </c>
      <c r="I376" s="172"/>
      <c r="J376" s="172"/>
      <c r="K376" s="172"/>
      <c r="L376" s="172"/>
      <c r="M376" s="172"/>
      <c r="N376" s="172"/>
      <c r="O376" s="172"/>
      <c r="P376" s="172"/>
      <c r="Q376" s="172"/>
      <c r="R376" s="172"/>
      <c r="S376" s="172"/>
      <c r="T376" s="172"/>
      <c r="U376" s="172"/>
      <c r="V376" s="172"/>
      <c r="W376" s="172"/>
      <c r="X376" s="172"/>
      <c r="Y376" s="172"/>
      <c r="Z376" s="172"/>
      <c r="AA376" s="172"/>
      <c r="AB376" s="172"/>
    </row>
    <row r="377" spans="1:28" ht="25.5">
      <c r="A377" s="166" t="s">
        <v>1513</v>
      </c>
      <c r="B377" s="167" t="s">
        <v>1846</v>
      </c>
      <c r="C377" s="167" t="s">
        <v>27</v>
      </c>
      <c r="D377" s="168" t="s">
        <v>1847</v>
      </c>
      <c r="E377" s="167" t="s">
        <v>322</v>
      </c>
      <c r="F377" s="169">
        <v>0.32800000000000001</v>
      </c>
      <c r="G377" s="170">
        <v>25.41</v>
      </c>
      <c r="H377" s="171">
        <v>8.33</v>
      </c>
      <c r="I377" s="172"/>
      <c r="J377" s="172"/>
      <c r="K377" s="172"/>
      <c r="L377" s="172"/>
      <c r="M377" s="172"/>
      <c r="N377" s="172"/>
      <c r="O377" s="172"/>
      <c r="P377" s="172"/>
      <c r="Q377" s="172"/>
      <c r="R377" s="172"/>
      <c r="S377" s="172"/>
      <c r="T377" s="172"/>
      <c r="U377" s="172"/>
      <c r="V377" s="172"/>
      <c r="W377" s="172"/>
      <c r="X377" s="172"/>
      <c r="Y377" s="172"/>
      <c r="Z377" s="172"/>
      <c r="AA377" s="172"/>
      <c r="AB377" s="172"/>
    </row>
    <row r="378" spans="1:28" ht="14.25">
      <c r="A378" s="159"/>
      <c r="B378" s="160"/>
      <c r="C378" s="160"/>
      <c r="D378" s="161"/>
      <c r="E378" s="160"/>
      <c r="F378" s="162"/>
      <c r="G378" s="163"/>
      <c r="H378" s="164"/>
      <c r="I378" s="172"/>
      <c r="J378" s="172"/>
      <c r="K378" s="172"/>
      <c r="L378" s="172"/>
      <c r="M378" s="172"/>
      <c r="N378" s="172"/>
      <c r="O378" s="172"/>
      <c r="P378" s="172"/>
      <c r="Q378" s="172"/>
      <c r="R378" s="172"/>
      <c r="S378" s="172"/>
      <c r="T378" s="172"/>
      <c r="U378" s="172"/>
      <c r="V378" s="172"/>
      <c r="W378" s="172"/>
      <c r="X378" s="172"/>
      <c r="Y378" s="172"/>
      <c r="Z378" s="172"/>
      <c r="AA378" s="172"/>
      <c r="AB378" s="172"/>
    </row>
    <row r="379" spans="1:28" ht="14.25">
      <c r="A379" s="148" t="s">
        <v>204</v>
      </c>
      <c r="B379" s="149" t="s">
        <v>7</v>
      </c>
      <c r="C379" s="149" t="s">
        <v>1504</v>
      </c>
      <c r="D379" s="165" t="s">
        <v>1505</v>
      </c>
      <c r="E379" s="149" t="s">
        <v>10</v>
      </c>
      <c r="F379" s="150" t="s">
        <v>11</v>
      </c>
      <c r="G379" s="151" t="s">
        <v>1506</v>
      </c>
      <c r="H379" s="152" t="s">
        <v>1507</v>
      </c>
      <c r="I379" s="172"/>
      <c r="J379" s="172"/>
      <c r="K379" s="172"/>
      <c r="L379" s="172"/>
      <c r="M379" s="172"/>
      <c r="N379" s="172"/>
      <c r="O379" s="172"/>
      <c r="P379" s="172"/>
      <c r="Q379" s="172"/>
      <c r="R379" s="172"/>
      <c r="S379" s="172"/>
      <c r="T379" s="172"/>
      <c r="U379" s="172"/>
      <c r="V379" s="172"/>
      <c r="W379" s="172"/>
      <c r="X379" s="172"/>
      <c r="Y379" s="172"/>
      <c r="Z379" s="172"/>
      <c r="AA379" s="172"/>
      <c r="AB379" s="172"/>
    </row>
    <row r="380" spans="1:28" ht="25.5">
      <c r="A380" s="153" t="s">
        <v>1508</v>
      </c>
      <c r="B380" s="154" t="s">
        <v>205</v>
      </c>
      <c r="C380" s="154" t="s">
        <v>27</v>
      </c>
      <c r="D380" s="155" t="s">
        <v>206</v>
      </c>
      <c r="E380" s="154" t="s">
        <v>99</v>
      </c>
      <c r="F380" s="156">
        <v>1</v>
      </c>
      <c r="G380" s="157">
        <v>13.76</v>
      </c>
      <c r="H380" s="158">
        <v>13.76</v>
      </c>
      <c r="I380" s="172"/>
      <c r="J380" s="172"/>
      <c r="K380" s="172"/>
      <c r="L380" s="172"/>
      <c r="M380" s="172"/>
      <c r="N380" s="172"/>
      <c r="O380" s="172"/>
      <c r="P380" s="172"/>
      <c r="Q380" s="172"/>
      <c r="R380" s="172"/>
      <c r="S380" s="172"/>
      <c r="T380" s="172"/>
      <c r="U380" s="172"/>
      <c r="V380" s="172"/>
      <c r="W380" s="172"/>
      <c r="X380" s="172"/>
      <c r="Y380" s="172"/>
      <c r="Z380" s="172"/>
      <c r="AA380" s="172"/>
      <c r="AB380" s="172"/>
    </row>
    <row r="381" spans="1:28" ht="25.5">
      <c r="A381" s="166" t="s">
        <v>1510</v>
      </c>
      <c r="B381" s="167" t="s">
        <v>1767</v>
      </c>
      <c r="C381" s="167" t="s">
        <v>27</v>
      </c>
      <c r="D381" s="168" t="s">
        <v>1768</v>
      </c>
      <c r="E381" s="167" t="s">
        <v>1673</v>
      </c>
      <c r="F381" s="169">
        <v>1.3599999999999999E-2</v>
      </c>
      <c r="G381" s="170">
        <v>25.02</v>
      </c>
      <c r="H381" s="171">
        <v>0.34</v>
      </c>
      <c r="I381" s="172"/>
      <c r="J381" s="172"/>
      <c r="K381" s="172"/>
      <c r="L381" s="172"/>
      <c r="M381" s="172"/>
      <c r="N381" s="172"/>
      <c r="O381" s="172"/>
      <c r="P381" s="172"/>
      <c r="Q381" s="172"/>
      <c r="R381" s="172"/>
      <c r="S381" s="172"/>
      <c r="T381" s="172"/>
      <c r="U381" s="172"/>
      <c r="V381" s="172"/>
      <c r="W381" s="172"/>
      <c r="X381" s="172"/>
      <c r="Y381" s="172"/>
      <c r="Z381" s="172"/>
      <c r="AA381" s="172"/>
      <c r="AB381" s="172"/>
    </row>
    <row r="382" spans="1:28" ht="25.5">
      <c r="A382" s="166" t="s">
        <v>1510</v>
      </c>
      <c r="B382" s="167" t="s">
        <v>1763</v>
      </c>
      <c r="C382" s="167" t="s">
        <v>27</v>
      </c>
      <c r="D382" s="168" t="s">
        <v>1764</v>
      </c>
      <c r="E382" s="167" t="s">
        <v>99</v>
      </c>
      <c r="F382" s="169">
        <v>1</v>
      </c>
      <c r="G382" s="170">
        <v>9.85</v>
      </c>
      <c r="H382" s="171">
        <v>9.85</v>
      </c>
      <c r="I382" s="172"/>
      <c r="J382" s="172"/>
      <c r="K382" s="172"/>
      <c r="L382" s="172"/>
      <c r="M382" s="172"/>
      <c r="N382" s="172"/>
      <c r="O382" s="172"/>
      <c r="P382" s="172"/>
      <c r="Q382" s="172"/>
      <c r="R382" s="172"/>
      <c r="S382" s="172"/>
      <c r="T382" s="172"/>
      <c r="U382" s="172"/>
      <c r="V382" s="172"/>
      <c r="W382" s="172"/>
      <c r="X382" s="172"/>
      <c r="Y382" s="172"/>
      <c r="Z382" s="172"/>
      <c r="AA382" s="172"/>
      <c r="AB382" s="172"/>
    </row>
    <row r="383" spans="1:28" ht="25.5">
      <c r="A383" s="166" t="s">
        <v>1510</v>
      </c>
      <c r="B383" s="167" t="s">
        <v>1765</v>
      </c>
      <c r="C383" s="167" t="s">
        <v>27</v>
      </c>
      <c r="D383" s="168" t="s">
        <v>1766</v>
      </c>
      <c r="E383" s="167" t="s">
        <v>1673</v>
      </c>
      <c r="F383" s="169">
        <v>8.3599999999999994E-2</v>
      </c>
      <c r="G383" s="170">
        <v>30.97</v>
      </c>
      <c r="H383" s="171">
        <v>2.58</v>
      </c>
      <c r="I383" s="172"/>
      <c r="J383" s="172"/>
      <c r="K383" s="172"/>
      <c r="L383" s="172"/>
      <c r="M383" s="172"/>
      <c r="N383" s="172"/>
      <c r="O383" s="172"/>
      <c r="P383" s="172"/>
      <c r="Q383" s="172"/>
      <c r="R383" s="172"/>
      <c r="S383" s="172"/>
      <c r="T383" s="172"/>
      <c r="U383" s="172"/>
      <c r="V383" s="172"/>
      <c r="W383" s="172"/>
      <c r="X383" s="172"/>
      <c r="Y383" s="172"/>
      <c r="Z383" s="172"/>
      <c r="AA383" s="172"/>
      <c r="AB383" s="172"/>
    </row>
    <row r="384" spans="1:28" ht="25.5">
      <c r="A384" s="166" t="s">
        <v>1513</v>
      </c>
      <c r="B384" s="167" t="s">
        <v>1771</v>
      </c>
      <c r="C384" s="167" t="s">
        <v>27</v>
      </c>
      <c r="D384" s="168" t="s">
        <v>1772</v>
      </c>
      <c r="E384" s="167" t="s">
        <v>76</v>
      </c>
      <c r="F384" s="169">
        <v>2.1179999999999999</v>
      </c>
      <c r="G384" s="170">
        <v>0.21</v>
      </c>
      <c r="H384" s="171">
        <v>0.44</v>
      </c>
      <c r="I384" s="172"/>
      <c r="J384" s="172"/>
      <c r="K384" s="172"/>
      <c r="L384" s="172"/>
      <c r="M384" s="172"/>
      <c r="N384" s="172"/>
      <c r="O384" s="172"/>
      <c r="P384" s="172"/>
      <c r="Q384" s="172"/>
      <c r="R384" s="172"/>
      <c r="S384" s="172"/>
      <c r="T384" s="172"/>
      <c r="U384" s="172"/>
      <c r="V384" s="172"/>
      <c r="W384" s="172"/>
      <c r="X384" s="172"/>
      <c r="Y384" s="172"/>
      <c r="Z384" s="172"/>
      <c r="AA384" s="172"/>
      <c r="AB384" s="172"/>
    </row>
    <row r="385" spans="1:28" ht="25.5">
      <c r="A385" s="166" t="s">
        <v>1513</v>
      </c>
      <c r="B385" s="167" t="s">
        <v>1769</v>
      </c>
      <c r="C385" s="167" t="s">
        <v>27</v>
      </c>
      <c r="D385" s="168" t="s">
        <v>1770</v>
      </c>
      <c r="E385" s="167" t="s">
        <v>99</v>
      </c>
      <c r="F385" s="169">
        <v>2.5000000000000001E-2</v>
      </c>
      <c r="G385" s="170">
        <v>22</v>
      </c>
      <c r="H385" s="171">
        <v>0.55000000000000004</v>
      </c>
      <c r="I385" s="172"/>
      <c r="J385" s="172"/>
      <c r="K385" s="172"/>
      <c r="L385" s="172"/>
      <c r="M385" s="172"/>
      <c r="N385" s="172"/>
      <c r="O385" s="172"/>
      <c r="P385" s="172"/>
      <c r="Q385" s="172"/>
      <c r="R385" s="172"/>
      <c r="S385" s="172"/>
      <c r="T385" s="172"/>
      <c r="U385" s="172"/>
      <c r="V385" s="172"/>
      <c r="W385" s="172"/>
      <c r="X385" s="172"/>
      <c r="Y385" s="172"/>
      <c r="Z385" s="172"/>
      <c r="AA385" s="172"/>
      <c r="AB385" s="172"/>
    </row>
    <row r="386" spans="1:28" ht="14.25">
      <c r="A386" s="159"/>
      <c r="B386" s="160"/>
      <c r="C386" s="160"/>
      <c r="D386" s="161"/>
      <c r="E386" s="160"/>
      <c r="F386" s="162"/>
      <c r="G386" s="163"/>
      <c r="H386" s="164"/>
      <c r="I386" s="172"/>
      <c r="J386" s="172"/>
      <c r="K386" s="172"/>
      <c r="L386" s="172"/>
      <c r="M386" s="172"/>
      <c r="N386" s="172"/>
      <c r="O386" s="172"/>
      <c r="P386" s="172"/>
      <c r="Q386" s="172"/>
      <c r="R386" s="172"/>
      <c r="S386" s="172"/>
      <c r="T386" s="172"/>
      <c r="U386" s="172"/>
      <c r="V386" s="172"/>
      <c r="W386" s="172"/>
      <c r="X386" s="172"/>
      <c r="Y386" s="172"/>
      <c r="Z386" s="172"/>
      <c r="AA386" s="172"/>
      <c r="AB386" s="172"/>
    </row>
    <row r="387" spans="1:28" ht="14.25">
      <c r="A387" s="148" t="s">
        <v>207</v>
      </c>
      <c r="B387" s="149" t="s">
        <v>7</v>
      </c>
      <c r="C387" s="149" t="s">
        <v>1504</v>
      </c>
      <c r="D387" s="165" t="s">
        <v>1505</v>
      </c>
      <c r="E387" s="149" t="s">
        <v>10</v>
      </c>
      <c r="F387" s="150" t="s">
        <v>11</v>
      </c>
      <c r="G387" s="151" t="s">
        <v>1506</v>
      </c>
      <c r="H387" s="152" t="s">
        <v>1507</v>
      </c>
      <c r="I387" s="172"/>
      <c r="J387" s="172"/>
      <c r="K387" s="172"/>
      <c r="L387" s="172"/>
      <c r="M387" s="172"/>
      <c r="N387" s="172"/>
      <c r="O387" s="172"/>
      <c r="P387" s="172"/>
      <c r="Q387" s="172"/>
      <c r="R387" s="172"/>
      <c r="S387" s="172"/>
      <c r="T387" s="172"/>
      <c r="U387" s="172"/>
      <c r="V387" s="172"/>
      <c r="W387" s="172"/>
      <c r="X387" s="172"/>
      <c r="Y387" s="172"/>
      <c r="Z387" s="172"/>
      <c r="AA387" s="172"/>
      <c r="AB387" s="172"/>
    </row>
    <row r="388" spans="1:28" ht="25.5">
      <c r="A388" s="153" t="s">
        <v>1508</v>
      </c>
      <c r="B388" s="154" t="s">
        <v>208</v>
      </c>
      <c r="C388" s="154" t="s">
        <v>27</v>
      </c>
      <c r="D388" s="155" t="s">
        <v>209</v>
      </c>
      <c r="E388" s="154" t="s">
        <v>99</v>
      </c>
      <c r="F388" s="156">
        <v>1</v>
      </c>
      <c r="G388" s="157">
        <v>12.71</v>
      </c>
      <c r="H388" s="158">
        <v>12.71</v>
      </c>
      <c r="I388" s="172"/>
      <c r="J388" s="172"/>
      <c r="K388" s="172"/>
      <c r="L388" s="172"/>
      <c r="M388" s="172"/>
      <c r="N388" s="172"/>
      <c r="O388" s="172"/>
      <c r="P388" s="172"/>
      <c r="Q388" s="172"/>
      <c r="R388" s="172"/>
      <c r="S388" s="172"/>
      <c r="T388" s="172"/>
      <c r="U388" s="172"/>
      <c r="V388" s="172"/>
      <c r="W388" s="172"/>
      <c r="X388" s="172"/>
      <c r="Y388" s="172"/>
      <c r="Z388" s="172"/>
      <c r="AA388" s="172"/>
      <c r="AB388" s="172"/>
    </row>
    <row r="389" spans="1:28" ht="25.5">
      <c r="A389" s="166" t="s">
        <v>1510</v>
      </c>
      <c r="B389" s="167" t="s">
        <v>1767</v>
      </c>
      <c r="C389" s="167" t="s">
        <v>27</v>
      </c>
      <c r="D389" s="168" t="s">
        <v>1768</v>
      </c>
      <c r="E389" s="167" t="s">
        <v>1673</v>
      </c>
      <c r="F389" s="169">
        <v>9.7999999999999997E-3</v>
      </c>
      <c r="G389" s="170">
        <v>25.02</v>
      </c>
      <c r="H389" s="171">
        <v>0.24</v>
      </c>
      <c r="I389" s="172"/>
      <c r="J389" s="172"/>
      <c r="K389" s="172"/>
      <c r="L389" s="172"/>
      <c r="M389" s="172"/>
      <c r="N389" s="172"/>
      <c r="O389" s="172"/>
      <c r="P389" s="172"/>
      <c r="Q389" s="172"/>
      <c r="R389" s="172"/>
      <c r="S389" s="172"/>
      <c r="T389" s="172"/>
      <c r="U389" s="172"/>
      <c r="V389" s="172"/>
      <c r="W389" s="172"/>
      <c r="X389" s="172"/>
      <c r="Y389" s="172"/>
      <c r="Z389" s="172"/>
      <c r="AA389" s="172"/>
      <c r="AB389" s="172"/>
    </row>
    <row r="390" spans="1:28" ht="25.5">
      <c r="A390" s="166" t="s">
        <v>1510</v>
      </c>
      <c r="B390" s="167" t="s">
        <v>1765</v>
      </c>
      <c r="C390" s="167" t="s">
        <v>27</v>
      </c>
      <c r="D390" s="168" t="s">
        <v>1766</v>
      </c>
      <c r="E390" s="167" t="s">
        <v>1673</v>
      </c>
      <c r="F390" s="169">
        <v>5.9700000000000003E-2</v>
      </c>
      <c r="G390" s="170">
        <v>30.97</v>
      </c>
      <c r="H390" s="171">
        <v>1.84</v>
      </c>
      <c r="I390" s="172"/>
      <c r="J390" s="172"/>
      <c r="K390" s="172"/>
      <c r="L390" s="172"/>
      <c r="M390" s="172"/>
      <c r="N390" s="172"/>
      <c r="O390" s="172"/>
      <c r="P390" s="172"/>
      <c r="Q390" s="172"/>
      <c r="R390" s="172"/>
      <c r="S390" s="172"/>
      <c r="T390" s="172"/>
      <c r="U390" s="172"/>
      <c r="V390" s="172"/>
      <c r="W390" s="172"/>
      <c r="X390" s="172"/>
      <c r="Y390" s="172"/>
      <c r="Z390" s="172"/>
      <c r="AA390" s="172"/>
      <c r="AB390" s="172"/>
    </row>
    <row r="391" spans="1:28" ht="25.5">
      <c r="A391" s="166" t="s">
        <v>1510</v>
      </c>
      <c r="B391" s="167" t="s">
        <v>1774</v>
      </c>
      <c r="C391" s="167" t="s">
        <v>27</v>
      </c>
      <c r="D391" s="168" t="s">
        <v>1775</v>
      </c>
      <c r="E391" s="167" t="s">
        <v>99</v>
      </c>
      <c r="F391" s="169">
        <v>1</v>
      </c>
      <c r="G391" s="170">
        <v>9.81</v>
      </c>
      <c r="H391" s="171">
        <v>9.81</v>
      </c>
      <c r="I391" s="172"/>
      <c r="J391" s="172"/>
      <c r="K391" s="172"/>
      <c r="L391" s="172"/>
      <c r="M391" s="172"/>
      <c r="N391" s="172"/>
      <c r="O391" s="172"/>
      <c r="P391" s="172"/>
      <c r="Q391" s="172"/>
      <c r="R391" s="172"/>
      <c r="S391" s="172"/>
      <c r="T391" s="172"/>
      <c r="U391" s="172"/>
      <c r="V391" s="172"/>
      <c r="W391" s="172"/>
      <c r="X391" s="172"/>
      <c r="Y391" s="172"/>
      <c r="Z391" s="172"/>
      <c r="AA391" s="172"/>
      <c r="AB391" s="172"/>
    </row>
    <row r="392" spans="1:28" ht="25.5">
      <c r="A392" s="166" t="s">
        <v>1513</v>
      </c>
      <c r="B392" s="167" t="s">
        <v>1769</v>
      </c>
      <c r="C392" s="167" t="s">
        <v>27</v>
      </c>
      <c r="D392" s="168" t="s">
        <v>1770</v>
      </c>
      <c r="E392" s="167" t="s">
        <v>99</v>
      </c>
      <c r="F392" s="169">
        <v>2.5000000000000001E-2</v>
      </c>
      <c r="G392" s="170">
        <v>22</v>
      </c>
      <c r="H392" s="171">
        <v>0.55000000000000004</v>
      </c>
      <c r="I392" s="172"/>
      <c r="J392" s="172"/>
      <c r="K392" s="172"/>
      <c r="L392" s="172"/>
      <c r="M392" s="172"/>
      <c r="N392" s="172"/>
      <c r="O392" s="172"/>
      <c r="P392" s="172"/>
      <c r="Q392" s="172"/>
      <c r="R392" s="172"/>
      <c r="S392" s="172"/>
      <c r="T392" s="172"/>
      <c r="U392" s="172"/>
      <c r="V392" s="172"/>
      <c r="W392" s="172"/>
      <c r="X392" s="172"/>
      <c r="Y392" s="172"/>
      <c r="Z392" s="172"/>
      <c r="AA392" s="172"/>
      <c r="AB392" s="172"/>
    </row>
    <row r="393" spans="1:28" ht="25.5">
      <c r="A393" s="166" t="s">
        <v>1513</v>
      </c>
      <c r="B393" s="167" t="s">
        <v>1771</v>
      </c>
      <c r="C393" s="167" t="s">
        <v>27</v>
      </c>
      <c r="D393" s="168" t="s">
        <v>1772</v>
      </c>
      <c r="E393" s="167" t="s">
        <v>76</v>
      </c>
      <c r="F393" s="169">
        <v>1.333</v>
      </c>
      <c r="G393" s="170">
        <v>0.21</v>
      </c>
      <c r="H393" s="171">
        <v>0.27</v>
      </c>
      <c r="I393" s="172"/>
      <c r="J393" s="172"/>
      <c r="K393" s="172"/>
      <c r="L393" s="172"/>
      <c r="M393" s="172"/>
      <c r="N393" s="172"/>
      <c r="O393" s="172"/>
      <c r="P393" s="172"/>
      <c r="Q393" s="172"/>
      <c r="R393" s="172"/>
      <c r="S393" s="172"/>
      <c r="T393" s="172"/>
      <c r="U393" s="172"/>
      <c r="V393" s="172"/>
      <c r="W393" s="172"/>
      <c r="X393" s="172"/>
      <c r="Y393" s="172"/>
      <c r="Z393" s="172"/>
      <c r="AA393" s="172"/>
      <c r="AB393" s="172"/>
    </row>
    <row r="394" spans="1:28" ht="14.25">
      <c r="A394" s="159"/>
      <c r="B394" s="160"/>
      <c r="C394" s="160"/>
      <c r="D394" s="161"/>
      <c r="E394" s="160"/>
      <c r="F394" s="162"/>
      <c r="G394" s="163"/>
      <c r="H394" s="164"/>
      <c r="I394" s="172"/>
      <c r="J394" s="172"/>
      <c r="K394" s="172"/>
      <c r="L394" s="172"/>
      <c r="M394" s="172"/>
      <c r="N394" s="172"/>
      <c r="O394" s="172"/>
      <c r="P394" s="172"/>
      <c r="Q394" s="172"/>
      <c r="R394" s="172"/>
      <c r="S394" s="172"/>
      <c r="T394" s="172"/>
      <c r="U394" s="172"/>
      <c r="V394" s="172"/>
      <c r="W394" s="172"/>
      <c r="X394" s="172"/>
      <c r="Y394" s="172"/>
      <c r="Z394" s="172"/>
      <c r="AA394" s="172"/>
      <c r="AB394" s="172"/>
    </row>
    <row r="395" spans="1:28" ht="14.25">
      <c r="A395" s="148" t="s">
        <v>210</v>
      </c>
      <c r="B395" s="149" t="s">
        <v>7</v>
      </c>
      <c r="C395" s="149" t="s">
        <v>1504</v>
      </c>
      <c r="D395" s="165" t="s">
        <v>1505</v>
      </c>
      <c r="E395" s="149" t="s">
        <v>10</v>
      </c>
      <c r="F395" s="150" t="s">
        <v>11</v>
      </c>
      <c r="G395" s="151" t="s">
        <v>1506</v>
      </c>
      <c r="H395" s="152" t="s">
        <v>1507</v>
      </c>
      <c r="I395" s="172"/>
      <c r="J395" s="172"/>
      <c r="K395" s="172"/>
      <c r="L395" s="172"/>
      <c r="M395" s="172"/>
      <c r="N395" s="172"/>
      <c r="O395" s="172"/>
      <c r="P395" s="172"/>
      <c r="Q395" s="172"/>
      <c r="R395" s="172"/>
      <c r="S395" s="172"/>
      <c r="T395" s="172"/>
      <c r="U395" s="172"/>
      <c r="V395" s="172"/>
      <c r="W395" s="172"/>
      <c r="X395" s="172"/>
      <c r="Y395" s="172"/>
      <c r="Z395" s="172"/>
      <c r="AA395" s="172"/>
      <c r="AB395" s="172"/>
    </row>
    <row r="396" spans="1:28" ht="25.5">
      <c r="A396" s="153" t="s">
        <v>1508</v>
      </c>
      <c r="B396" s="154" t="s">
        <v>211</v>
      </c>
      <c r="C396" s="154" t="s">
        <v>27</v>
      </c>
      <c r="D396" s="155" t="s">
        <v>212</v>
      </c>
      <c r="E396" s="154" t="s">
        <v>99</v>
      </c>
      <c r="F396" s="156">
        <v>1</v>
      </c>
      <c r="G396" s="157">
        <v>11.76</v>
      </c>
      <c r="H396" s="158">
        <v>11.76</v>
      </c>
      <c r="I396" s="172"/>
      <c r="J396" s="172"/>
      <c r="K396" s="172"/>
      <c r="L396" s="172"/>
      <c r="M396" s="172"/>
      <c r="N396" s="172"/>
      <c r="O396" s="172"/>
      <c r="P396" s="172"/>
      <c r="Q396" s="172"/>
      <c r="R396" s="172"/>
      <c r="S396" s="172"/>
      <c r="T396" s="172"/>
      <c r="U396" s="172"/>
      <c r="V396" s="172"/>
      <c r="W396" s="172"/>
      <c r="X396" s="172"/>
      <c r="Y396" s="172"/>
      <c r="Z396" s="172"/>
      <c r="AA396" s="172"/>
      <c r="AB396" s="172"/>
    </row>
    <row r="397" spans="1:28" ht="25.5">
      <c r="A397" s="166" t="s">
        <v>1510</v>
      </c>
      <c r="B397" s="167" t="s">
        <v>1777</v>
      </c>
      <c r="C397" s="167" t="s">
        <v>27</v>
      </c>
      <c r="D397" s="168" t="s">
        <v>1778</v>
      </c>
      <c r="E397" s="167" t="s">
        <v>99</v>
      </c>
      <c r="F397" s="169">
        <v>1</v>
      </c>
      <c r="G397" s="170">
        <v>9.66</v>
      </c>
      <c r="H397" s="171">
        <v>9.66</v>
      </c>
      <c r="I397" s="172"/>
      <c r="J397" s="172"/>
      <c r="K397" s="172"/>
      <c r="L397" s="172"/>
      <c r="M397" s="172"/>
      <c r="N397" s="172"/>
      <c r="O397" s="172"/>
      <c r="P397" s="172"/>
      <c r="Q397" s="172"/>
      <c r="R397" s="172"/>
      <c r="S397" s="172"/>
      <c r="T397" s="172"/>
      <c r="U397" s="172"/>
      <c r="V397" s="172"/>
      <c r="W397" s="172"/>
      <c r="X397" s="172"/>
      <c r="Y397" s="172"/>
      <c r="Z397" s="172"/>
      <c r="AA397" s="172"/>
      <c r="AB397" s="172"/>
    </row>
    <row r="398" spans="1:28" ht="25.5">
      <c r="A398" s="166" t="s">
        <v>1510</v>
      </c>
      <c r="B398" s="167" t="s">
        <v>1765</v>
      </c>
      <c r="C398" s="167" t="s">
        <v>27</v>
      </c>
      <c r="D398" s="168" t="s">
        <v>1766</v>
      </c>
      <c r="E398" s="167" t="s">
        <v>1673</v>
      </c>
      <c r="F398" s="169">
        <v>4.0300000000000002E-2</v>
      </c>
      <c r="G398" s="170">
        <v>30.97</v>
      </c>
      <c r="H398" s="171">
        <v>1.24</v>
      </c>
      <c r="I398" s="172"/>
      <c r="J398" s="172"/>
      <c r="K398" s="172"/>
      <c r="L398" s="172"/>
      <c r="M398" s="172"/>
      <c r="N398" s="172"/>
      <c r="O398" s="172"/>
      <c r="P398" s="172"/>
      <c r="Q398" s="172"/>
      <c r="R398" s="172"/>
      <c r="S398" s="172"/>
      <c r="T398" s="172"/>
      <c r="U398" s="172"/>
      <c r="V398" s="172"/>
      <c r="W398" s="172"/>
      <c r="X398" s="172"/>
      <c r="Y398" s="172"/>
      <c r="Z398" s="172"/>
      <c r="AA398" s="172"/>
      <c r="AB398" s="172"/>
    </row>
    <row r="399" spans="1:28" ht="25.5">
      <c r="A399" s="166" t="s">
        <v>1510</v>
      </c>
      <c r="B399" s="167" t="s">
        <v>1767</v>
      </c>
      <c r="C399" s="167" t="s">
        <v>27</v>
      </c>
      <c r="D399" s="168" t="s">
        <v>1768</v>
      </c>
      <c r="E399" s="167" t="s">
        <v>1673</v>
      </c>
      <c r="F399" s="169">
        <v>6.6E-3</v>
      </c>
      <c r="G399" s="170">
        <v>25.02</v>
      </c>
      <c r="H399" s="171">
        <v>0.16</v>
      </c>
      <c r="I399" s="172"/>
      <c r="J399" s="172"/>
      <c r="K399" s="172"/>
      <c r="L399" s="172"/>
      <c r="M399" s="172"/>
      <c r="N399" s="172"/>
      <c r="O399" s="172"/>
      <c r="P399" s="172"/>
      <c r="Q399" s="172"/>
      <c r="R399" s="172"/>
      <c r="S399" s="172"/>
      <c r="T399" s="172"/>
      <c r="U399" s="172"/>
      <c r="V399" s="172"/>
      <c r="W399" s="172"/>
      <c r="X399" s="172"/>
      <c r="Y399" s="172"/>
      <c r="Z399" s="172"/>
      <c r="AA399" s="172"/>
      <c r="AB399" s="172"/>
    </row>
    <row r="400" spans="1:28" ht="25.5">
      <c r="A400" s="166" t="s">
        <v>1513</v>
      </c>
      <c r="B400" s="167" t="s">
        <v>1771</v>
      </c>
      <c r="C400" s="167" t="s">
        <v>27</v>
      </c>
      <c r="D400" s="168" t="s">
        <v>1772</v>
      </c>
      <c r="E400" s="167" t="s">
        <v>76</v>
      </c>
      <c r="F400" s="169">
        <v>0.72799999999999998</v>
      </c>
      <c r="G400" s="170">
        <v>0.21</v>
      </c>
      <c r="H400" s="171">
        <v>0.15</v>
      </c>
      <c r="I400" s="172"/>
      <c r="J400" s="172"/>
      <c r="K400" s="172"/>
      <c r="L400" s="172"/>
      <c r="M400" s="172"/>
      <c r="N400" s="172"/>
      <c r="O400" s="172"/>
      <c r="P400" s="172"/>
      <c r="Q400" s="172"/>
      <c r="R400" s="172"/>
      <c r="S400" s="172"/>
      <c r="T400" s="172"/>
      <c r="U400" s="172"/>
      <c r="V400" s="172"/>
      <c r="W400" s="172"/>
      <c r="X400" s="172"/>
      <c r="Y400" s="172"/>
      <c r="Z400" s="172"/>
      <c r="AA400" s="172"/>
      <c r="AB400" s="172"/>
    </row>
    <row r="401" spans="1:28" ht="25.5">
      <c r="A401" s="166" t="s">
        <v>1513</v>
      </c>
      <c r="B401" s="167" t="s">
        <v>1769</v>
      </c>
      <c r="C401" s="167" t="s">
        <v>27</v>
      </c>
      <c r="D401" s="168" t="s">
        <v>1770</v>
      </c>
      <c r="E401" s="167" t="s">
        <v>99</v>
      </c>
      <c r="F401" s="169">
        <v>2.5000000000000001E-2</v>
      </c>
      <c r="G401" s="170">
        <v>22</v>
      </c>
      <c r="H401" s="171">
        <v>0.55000000000000004</v>
      </c>
      <c r="I401" s="172"/>
      <c r="J401" s="172"/>
      <c r="K401" s="172"/>
      <c r="L401" s="172"/>
      <c r="M401" s="172"/>
      <c r="N401" s="172"/>
      <c r="O401" s="172"/>
      <c r="P401" s="172"/>
      <c r="Q401" s="172"/>
      <c r="R401" s="172"/>
      <c r="S401" s="172"/>
      <c r="T401" s="172"/>
      <c r="U401" s="172"/>
      <c r="V401" s="172"/>
      <c r="W401" s="172"/>
      <c r="X401" s="172"/>
      <c r="Y401" s="172"/>
      <c r="Z401" s="172"/>
      <c r="AA401" s="172"/>
      <c r="AB401" s="172"/>
    </row>
    <row r="402" spans="1:28" ht="14.25">
      <c r="A402" s="159"/>
      <c r="B402" s="160"/>
      <c r="C402" s="160"/>
      <c r="D402" s="161"/>
      <c r="E402" s="160"/>
      <c r="F402" s="162"/>
      <c r="G402" s="163"/>
      <c r="H402" s="164"/>
      <c r="I402" s="172"/>
      <c r="J402" s="172"/>
      <c r="K402" s="172"/>
      <c r="L402" s="172"/>
      <c r="M402" s="172"/>
      <c r="N402" s="172"/>
      <c r="O402" s="172"/>
      <c r="P402" s="172"/>
      <c r="Q402" s="172"/>
      <c r="R402" s="172"/>
      <c r="S402" s="172"/>
      <c r="T402" s="172"/>
      <c r="U402" s="172"/>
      <c r="V402" s="172"/>
      <c r="W402" s="172"/>
      <c r="X402" s="172"/>
      <c r="Y402" s="172"/>
      <c r="Z402" s="172"/>
      <c r="AA402" s="172"/>
      <c r="AB402" s="172"/>
    </row>
    <row r="403" spans="1:28" ht="14.25">
      <c r="A403" s="148" t="s">
        <v>213</v>
      </c>
      <c r="B403" s="149" t="s">
        <v>7</v>
      </c>
      <c r="C403" s="149" t="s">
        <v>1504</v>
      </c>
      <c r="D403" s="165" t="s">
        <v>1505</v>
      </c>
      <c r="E403" s="149" t="s">
        <v>10</v>
      </c>
      <c r="F403" s="150" t="s">
        <v>11</v>
      </c>
      <c r="G403" s="151" t="s">
        <v>1506</v>
      </c>
      <c r="H403" s="152" t="s">
        <v>1507</v>
      </c>
      <c r="I403" s="172"/>
      <c r="J403" s="172"/>
      <c r="K403" s="172"/>
      <c r="L403" s="172"/>
      <c r="M403" s="172"/>
      <c r="N403" s="172"/>
      <c r="O403" s="172"/>
      <c r="P403" s="172"/>
      <c r="Q403" s="172"/>
      <c r="R403" s="172"/>
      <c r="S403" s="172"/>
      <c r="T403" s="172"/>
      <c r="U403" s="172"/>
      <c r="V403" s="172"/>
      <c r="W403" s="172"/>
      <c r="X403" s="172"/>
      <c r="Y403" s="172"/>
      <c r="Z403" s="172"/>
      <c r="AA403" s="172"/>
      <c r="AB403" s="172"/>
    </row>
    <row r="404" spans="1:28" ht="25.5">
      <c r="A404" s="153" t="s">
        <v>1508</v>
      </c>
      <c r="B404" s="154" t="s">
        <v>214</v>
      </c>
      <c r="C404" s="154" t="s">
        <v>27</v>
      </c>
      <c r="D404" s="155" t="s">
        <v>215</v>
      </c>
      <c r="E404" s="154" t="s">
        <v>99</v>
      </c>
      <c r="F404" s="156">
        <v>1</v>
      </c>
      <c r="G404" s="157">
        <v>10.4</v>
      </c>
      <c r="H404" s="158">
        <v>10.4</v>
      </c>
      <c r="I404" s="172"/>
      <c r="J404" s="172"/>
      <c r="K404" s="172"/>
      <c r="L404" s="172"/>
      <c r="M404" s="172"/>
      <c r="N404" s="172"/>
      <c r="O404" s="172"/>
      <c r="P404" s="172"/>
      <c r="Q404" s="172"/>
      <c r="R404" s="172"/>
      <c r="S404" s="172"/>
      <c r="T404" s="172"/>
      <c r="U404" s="172"/>
      <c r="V404" s="172"/>
      <c r="W404" s="172"/>
      <c r="X404" s="172"/>
      <c r="Y404" s="172"/>
      <c r="Z404" s="172"/>
      <c r="AA404" s="172"/>
      <c r="AB404" s="172"/>
    </row>
    <row r="405" spans="1:28" ht="25.5">
      <c r="A405" s="166" t="s">
        <v>1510</v>
      </c>
      <c r="B405" s="167" t="s">
        <v>1767</v>
      </c>
      <c r="C405" s="167" t="s">
        <v>27</v>
      </c>
      <c r="D405" s="168" t="s">
        <v>1768</v>
      </c>
      <c r="E405" s="167" t="s">
        <v>1673</v>
      </c>
      <c r="F405" s="169">
        <v>4.1999999999999997E-3</v>
      </c>
      <c r="G405" s="170">
        <v>25.02</v>
      </c>
      <c r="H405" s="171">
        <v>0.1</v>
      </c>
      <c r="I405" s="172"/>
      <c r="J405" s="172"/>
      <c r="K405" s="172"/>
      <c r="L405" s="172"/>
      <c r="M405" s="172"/>
      <c r="N405" s="172"/>
      <c r="O405" s="172"/>
      <c r="P405" s="172"/>
      <c r="Q405" s="172"/>
      <c r="R405" s="172"/>
      <c r="S405" s="172"/>
      <c r="T405" s="172"/>
      <c r="U405" s="172"/>
      <c r="V405" s="172"/>
      <c r="W405" s="172"/>
      <c r="X405" s="172"/>
      <c r="Y405" s="172"/>
      <c r="Z405" s="172"/>
      <c r="AA405" s="172"/>
      <c r="AB405" s="172"/>
    </row>
    <row r="406" spans="1:28" ht="25.5">
      <c r="A406" s="166" t="s">
        <v>1510</v>
      </c>
      <c r="B406" s="167" t="s">
        <v>1780</v>
      </c>
      <c r="C406" s="167" t="s">
        <v>27</v>
      </c>
      <c r="D406" s="168" t="s">
        <v>1781</v>
      </c>
      <c r="E406" s="167" t="s">
        <v>99</v>
      </c>
      <c r="F406" s="169">
        <v>1</v>
      </c>
      <c r="G406" s="170">
        <v>8.8800000000000008</v>
      </c>
      <c r="H406" s="171">
        <v>8.8800000000000008</v>
      </c>
      <c r="I406" s="172"/>
      <c r="J406" s="172"/>
      <c r="K406" s="172"/>
      <c r="L406" s="172"/>
      <c r="M406" s="172"/>
      <c r="N406" s="172"/>
      <c r="O406" s="172"/>
      <c r="P406" s="172"/>
      <c r="Q406" s="172"/>
      <c r="R406" s="172"/>
      <c r="S406" s="172"/>
      <c r="T406" s="172"/>
      <c r="U406" s="172"/>
      <c r="V406" s="172"/>
      <c r="W406" s="172"/>
      <c r="X406" s="172"/>
      <c r="Y406" s="172"/>
      <c r="Z406" s="172"/>
      <c r="AA406" s="172"/>
      <c r="AB406" s="172"/>
    </row>
    <row r="407" spans="1:28" ht="25.5">
      <c r="A407" s="166" t="s">
        <v>1510</v>
      </c>
      <c r="B407" s="167" t="s">
        <v>1765</v>
      </c>
      <c r="C407" s="167" t="s">
        <v>27</v>
      </c>
      <c r="D407" s="168" t="s">
        <v>1766</v>
      </c>
      <c r="E407" s="167" t="s">
        <v>1673</v>
      </c>
      <c r="F407" s="169">
        <v>2.5899999999999999E-2</v>
      </c>
      <c r="G407" s="170">
        <v>30.97</v>
      </c>
      <c r="H407" s="171">
        <v>0.8</v>
      </c>
      <c r="I407" s="172"/>
      <c r="J407" s="172"/>
      <c r="K407" s="172"/>
      <c r="L407" s="172"/>
      <c r="M407" s="172"/>
      <c r="N407" s="172"/>
      <c r="O407" s="172"/>
      <c r="P407" s="172"/>
      <c r="Q407" s="172"/>
      <c r="R407" s="172"/>
      <c r="S407" s="172"/>
      <c r="T407" s="172"/>
      <c r="U407" s="172"/>
      <c r="V407" s="172"/>
      <c r="W407" s="172"/>
      <c r="X407" s="172"/>
      <c r="Y407" s="172"/>
      <c r="Z407" s="172"/>
      <c r="AA407" s="172"/>
      <c r="AB407" s="172"/>
    </row>
    <row r="408" spans="1:28" ht="25.5">
      <c r="A408" s="166" t="s">
        <v>1513</v>
      </c>
      <c r="B408" s="167" t="s">
        <v>1769</v>
      </c>
      <c r="C408" s="167" t="s">
        <v>27</v>
      </c>
      <c r="D408" s="168" t="s">
        <v>1770</v>
      </c>
      <c r="E408" s="167" t="s">
        <v>99</v>
      </c>
      <c r="F408" s="169">
        <v>2.5000000000000001E-2</v>
      </c>
      <c r="G408" s="170">
        <v>22</v>
      </c>
      <c r="H408" s="171">
        <v>0.55000000000000004</v>
      </c>
      <c r="I408" s="172"/>
      <c r="J408" s="172"/>
      <c r="K408" s="172"/>
      <c r="L408" s="172"/>
      <c r="M408" s="172"/>
      <c r="N408" s="172"/>
      <c r="O408" s="172"/>
      <c r="P408" s="172"/>
      <c r="Q408" s="172"/>
      <c r="R408" s="172"/>
      <c r="S408" s="172"/>
      <c r="T408" s="172"/>
      <c r="U408" s="172"/>
      <c r="V408" s="172"/>
      <c r="W408" s="172"/>
      <c r="X408" s="172"/>
      <c r="Y408" s="172"/>
      <c r="Z408" s="172"/>
      <c r="AA408" s="172"/>
      <c r="AB408" s="172"/>
    </row>
    <row r="409" spans="1:28" ht="25.5">
      <c r="A409" s="166" t="s">
        <v>1513</v>
      </c>
      <c r="B409" s="167" t="s">
        <v>1771</v>
      </c>
      <c r="C409" s="167" t="s">
        <v>27</v>
      </c>
      <c r="D409" s="168" t="s">
        <v>1772</v>
      </c>
      <c r="E409" s="167" t="s">
        <v>76</v>
      </c>
      <c r="F409" s="169">
        <v>0.35699999999999998</v>
      </c>
      <c r="G409" s="170">
        <v>0.21</v>
      </c>
      <c r="H409" s="171">
        <v>7.0000000000000007E-2</v>
      </c>
      <c r="I409" s="172"/>
      <c r="J409" s="172"/>
      <c r="K409" s="172"/>
      <c r="L409" s="172"/>
      <c r="M409" s="172"/>
      <c r="N409" s="172"/>
      <c r="O409" s="172"/>
      <c r="P409" s="172"/>
      <c r="Q409" s="172"/>
      <c r="R409" s="172"/>
      <c r="S409" s="172"/>
      <c r="T409" s="172"/>
      <c r="U409" s="172"/>
      <c r="V409" s="172"/>
      <c r="W409" s="172"/>
      <c r="X409" s="172"/>
      <c r="Y409" s="172"/>
      <c r="Z409" s="172"/>
      <c r="AA409" s="172"/>
      <c r="AB409" s="172"/>
    </row>
    <row r="410" spans="1:28" ht="14.25">
      <c r="A410" s="159"/>
      <c r="B410" s="160"/>
      <c r="C410" s="160"/>
      <c r="D410" s="161"/>
      <c r="E410" s="160"/>
      <c r="F410" s="162"/>
      <c r="G410" s="163"/>
      <c r="H410" s="164"/>
      <c r="I410" s="172"/>
      <c r="J410" s="172"/>
      <c r="K410" s="172"/>
      <c r="L410" s="172"/>
      <c r="M410" s="172"/>
      <c r="N410" s="172"/>
      <c r="O410" s="172"/>
      <c r="P410" s="172"/>
      <c r="Q410" s="172"/>
      <c r="R410" s="172"/>
      <c r="S410" s="172"/>
      <c r="T410" s="172"/>
      <c r="U410" s="172"/>
      <c r="V410" s="172"/>
      <c r="W410" s="172"/>
      <c r="X410" s="172"/>
      <c r="Y410" s="172"/>
      <c r="Z410" s="172"/>
      <c r="AA410" s="172"/>
      <c r="AB410" s="172"/>
    </row>
    <row r="411" spans="1:28">
      <c r="A411" s="148" t="s">
        <v>216</v>
      </c>
      <c r="B411" s="149" t="s">
        <v>7</v>
      </c>
      <c r="C411" s="149" t="s">
        <v>1504</v>
      </c>
      <c r="D411" s="165" t="s">
        <v>1505</v>
      </c>
      <c r="E411" s="149" t="s">
        <v>10</v>
      </c>
      <c r="F411" s="150" t="s">
        <v>11</v>
      </c>
      <c r="G411" s="174" t="s">
        <v>1506</v>
      </c>
      <c r="H411" s="174" t="s">
        <v>1507</v>
      </c>
      <c r="I411" s="172"/>
      <c r="J411" s="172"/>
      <c r="K411" s="172"/>
      <c r="L411" s="172"/>
      <c r="M411" s="172"/>
      <c r="N411" s="172"/>
      <c r="O411" s="172"/>
      <c r="P411" s="172"/>
      <c r="Q411" s="172"/>
      <c r="R411" s="172"/>
      <c r="S411" s="172"/>
      <c r="T411" s="172"/>
      <c r="U411" s="172"/>
      <c r="V411" s="172"/>
      <c r="W411" s="172"/>
      <c r="X411" s="172"/>
      <c r="Y411" s="172"/>
      <c r="Z411" s="172"/>
      <c r="AA411" s="172"/>
      <c r="AB411" s="172"/>
    </row>
    <row r="412" spans="1:28" ht="25.5">
      <c r="A412" s="153" t="s">
        <v>1508</v>
      </c>
      <c r="B412" s="154" t="s">
        <v>217</v>
      </c>
      <c r="C412" s="154" t="s">
        <v>27</v>
      </c>
      <c r="D412" s="155" t="s">
        <v>218</v>
      </c>
      <c r="E412" s="154" t="s">
        <v>99</v>
      </c>
      <c r="F412" s="156">
        <v>1</v>
      </c>
      <c r="G412" s="175">
        <v>8.66</v>
      </c>
      <c r="H412" s="176">
        <v>8.66</v>
      </c>
      <c r="I412" s="172"/>
      <c r="J412" s="172"/>
      <c r="K412" s="172"/>
      <c r="L412" s="172"/>
      <c r="M412" s="172"/>
      <c r="N412" s="172"/>
      <c r="O412" s="172"/>
      <c r="P412" s="172"/>
      <c r="Q412" s="172"/>
      <c r="R412" s="172"/>
      <c r="S412" s="172"/>
      <c r="T412" s="172"/>
      <c r="U412" s="172"/>
      <c r="V412" s="172"/>
      <c r="W412" s="172"/>
      <c r="X412" s="172"/>
      <c r="Y412" s="172"/>
      <c r="Z412" s="172"/>
      <c r="AA412" s="172"/>
      <c r="AB412" s="172"/>
    </row>
    <row r="413" spans="1:28" ht="25.5">
      <c r="A413" s="166" t="s">
        <v>1510</v>
      </c>
      <c r="B413" s="167" t="s">
        <v>1767</v>
      </c>
      <c r="C413" s="167" t="s">
        <v>27</v>
      </c>
      <c r="D413" s="168" t="s">
        <v>1768</v>
      </c>
      <c r="E413" s="167" t="s">
        <v>1673</v>
      </c>
      <c r="F413" s="169">
        <v>2.3E-3</v>
      </c>
      <c r="G413" s="175">
        <v>25.02</v>
      </c>
      <c r="H413" s="176">
        <v>0.05</v>
      </c>
      <c r="I413" s="172"/>
      <c r="J413" s="172"/>
      <c r="K413" s="172"/>
      <c r="L413" s="172"/>
      <c r="M413" s="172"/>
      <c r="N413" s="172"/>
      <c r="O413" s="172"/>
      <c r="P413" s="172"/>
      <c r="Q413" s="172"/>
      <c r="R413" s="172"/>
      <c r="S413" s="172"/>
      <c r="T413" s="172"/>
      <c r="U413" s="172"/>
      <c r="V413" s="172"/>
      <c r="W413" s="172"/>
      <c r="X413" s="172"/>
      <c r="Y413" s="172"/>
      <c r="Z413" s="172"/>
      <c r="AA413" s="172"/>
      <c r="AB413" s="172"/>
    </row>
    <row r="414" spans="1:28" ht="25.5">
      <c r="A414" s="166" t="s">
        <v>1510</v>
      </c>
      <c r="B414" s="167" t="s">
        <v>1765</v>
      </c>
      <c r="C414" s="167" t="s">
        <v>27</v>
      </c>
      <c r="D414" s="168" t="s">
        <v>1766</v>
      </c>
      <c r="E414" s="167" t="s">
        <v>1673</v>
      </c>
      <c r="F414" s="169">
        <v>1.43E-2</v>
      </c>
      <c r="G414" s="175">
        <v>30.97</v>
      </c>
      <c r="H414" s="176">
        <v>0.44</v>
      </c>
      <c r="I414" s="172"/>
      <c r="J414" s="172"/>
      <c r="K414" s="172"/>
      <c r="L414" s="172"/>
      <c r="M414" s="172"/>
      <c r="N414" s="172"/>
      <c r="O414" s="172"/>
      <c r="P414" s="172"/>
      <c r="Q414" s="172"/>
      <c r="R414" s="172"/>
      <c r="S414" s="172"/>
      <c r="T414" s="172"/>
      <c r="U414" s="172"/>
      <c r="V414" s="172"/>
      <c r="W414" s="172"/>
      <c r="X414" s="172"/>
      <c r="Y414" s="172"/>
      <c r="Z414" s="172"/>
      <c r="AA414" s="172"/>
      <c r="AB414" s="172"/>
    </row>
    <row r="415" spans="1:28" ht="25.5">
      <c r="A415" s="166" t="s">
        <v>1510</v>
      </c>
      <c r="B415" s="167" t="s">
        <v>1783</v>
      </c>
      <c r="C415" s="167" t="s">
        <v>27</v>
      </c>
      <c r="D415" s="168" t="s">
        <v>1784</v>
      </c>
      <c r="E415" s="167" t="s">
        <v>99</v>
      </c>
      <c r="F415" s="169">
        <v>1</v>
      </c>
      <c r="G415" s="175">
        <v>7.59</v>
      </c>
      <c r="H415" s="176">
        <v>7.59</v>
      </c>
      <c r="I415" s="172"/>
      <c r="J415" s="172"/>
      <c r="K415" s="172"/>
      <c r="L415" s="172"/>
      <c r="M415" s="172"/>
      <c r="N415" s="172"/>
      <c r="O415" s="172"/>
      <c r="P415" s="172"/>
      <c r="Q415" s="172"/>
      <c r="R415" s="172"/>
      <c r="S415" s="172"/>
      <c r="T415" s="172"/>
      <c r="U415" s="172"/>
      <c r="V415" s="172"/>
      <c r="W415" s="172"/>
      <c r="X415" s="172"/>
      <c r="Y415" s="172"/>
      <c r="Z415" s="172"/>
      <c r="AA415" s="172"/>
      <c r="AB415" s="172"/>
    </row>
    <row r="416" spans="1:28" ht="25.5">
      <c r="A416" s="166" t="s">
        <v>1513</v>
      </c>
      <c r="B416" s="167" t="s">
        <v>1769</v>
      </c>
      <c r="C416" s="167" t="s">
        <v>27</v>
      </c>
      <c r="D416" s="168" t="s">
        <v>1770</v>
      </c>
      <c r="E416" s="167" t="s">
        <v>99</v>
      </c>
      <c r="F416" s="169">
        <v>2.5000000000000001E-2</v>
      </c>
      <c r="G416" s="175">
        <v>22</v>
      </c>
      <c r="H416" s="176">
        <v>0.55000000000000004</v>
      </c>
      <c r="I416" s="172"/>
      <c r="J416" s="172"/>
      <c r="K416" s="172"/>
      <c r="L416" s="172"/>
      <c r="M416" s="172"/>
      <c r="N416" s="172"/>
      <c r="O416" s="172"/>
      <c r="P416" s="172"/>
      <c r="Q416" s="172"/>
      <c r="R416" s="172"/>
      <c r="S416" s="172"/>
      <c r="T416" s="172"/>
      <c r="U416" s="172"/>
      <c r="V416" s="172"/>
      <c r="W416" s="172"/>
      <c r="X416" s="172"/>
      <c r="Y416" s="172"/>
      <c r="Z416" s="172"/>
      <c r="AA416" s="172"/>
      <c r="AB416" s="172"/>
    </row>
    <row r="417" spans="1:28" ht="25.5">
      <c r="A417" s="166" t="s">
        <v>1513</v>
      </c>
      <c r="B417" s="167" t="s">
        <v>1771</v>
      </c>
      <c r="C417" s="167" t="s">
        <v>27</v>
      </c>
      <c r="D417" s="168" t="s">
        <v>1772</v>
      </c>
      <c r="E417" s="167" t="s">
        <v>76</v>
      </c>
      <c r="F417" s="169">
        <v>0.14699999999999999</v>
      </c>
      <c r="G417" s="175">
        <v>0.21</v>
      </c>
      <c r="H417" s="176">
        <v>0.03</v>
      </c>
      <c r="I417" s="172"/>
      <c r="J417" s="172"/>
      <c r="K417" s="172"/>
      <c r="L417" s="172"/>
      <c r="M417" s="172"/>
      <c r="N417" s="172"/>
      <c r="O417" s="172"/>
      <c r="P417" s="172"/>
      <c r="Q417" s="172"/>
      <c r="R417" s="172"/>
      <c r="S417" s="172"/>
      <c r="T417" s="172"/>
      <c r="U417" s="172"/>
      <c r="V417" s="172"/>
      <c r="W417" s="172"/>
      <c r="X417" s="172"/>
      <c r="Y417" s="172"/>
      <c r="Z417" s="172"/>
      <c r="AA417" s="172"/>
      <c r="AB417" s="172"/>
    </row>
    <row r="418" spans="1:28" ht="14.25">
      <c r="A418" s="159"/>
      <c r="B418" s="160"/>
      <c r="C418" s="160"/>
      <c r="D418" s="161"/>
      <c r="E418" s="160"/>
      <c r="F418" s="162"/>
      <c r="G418" s="163"/>
      <c r="H418" s="164"/>
      <c r="I418" s="172"/>
      <c r="J418" s="172"/>
      <c r="K418" s="172"/>
      <c r="L418" s="172"/>
      <c r="M418" s="172"/>
      <c r="N418" s="172"/>
      <c r="O418" s="172"/>
      <c r="P418" s="172"/>
      <c r="Q418" s="172"/>
      <c r="R418" s="172"/>
      <c r="S418" s="172"/>
      <c r="T418" s="172"/>
      <c r="U418" s="172"/>
      <c r="V418" s="172"/>
      <c r="W418" s="172"/>
      <c r="X418" s="172"/>
      <c r="Y418" s="172"/>
      <c r="Z418" s="172"/>
      <c r="AA418" s="172"/>
      <c r="AB418" s="172"/>
    </row>
    <row r="419" spans="1:28" ht="14.25">
      <c r="A419" s="148" t="s">
        <v>219</v>
      </c>
      <c r="B419" s="149" t="s">
        <v>7</v>
      </c>
      <c r="C419" s="149" t="s">
        <v>1504</v>
      </c>
      <c r="D419" s="165" t="s">
        <v>1505</v>
      </c>
      <c r="E419" s="149" t="s">
        <v>10</v>
      </c>
      <c r="F419" s="150" t="s">
        <v>11</v>
      </c>
      <c r="G419" s="151" t="s">
        <v>1506</v>
      </c>
      <c r="H419" s="152" t="s">
        <v>1507</v>
      </c>
      <c r="I419" s="172"/>
      <c r="J419" s="172"/>
      <c r="K419" s="172"/>
      <c r="L419" s="172"/>
      <c r="M419" s="172"/>
      <c r="N419" s="172"/>
      <c r="O419" s="172"/>
      <c r="P419" s="172"/>
      <c r="Q419" s="172"/>
      <c r="R419" s="172"/>
      <c r="S419" s="172"/>
      <c r="T419" s="172"/>
      <c r="U419" s="172"/>
      <c r="V419" s="172"/>
      <c r="W419" s="172"/>
      <c r="X419" s="172"/>
      <c r="Y419" s="172"/>
      <c r="Z419" s="172"/>
      <c r="AA419" s="172"/>
      <c r="AB419" s="172"/>
    </row>
    <row r="420" spans="1:28" ht="25.5">
      <c r="A420" s="153" t="s">
        <v>1508</v>
      </c>
      <c r="B420" s="154" t="s">
        <v>220</v>
      </c>
      <c r="C420" s="154" t="s">
        <v>27</v>
      </c>
      <c r="D420" s="155" t="s">
        <v>221</v>
      </c>
      <c r="E420" s="154" t="s">
        <v>44</v>
      </c>
      <c r="F420" s="156">
        <v>1</v>
      </c>
      <c r="G420" s="157">
        <v>141.36000000000001</v>
      </c>
      <c r="H420" s="158">
        <v>141.36000000000001</v>
      </c>
      <c r="I420" s="172"/>
      <c r="J420" s="172"/>
      <c r="K420" s="172"/>
      <c r="L420" s="172"/>
      <c r="M420" s="172"/>
      <c r="N420" s="172"/>
      <c r="O420" s="172"/>
      <c r="P420" s="172"/>
      <c r="Q420" s="172"/>
      <c r="R420" s="172"/>
      <c r="S420" s="172"/>
      <c r="T420" s="172"/>
      <c r="U420" s="172"/>
      <c r="V420" s="172"/>
      <c r="W420" s="172"/>
      <c r="X420" s="172"/>
      <c r="Y420" s="172"/>
      <c r="Z420" s="172"/>
      <c r="AA420" s="172"/>
      <c r="AB420" s="172"/>
    </row>
    <row r="421" spans="1:28" ht="25.5">
      <c r="A421" s="166" t="s">
        <v>1510</v>
      </c>
      <c r="B421" s="167" t="s">
        <v>1848</v>
      </c>
      <c r="C421" s="167" t="s">
        <v>27</v>
      </c>
      <c r="D421" s="168" t="s">
        <v>1849</v>
      </c>
      <c r="E421" s="167" t="s">
        <v>322</v>
      </c>
      <c r="F421" s="169">
        <v>0.62</v>
      </c>
      <c r="G421" s="170">
        <v>16.07</v>
      </c>
      <c r="H421" s="171">
        <v>9.9600000000000009</v>
      </c>
      <c r="I421" s="172"/>
      <c r="J421" s="172"/>
      <c r="K421" s="172"/>
      <c r="L421" s="172"/>
      <c r="M421" s="172"/>
      <c r="N421" s="172"/>
      <c r="O421" s="172"/>
      <c r="P421" s="172"/>
      <c r="Q421" s="172"/>
      <c r="R421" s="172"/>
      <c r="S421" s="172"/>
      <c r="T421" s="172"/>
      <c r="U421" s="172"/>
      <c r="V421" s="172"/>
      <c r="W421" s="172"/>
      <c r="X421" s="172"/>
      <c r="Y421" s="172"/>
      <c r="Z421" s="172"/>
      <c r="AA421" s="172"/>
      <c r="AB421" s="172"/>
    </row>
    <row r="422" spans="1:28" ht="25.5">
      <c r="A422" s="166" t="s">
        <v>1510</v>
      </c>
      <c r="B422" s="167" t="s">
        <v>205</v>
      </c>
      <c r="C422" s="167" t="s">
        <v>27</v>
      </c>
      <c r="D422" s="168" t="s">
        <v>206</v>
      </c>
      <c r="E422" s="167" t="s">
        <v>99</v>
      </c>
      <c r="F422" s="169">
        <v>1.54</v>
      </c>
      <c r="G422" s="170">
        <v>13.76</v>
      </c>
      <c r="H422" s="171">
        <v>21.19</v>
      </c>
      <c r="I422" s="172"/>
      <c r="J422" s="172"/>
      <c r="K422" s="172"/>
      <c r="L422" s="172"/>
      <c r="M422" s="172"/>
      <c r="N422" s="172"/>
      <c r="O422" s="172"/>
      <c r="P422" s="172"/>
      <c r="Q422" s="172"/>
      <c r="R422" s="172"/>
      <c r="S422" s="172"/>
      <c r="T422" s="172"/>
      <c r="U422" s="172"/>
      <c r="V422" s="172"/>
      <c r="W422" s="172"/>
      <c r="X422" s="172"/>
      <c r="Y422" s="172"/>
      <c r="Z422" s="172"/>
      <c r="AA422" s="172"/>
      <c r="AB422" s="172"/>
    </row>
    <row r="423" spans="1:28" ht="25.5">
      <c r="A423" s="166" t="s">
        <v>1510</v>
      </c>
      <c r="B423" s="167" t="s">
        <v>1674</v>
      </c>
      <c r="C423" s="167" t="s">
        <v>27</v>
      </c>
      <c r="D423" s="168" t="s">
        <v>1675</v>
      </c>
      <c r="E423" s="167" t="s">
        <v>1673</v>
      </c>
      <c r="F423" s="169">
        <v>0.29199999999999998</v>
      </c>
      <c r="G423" s="170">
        <v>30.75</v>
      </c>
      <c r="H423" s="171">
        <v>8.9700000000000006</v>
      </c>
      <c r="I423" s="172"/>
      <c r="J423" s="172"/>
      <c r="K423" s="172"/>
      <c r="L423" s="172"/>
      <c r="M423" s="172"/>
      <c r="N423" s="172"/>
      <c r="O423" s="172"/>
      <c r="P423" s="172"/>
      <c r="Q423" s="172"/>
      <c r="R423" s="172"/>
      <c r="S423" s="172"/>
      <c r="T423" s="172"/>
      <c r="U423" s="172"/>
      <c r="V423" s="172"/>
      <c r="W423" s="172"/>
      <c r="X423" s="172"/>
      <c r="Y423" s="172"/>
      <c r="Z423" s="172"/>
      <c r="AA423" s="172"/>
      <c r="AB423" s="172"/>
    </row>
    <row r="424" spans="1:28" ht="25.5">
      <c r="A424" s="166" t="s">
        <v>1510</v>
      </c>
      <c r="B424" s="167" t="s">
        <v>1850</v>
      </c>
      <c r="C424" s="167" t="s">
        <v>27</v>
      </c>
      <c r="D424" s="168" t="s">
        <v>1851</v>
      </c>
      <c r="E424" s="167" t="s">
        <v>80</v>
      </c>
      <c r="F424" s="169">
        <v>7.8E-2</v>
      </c>
      <c r="G424" s="170">
        <v>743.69</v>
      </c>
      <c r="H424" s="171">
        <v>58</v>
      </c>
      <c r="I424" s="172"/>
      <c r="J424" s="172"/>
      <c r="K424" s="172"/>
      <c r="L424" s="172"/>
      <c r="M424" s="172"/>
      <c r="N424" s="172"/>
      <c r="O424" s="172"/>
      <c r="P424" s="172"/>
      <c r="Q424" s="172"/>
      <c r="R424" s="172"/>
      <c r="S424" s="172"/>
      <c r="T424" s="172"/>
      <c r="U424" s="172"/>
      <c r="V424" s="172"/>
      <c r="W424" s="172"/>
      <c r="X424" s="172"/>
      <c r="Y424" s="172"/>
      <c r="Z424" s="172"/>
      <c r="AA424" s="172"/>
      <c r="AB424" s="172"/>
    </row>
    <row r="425" spans="1:28" ht="25.5">
      <c r="A425" s="166" t="s">
        <v>1510</v>
      </c>
      <c r="B425" s="167" t="s">
        <v>1726</v>
      </c>
      <c r="C425" s="167" t="s">
        <v>27</v>
      </c>
      <c r="D425" s="168" t="s">
        <v>1727</v>
      </c>
      <c r="E425" s="167" t="s">
        <v>1673</v>
      </c>
      <c r="F425" s="169">
        <v>0.20599999999999999</v>
      </c>
      <c r="G425" s="170">
        <v>22.64</v>
      </c>
      <c r="H425" s="171">
        <v>4.66</v>
      </c>
      <c r="I425" s="172"/>
      <c r="J425" s="172"/>
      <c r="K425" s="172"/>
      <c r="L425" s="172"/>
      <c r="M425" s="172"/>
      <c r="N425" s="172"/>
      <c r="O425" s="172"/>
      <c r="P425" s="172"/>
      <c r="Q425" s="172"/>
      <c r="R425" s="172"/>
      <c r="S425" s="172"/>
      <c r="T425" s="172"/>
      <c r="U425" s="172"/>
      <c r="V425" s="172"/>
      <c r="W425" s="172"/>
      <c r="X425" s="172"/>
      <c r="Y425" s="172"/>
      <c r="Z425" s="172"/>
      <c r="AA425" s="172"/>
      <c r="AB425" s="172"/>
    </row>
    <row r="426" spans="1:28" ht="14.25">
      <c r="A426" s="166" t="s">
        <v>1513</v>
      </c>
      <c r="B426" s="167" t="s">
        <v>1755</v>
      </c>
      <c r="C426" s="167" t="s">
        <v>27</v>
      </c>
      <c r="D426" s="168" t="s">
        <v>1756</v>
      </c>
      <c r="E426" s="167" t="s">
        <v>99</v>
      </c>
      <c r="F426" s="169">
        <v>3.2000000000000001E-2</v>
      </c>
      <c r="G426" s="170">
        <v>22.52</v>
      </c>
      <c r="H426" s="171">
        <v>0.72</v>
      </c>
      <c r="I426" s="172"/>
      <c r="J426" s="172"/>
      <c r="K426" s="172"/>
      <c r="L426" s="172"/>
      <c r="M426" s="172"/>
      <c r="N426" s="172"/>
      <c r="O426" s="172"/>
      <c r="P426" s="172"/>
      <c r="Q426" s="172"/>
      <c r="R426" s="172"/>
      <c r="S426" s="172"/>
      <c r="T426" s="172"/>
      <c r="U426" s="172"/>
      <c r="V426" s="172"/>
      <c r="W426" s="172"/>
      <c r="X426" s="172"/>
      <c r="Y426" s="172"/>
      <c r="Z426" s="172"/>
      <c r="AA426" s="172"/>
      <c r="AB426" s="172"/>
    </row>
    <row r="427" spans="1:28" ht="25.5">
      <c r="A427" s="166" t="s">
        <v>1513</v>
      </c>
      <c r="B427" s="167" t="s">
        <v>1846</v>
      </c>
      <c r="C427" s="167" t="s">
        <v>27</v>
      </c>
      <c r="D427" s="168" t="s">
        <v>1847</v>
      </c>
      <c r="E427" s="167" t="s">
        <v>322</v>
      </c>
      <c r="F427" s="169">
        <v>1.49</v>
      </c>
      <c r="G427" s="170">
        <v>25.41</v>
      </c>
      <c r="H427" s="171">
        <v>37.86</v>
      </c>
      <c r="I427" s="172"/>
      <c r="J427" s="172"/>
      <c r="K427" s="172"/>
      <c r="L427" s="172"/>
      <c r="M427" s="172"/>
      <c r="N427" s="172"/>
      <c r="O427" s="172"/>
      <c r="P427" s="172"/>
      <c r="Q427" s="172"/>
      <c r="R427" s="172"/>
      <c r="S427" s="172"/>
      <c r="T427" s="172"/>
      <c r="U427" s="172"/>
      <c r="V427" s="172"/>
      <c r="W427" s="172"/>
      <c r="X427" s="172"/>
      <c r="Y427" s="172"/>
      <c r="Z427" s="172"/>
      <c r="AA427" s="172"/>
      <c r="AB427" s="172"/>
    </row>
    <row r="428" spans="1:28" ht="14.25">
      <c r="A428" s="159"/>
      <c r="B428" s="160"/>
      <c r="C428" s="160"/>
      <c r="D428" s="161"/>
      <c r="E428" s="160"/>
      <c r="F428" s="162"/>
      <c r="G428" s="163"/>
      <c r="H428" s="164"/>
      <c r="I428" s="172"/>
      <c r="J428" s="172"/>
      <c r="K428" s="172"/>
      <c r="L428" s="172"/>
      <c r="M428" s="172"/>
      <c r="N428" s="172"/>
      <c r="O428" s="172"/>
      <c r="P428" s="172"/>
      <c r="Q428" s="172"/>
      <c r="R428" s="172"/>
      <c r="S428" s="172"/>
      <c r="T428" s="172"/>
      <c r="U428" s="172"/>
      <c r="V428" s="172"/>
      <c r="W428" s="172"/>
      <c r="X428" s="172"/>
      <c r="Y428" s="172"/>
      <c r="Z428" s="172"/>
      <c r="AA428" s="172"/>
      <c r="AB428" s="172"/>
    </row>
    <row r="429" spans="1:28" ht="14.25">
      <c r="A429" s="148" t="s">
        <v>222</v>
      </c>
      <c r="B429" s="149" t="s">
        <v>7</v>
      </c>
      <c r="C429" s="149" t="s">
        <v>1504</v>
      </c>
      <c r="D429" s="165" t="s">
        <v>1505</v>
      </c>
      <c r="E429" s="149" t="s">
        <v>10</v>
      </c>
      <c r="F429" s="150" t="s">
        <v>11</v>
      </c>
      <c r="G429" s="151" t="s">
        <v>1506</v>
      </c>
      <c r="H429" s="152" t="s">
        <v>1507</v>
      </c>
      <c r="I429" s="172"/>
      <c r="J429" s="172"/>
      <c r="K429" s="172"/>
      <c r="L429" s="172"/>
      <c r="M429" s="172"/>
      <c r="N429" s="172"/>
      <c r="O429" s="172"/>
      <c r="P429" s="172"/>
      <c r="Q429" s="172"/>
      <c r="R429" s="172"/>
      <c r="S429" s="172"/>
      <c r="T429" s="172"/>
      <c r="U429" s="172"/>
      <c r="V429" s="172"/>
      <c r="W429" s="172"/>
      <c r="X429" s="172"/>
      <c r="Y429" s="172"/>
      <c r="Z429" s="172"/>
      <c r="AA429" s="172"/>
      <c r="AB429" s="172"/>
    </row>
    <row r="430" spans="1:28" ht="25.5">
      <c r="A430" s="153" t="s">
        <v>1508</v>
      </c>
      <c r="B430" s="154" t="s">
        <v>223</v>
      </c>
      <c r="C430" s="154" t="s">
        <v>27</v>
      </c>
      <c r="D430" s="155" t="s">
        <v>224</v>
      </c>
      <c r="E430" s="154" t="s">
        <v>44</v>
      </c>
      <c r="F430" s="156">
        <v>1</v>
      </c>
      <c r="G430" s="157">
        <v>133.05000000000001</v>
      </c>
      <c r="H430" s="158">
        <v>133.05000000000001</v>
      </c>
      <c r="I430" s="172"/>
      <c r="J430" s="172"/>
      <c r="K430" s="172"/>
      <c r="L430" s="172"/>
      <c r="M430" s="172"/>
      <c r="N430" s="172"/>
      <c r="O430" s="172"/>
      <c r="P430" s="172"/>
      <c r="Q430" s="172"/>
      <c r="R430" s="172"/>
      <c r="S430" s="172"/>
      <c r="T430" s="172"/>
      <c r="U430" s="172"/>
      <c r="V430" s="172"/>
      <c r="W430" s="172"/>
      <c r="X430" s="172"/>
      <c r="Y430" s="172"/>
      <c r="Z430" s="172"/>
      <c r="AA430" s="172"/>
      <c r="AB430" s="172"/>
    </row>
    <row r="431" spans="1:28" ht="25.5">
      <c r="A431" s="166" t="s">
        <v>1510</v>
      </c>
      <c r="B431" s="167" t="s">
        <v>1850</v>
      </c>
      <c r="C431" s="167" t="s">
        <v>27</v>
      </c>
      <c r="D431" s="168" t="s">
        <v>1851</v>
      </c>
      <c r="E431" s="167" t="s">
        <v>80</v>
      </c>
      <c r="F431" s="169">
        <v>5.5E-2</v>
      </c>
      <c r="G431" s="170">
        <v>743.69</v>
      </c>
      <c r="H431" s="171">
        <v>40.9</v>
      </c>
      <c r="I431" s="172"/>
      <c r="J431" s="172"/>
      <c r="K431" s="172"/>
      <c r="L431" s="172"/>
      <c r="M431" s="172"/>
      <c r="N431" s="172"/>
      <c r="O431" s="172"/>
      <c r="P431" s="172"/>
      <c r="Q431" s="172"/>
      <c r="R431" s="172"/>
      <c r="S431" s="172"/>
      <c r="T431" s="172"/>
      <c r="U431" s="172"/>
      <c r="V431" s="172"/>
      <c r="W431" s="172"/>
      <c r="X431" s="172"/>
      <c r="Y431" s="172"/>
      <c r="Z431" s="172"/>
      <c r="AA431" s="172"/>
      <c r="AB431" s="172"/>
    </row>
    <row r="432" spans="1:28" ht="25.5">
      <c r="A432" s="166" t="s">
        <v>1510</v>
      </c>
      <c r="B432" s="167" t="s">
        <v>1848</v>
      </c>
      <c r="C432" s="167" t="s">
        <v>27</v>
      </c>
      <c r="D432" s="168" t="s">
        <v>1849</v>
      </c>
      <c r="E432" s="167" t="s">
        <v>322</v>
      </c>
      <c r="F432" s="169">
        <v>0.82</v>
      </c>
      <c r="G432" s="170">
        <v>16.07</v>
      </c>
      <c r="H432" s="171">
        <v>13.17</v>
      </c>
      <c r="I432" s="172"/>
      <c r="J432" s="172"/>
      <c r="K432" s="172"/>
      <c r="L432" s="172"/>
      <c r="M432" s="172"/>
      <c r="N432" s="172"/>
      <c r="O432" s="172"/>
      <c r="P432" s="172"/>
      <c r="Q432" s="172"/>
      <c r="R432" s="172"/>
      <c r="S432" s="172"/>
      <c r="T432" s="172"/>
      <c r="U432" s="172"/>
      <c r="V432" s="172"/>
      <c r="W432" s="172"/>
      <c r="X432" s="172"/>
      <c r="Y432" s="172"/>
      <c r="Z432" s="172"/>
      <c r="AA432" s="172"/>
      <c r="AB432" s="172"/>
    </row>
    <row r="433" spans="1:28" ht="25.5">
      <c r="A433" s="166" t="s">
        <v>1510</v>
      </c>
      <c r="B433" s="167" t="s">
        <v>1674</v>
      </c>
      <c r="C433" s="167" t="s">
        <v>27</v>
      </c>
      <c r="D433" s="168" t="s">
        <v>1675</v>
      </c>
      <c r="E433" s="167" t="s">
        <v>1673</v>
      </c>
      <c r="F433" s="169">
        <v>0.38800000000000001</v>
      </c>
      <c r="G433" s="170">
        <v>30.75</v>
      </c>
      <c r="H433" s="171">
        <v>11.93</v>
      </c>
      <c r="I433" s="172"/>
      <c r="J433" s="172"/>
      <c r="K433" s="172"/>
      <c r="L433" s="172"/>
      <c r="M433" s="172"/>
      <c r="N433" s="172"/>
      <c r="O433" s="172"/>
      <c r="P433" s="172"/>
      <c r="Q433" s="172"/>
      <c r="R433" s="172"/>
      <c r="S433" s="172"/>
      <c r="T433" s="172"/>
      <c r="U433" s="172"/>
      <c r="V433" s="172"/>
      <c r="W433" s="172"/>
      <c r="X433" s="172"/>
      <c r="Y433" s="172"/>
      <c r="Z433" s="172"/>
      <c r="AA433" s="172"/>
      <c r="AB433" s="172"/>
    </row>
    <row r="434" spans="1:28" ht="25.5">
      <c r="A434" s="166" t="s">
        <v>1510</v>
      </c>
      <c r="B434" s="167" t="s">
        <v>205</v>
      </c>
      <c r="C434" s="167" t="s">
        <v>27</v>
      </c>
      <c r="D434" s="168" t="s">
        <v>206</v>
      </c>
      <c r="E434" s="167" t="s">
        <v>99</v>
      </c>
      <c r="F434" s="169">
        <v>1.1850000000000001</v>
      </c>
      <c r="G434" s="170">
        <v>13.76</v>
      </c>
      <c r="H434" s="171">
        <v>16.3</v>
      </c>
      <c r="I434" s="172"/>
      <c r="J434" s="172"/>
      <c r="K434" s="172"/>
      <c r="L434" s="172"/>
      <c r="M434" s="172"/>
      <c r="N434" s="172"/>
      <c r="O434" s="172"/>
      <c r="P434" s="172"/>
      <c r="Q434" s="172"/>
      <c r="R434" s="172"/>
      <c r="S434" s="172"/>
      <c r="T434" s="172"/>
      <c r="U434" s="172"/>
      <c r="V434" s="172"/>
      <c r="W434" s="172"/>
      <c r="X434" s="172"/>
      <c r="Y434" s="172"/>
      <c r="Z434" s="172"/>
      <c r="AA434" s="172"/>
      <c r="AB434" s="172"/>
    </row>
    <row r="435" spans="1:28" ht="25.5">
      <c r="A435" s="166" t="s">
        <v>1510</v>
      </c>
      <c r="B435" s="167" t="s">
        <v>1726</v>
      </c>
      <c r="C435" s="167" t="s">
        <v>27</v>
      </c>
      <c r="D435" s="168" t="s">
        <v>1727</v>
      </c>
      <c r="E435" s="167" t="s">
        <v>1673</v>
      </c>
      <c r="F435" s="169">
        <v>0.27500000000000002</v>
      </c>
      <c r="G435" s="170">
        <v>22.64</v>
      </c>
      <c r="H435" s="171">
        <v>6.22</v>
      </c>
      <c r="I435" s="172"/>
      <c r="J435" s="172"/>
      <c r="K435" s="172"/>
      <c r="L435" s="172"/>
      <c r="M435" s="172"/>
      <c r="N435" s="172"/>
      <c r="O435" s="172"/>
      <c r="P435" s="172"/>
      <c r="Q435" s="172"/>
      <c r="R435" s="172"/>
      <c r="S435" s="172"/>
      <c r="T435" s="172"/>
      <c r="U435" s="172"/>
      <c r="V435" s="172"/>
      <c r="W435" s="172"/>
      <c r="X435" s="172"/>
      <c r="Y435" s="172"/>
      <c r="Z435" s="172"/>
      <c r="AA435" s="172"/>
      <c r="AB435" s="172"/>
    </row>
    <row r="436" spans="1:28" ht="14.25">
      <c r="A436" s="166" t="s">
        <v>1513</v>
      </c>
      <c r="B436" s="167" t="s">
        <v>1755</v>
      </c>
      <c r="C436" s="167" t="s">
        <v>27</v>
      </c>
      <c r="D436" s="168" t="s">
        <v>1756</v>
      </c>
      <c r="E436" s="167" t="s">
        <v>99</v>
      </c>
      <c r="F436" s="169">
        <v>3.6999999999999998E-2</v>
      </c>
      <c r="G436" s="170">
        <v>22.52</v>
      </c>
      <c r="H436" s="171">
        <v>0.83</v>
      </c>
      <c r="I436" s="172"/>
      <c r="J436" s="172"/>
      <c r="K436" s="172"/>
      <c r="L436" s="172"/>
      <c r="M436" s="172"/>
      <c r="N436" s="172"/>
      <c r="O436" s="172"/>
      <c r="P436" s="172"/>
      <c r="Q436" s="172"/>
      <c r="R436" s="172"/>
      <c r="S436" s="172"/>
      <c r="T436" s="172"/>
      <c r="U436" s="172"/>
      <c r="V436" s="172"/>
      <c r="W436" s="172"/>
      <c r="X436" s="172"/>
      <c r="Y436" s="172"/>
      <c r="Z436" s="172"/>
      <c r="AA436" s="172"/>
      <c r="AB436" s="172"/>
    </row>
    <row r="437" spans="1:28" ht="25.5">
      <c r="A437" s="166" t="s">
        <v>1513</v>
      </c>
      <c r="B437" s="167" t="s">
        <v>1846</v>
      </c>
      <c r="C437" s="167" t="s">
        <v>27</v>
      </c>
      <c r="D437" s="168" t="s">
        <v>1847</v>
      </c>
      <c r="E437" s="167" t="s">
        <v>322</v>
      </c>
      <c r="F437" s="169">
        <v>1.72</v>
      </c>
      <c r="G437" s="170">
        <v>25.41</v>
      </c>
      <c r="H437" s="171">
        <v>43.7</v>
      </c>
      <c r="I437" s="172"/>
      <c r="J437" s="172"/>
      <c r="K437" s="172"/>
      <c r="L437" s="172"/>
      <c r="M437" s="172"/>
      <c r="N437" s="172"/>
      <c r="O437" s="172"/>
      <c r="P437" s="172"/>
      <c r="Q437" s="172"/>
      <c r="R437" s="172"/>
      <c r="S437" s="172"/>
      <c r="T437" s="172"/>
      <c r="U437" s="172"/>
      <c r="V437" s="172"/>
      <c r="W437" s="172"/>
      <c r="X437" s="172"/>
      <c r="Y437" s="172"/>
      <c r="Z437" s="172"/>
      <c r="AA437" s="172"/>
      <c r="AB437" s="172"/>
    </row>
    <row r="438" spans="1:28" ht="14.25">
      <c r="A438" s="159"/>
      <c r="B438" s="160"/>
      <c r="C438" s="160"/>
      <c r="D438" s="161"/>
      <c r="E438" s="160"/>
      <c r="F438" s="162"/>
      <c r="G438" s="163"/>
      <c r="H438" s="164"/>
      <c r="I438" s="172"/>
      <c r="J438" s="172"/>
      <c r="K438" s="172"/>
      <c r="L438" s="172"/>
      <c r="M438" s="172"/>
      <c r="N438" s="172"/>
      <c r="O438" s="172"/>
      <c r="P438" s="172"/>
      <c r="Q438" s="172"/>
      <c r="R438" s="172"/>
      <c r="S438" s="172"/>
      <c r="T438" s="172"/>
      <c r="U438" s="172"/>
      <c r="V438" s="172"/>
      <c r="W438" s="172"/>
      <c r="X438" s="172"/>
      <c r="Y438" s="172"/>
      <c r="Z438" s="172"/>
      <c r="AA438" s="172"/>
      <c r="AB438" s="172"/>
    </row>
    <row r="439" spans="1:28" ht="14.25">
      <c r="A439" s="148" t="s">
        <v>227</v>
      </c>
      <c r="B439" s="149" t="s">
        <v>7</v>
      </c>
      <c r="C439" s="149" t="s">
        <v>1504</v>
      </c>
      <c r="D439" s="165" t="s">
        <v>1505</v>
      </c>
      <c r="E439" s="149" t="s">
        <v>10</v>
      </c>
      <c r="F439" s="150" t="s">
        <v>11</v>
      </c>
      <c r="G439" s="151" t="s">
        <v>1506</v>
      </c>
      <c r="H439" s="152" t="s">
        <v>1507</v>
      </c>
      <c r="I439" s="172"/>
      <c r="J439" s="172"/>
      <c r="K439" s="172"/>
      <c r="L439" s="172"/>
      <c r="M439" s="172"/>
      <c r="N439" s="172"/>
      <c r="O439" s="172"/>
      <c r="P439" s="172"/>
      <c r="Q439" s="172"/>
      <c r="R439" s="172"/>
      <c r="S439" s="172"/>
      <c r="T439" s="172"/>
      <c r="U439" s="172"/>
      <c r="V439" s="172"/>
      <c r="W439" s="172"/>
      <c r="X439" s="172"/>
      <c r="Y439" s="172"/>
      <c r="Z439" s="172"/>
      <c r="AA439" s="172"/>
      <c r="AB439" s="172"/>
    </row>
    <row r="440" spans="1:28" ht="25.5">
      <c r="A440" s="153" t="s">
        <v>1508</v>
      </c>
      <c r="B440" s="154" t="s">
        <v>228</v>
      </c>
      <c r="C440" s="154" t="s">
        <v>27</v>
      </c>
      <c r="D440" s="155" t="s">
        <v>229</v>
      </c>
      <c r="E440" s="154" t="s">
        <v>99</v>
      </c>
      <c r="F440" s="156">
        <v>1</v>
      </c>
      <c r="G440" s="157">
        <v>20.89</v>
      </c>
      <c r="H440" s="158">
        <v>20.89</v>
      </c>
      <c r="I440" s="172"/>
      <c r="J440" s="172"/>
      <c r="K440" s="172"/>
      <c r="L440" s="172"/>
      <c r="M440" s="172"/>
      <c r="N440" s="172"/>
      <c r="O440" s="172"/>
      <c r="P440" s="172"/>
      <c r="Q440" s="172"/>
      <c r="R440" s="172"/>
      <c r="S440" s="172"/>
      <c r="T440" s="172"/>
      <c r="U440" s="172"/>
      <c r="V440" s="172"/>
      <c r="W440" s="172"/>
      <c r="X440" s="172"/>
      <c r="Y440" s="172"/>
      <c r="Z440" s="172"/>
      <c r="AA440" s="172"/>
      <c r="AB440" s="172"/>
    </row>
    <row r="441" spans="1:28" ht="25.5">
      <c r="A441" s="166" t="s">
        <v>1510</v>
      </c>
      <c r="B441" s="167" t="s">
        <v>1765</v>
      </c>
      <c r="C441" s="167" t="s">
        <v>27</v>
      </c>
      <c r="D441" s="168" t="s">
        <v>1766</v>
      </c>
      <c r="E441" s="167" t="s">
        <v>1673</v>
      </c>
      <c r="F441" s="169">
        <v>0.29699999999999999</v>
      </c>
      <c r="G441" s="170">
        <v>30.97</v>
      </c>
      <c r="H441" s="171">
        <v>9.19</v>
      </c>
      <c r="I441" s="172"/>
      <c r="J441" s="172"/>
      <c r="K441" s="172"/>
      <c r="L441" s="172"/>
      <c r="M441" s="172"/>
      <c r="N441" s="172"/>
      <c r="O441" s="172"/>
      <c r="P441" s="172"/>
      <c r="Q441" s="172"/>
      <c r="R441" s="172"/>
      <c r="S441" s="172"/>
      <c r="T441" s="172"/>
      <c r="U441" s="172"/>
      <c r="V441" s="172"/>
      <c r="W441" s="172"/>
      <c r="X441" s="172"/>
      <c r="Y441" s="172"/>
      <c r="Z441" s="172"/>
      <c r="AA441" s="172"/>
      <c r="AB441" s="172"/>
    </row>
    <row r="442" spans="1:28" ht="25.5">
      <c r="A442" s="166" t="s">
        <v>1510</v>
      </c>
      <c r="B442" s="167" t="s">
        <v>1767</v>
      </c>
      <c r="C442" s="167" t="s">
        <v>27</v>
      </c>
      <c r="D442" s="168" t="s">
        <v>1768</v>
      </c>
      <c r="E442" s="167" t="s">
        <v>1673</v>
      </c>
      <c r="F442" s="169">
        <v>4.7E-2</v>
      </c>
      <c r="G442" s="170">
        <v>25.02</v>
      </c>
      <c r="H442" s="171">
        <v>1.17</v>
      </c>
      <c r="I442" s="172"/>
      <c r="J442" s="172"/>
      <c r="K442" s="172"/>
      <c r="L442" s="172"/>
      <c r="M442" s="172"/>
      <c r="N442" s="172"/>
      <c r="O442" s="172"/>
      <c r="P442" s="172"/>
      <c r="Q442" s="172"/>
      <c r="R442" s="172"/>
      <c r="S442" s="172"/>
      <c r="T442" s="172"/>
      <c r="U442" s="172"/>
      <c r="V442" s="172"/>
      <c r="W442" s="172"/>
      <c r="X442" s="172"/>
      <c r="Y442" s="172"/>
      <c r="Z442" s="172"/>
      <c r="AA442" s="172"/>
      <c r="AB442" s="172"/>
    </row>
    <row r="443" spans="1:28" ht="25.5">
      <c r="A443" s="166" t="s">
        <v>1510</v>
      </c>
      <c r="B443" s="167" t="s">
        <v>1774</v>
      </c>
      <c r="C443" s="167" t="s">
        <v>27</v>
      </c>
      <c r="D443" s="168" t="s">
        <v>1775</v>
      </c>
      <c r="E443" s="167" t="s">
        <v>99</v>
      </c>
      <c r="F443" s="169">
        <v>1</v>
      </c>
      <c r="G443" s="170">
        <v>9.81</v>
      </c>
      <c r="H443" s="171">
        <v>9.81</v>
      </c>
      <c r="I443" s="172"/>
      <c r="J443" s="172"/>
      <c r="K443" s="172"/>
      <c r="L443" s="172"/>
      <c r="M443" s="172"/>
      <c r="N443" s="172"/>
      <c r="O443" s="172"/>
      <c r="P443" s="172"/>
      <c r="Q443" s="172"/>
      <c r="R443" s="172"/>
      <c r="S443" s="172"/>
      <c r="T443" s="172"/>
      <c r="U443" s="172"/>
      <c r="V443" s="172"/>
      <c r="W443" s="172"/>
      <c r="X443" s="172"/>
      <c r="Y443" s="172"/>
      <c r="Z443" s="172"/>
      <c r="AA443" s="172"/>
      <c r="AB443" s="172"/>
    </row>
    <row r="444" spans="1:28" ht="25.5">
      <c r="A444" s="166" t="s">
        <v>1513</v>
      </c>
      <c r="B444" s="167" t="s">
        <v>1769</v>
      </c>
      <c r="C444" s="167" t="s">
        <v>27</v>
      </c>
      <c r="D444" s="168" t="s">
        <v>1770</v>
      </c>
      <c r="E444" s="167" t="s">
        <v>99</v>
      </c>
      <c r="F444" s="169">
        <v>2.5000000000000001E-2</v>
      </c>
      <c r="G444" s="170">
        <v>22</v>
      </c>
      <c r="H444" s="171">
        <v>0.55000000000000004</v>
      </c>
      <c r="I444" s="172"/>
      <c r="J444" s="172"/>
      <c r="K444" s="172"/>
      <c r="L444" s="172"/>
      <c r="M444" s="172"/>
      <c r="N444" s="172"/>
      <c r="O444" s="172"/>
      <c r="P444" s="172"/>
      <c r="Q444" s="172"/>
      <c r="R444" s="172"/>
      <c r="S444" s="172"/>
      <c r="T444" s="172"/>
      <c r="U444" s="172"/>
      <c r="V444" s="172"/>
      <c r="W444" s="172"/>
      <c r="X444" s="172"/>
      <c r="Y444" s="172"/>
      <c r="Z444" s="172"/>
      <c r="AA444" s="172"/>
      <c r="AB444" s="172"/>
    </row>
    <row r="445" spans="1:28" ht="25.5">
      <c r="A445" s="166" t="s">
        <v>1513</v>
      </c>
      <c r="B445" s="167" t="s">
        <v>1771</v>
      </c>
      <c r="C445" s="167" t="s">
        <v>27</v>
      </c>
      <c r="D445" s="168" t="s">
        <v>1772</v>
      </c>
      <c r="E445" s="167" t="s">
        <v>76</v>
      </c>
      <c r="F445" s="169">
        <v>0.82699999999999996</v>
      </c>
      <c r="G445" s="170">
        <v>0.21</v>
      </c>
      <c r="H445" s="171">
        <v>0.17</v>
      </c>
      <c r="I445" s="172"/>
      <c r="J445" s="172"/>
      <c r="K445" s="172"/>
      <c r="L445" s="172"/>
      <c r="M445" s="172"/>
      <c r="N445" s="172"/>
      <c r="O445" s="172"/>
      <c r="P445" s="172"/>
      <c r="Q445" s="172"/>
      <c r="R445" s="172"/>
      <c r="S445" s="172"/>
      <c r="T445" s="172"/>
      <c r="U445" s="172"/>
      <c r="V445" s="172"/>
      <c r="W445" s="172"/>
      <c r="X445" s="172"/>
      <c r="Y445" s="172"/>
      <c r="Z445" s="172"/>
      <c r="AA445" s="172"/>
      <c r="AB445" s="172"/>
    </row>
    <row r="446" spans="1:28" ht="14.25">
      <c r="A446" s="159"/>
      <c r="B446" s="160"/>
      <c r="C446" s="160"/>
      <c r="D446" s="161"/>
      <c r="E446" s="160"/>
      <c r="F446" s="162"/>
      <c r="G446" s="163"/>
      <c r="H446" s="164"/>
      <c r="I446" s="172"/>
      <c r="J446" s="172"/>
      <c r="K446" s="172"/>
      <c r="L446" s="172"/>
      <c r="M446" s="172"/>
      <c r="N446" s="172"/>
      <c r="O446" s="172"/>
      <c r="P446" s="172"/>
      <c r="Q446" s="172"/>
      <c r="R446" s="172"/>
      <c r="S446" s="172"/>
      <c r="T446" s="172"/>
      <c r="U446" s="172"/>
      <c r="V446" s="172"/>
      <c r="W446" s="172"/>
      <c r="X446" s="172"/>
      <c r="Y446" s="172"/>
      <c r="Z446" s="172"/>
      <c r="AA446" s="172"/>
      <c r="AB446" s="172"/>
    </row>
    <row r="447" spans="1:28" ht="14.25">
      <c r="A447" s="148" t="s">
        <v>230</v>
      </c>
      <c r="B447" s="149" t="s">
        <v>7</v>
      </c>
      <c r="C447" s="149" t="s">
        <v>1504</v>
      </c>
      <c r="D447" s="165" t="s">
        <v>1505</v>
      </c>
      <c r="E447" s="149" t="s">
        <v>10</v>
      </c>
      <c r="F447" s="150" t="s">
        <v>11</v>
      </c>
      <c r="G447" s="151" t="s">
        <v>1506</v>
      </c>
      <c r="H447" s="152" t="s">
        <v>1507</v>
      </c>
      <c r="I447" s="172"/>
      <c r="J447" s="172"/>
      <c r="K447" s="172"/>
      <c r="L447" s="172"/>
      <c r="M447" s="172"/>
      <c r="N447" s="172"/>
      <c r="O447" s="172"/>
      <c r="P447" s="172"/>
      <c r="Q447" s="172"/>
      <c r="R447" s="172"/>
      <c r="S447" s="172"/>
      <c r="T447" s="172"/>
      <c r="U447" s="172"/>
      <c r="V447" s="172"/>
      <c r="W447" s="172"/>
      <c r="X447" s="172"/>
      <c r="Y447" s="172"/>
      <c r="Z447" s="172"/>
      <c r="AA447" s="172"/>
      <c r="AB447" s="172"/>
    </row>
    <row r="448" spans="1:28" ht="25.5">
      <c r="A448" s="153" t="s">
        <v>1508</v>
      </c>
      <c r="B448" s="154" t="s">
        <v>231</v>
      </c>
      <c r="C448" s="154" t="s">
        <v>27</v>
      </c>
      <c r="D448" s="155" t="s">
        <v>1852</v>
      </c>
      <c r="E448" s="154" t="s">
        <v>99</v>
      </c>
      <c r="F448" s="156">
        <v>1</v>
      </c>
      <c r="G448" s="157">
        <v>16.440000000000001</v>
      </c>
      <c r="H448" s="158">
        <v>16.440000000000001</v>
      </c>
      <c r="I448" s="172"/>
      <c r="J448" s="172"/>
      <c r="K448" s="172"/>
      <c r="L448" s="172"/>
      <c r="M448" s="172"/>
      <c r="N448" s="172"/>
      <c r="O448" s="172"/>
      <c r="P448" s="172"/>
      <c r="Q448" s="172"/>
      <c r="R448" s="172"/>
      <c r="S448" s="172"/>
      <c r="T448" s="172"/>
      <c r="U448" s="172"/>
      <c r="V448" s="172"/>
      <c r="W448" s="172"/>
      <c r="X448" s="172"/>
      <c r="Y448" s="172"/>
      <c r="Z448" s="172"/>
      <c r="AA448" s="172"/>
      <c r="AB448" s="172"/>
    </row>
    <row r="449" spans="1:28" ht="25.5">
      <c r="A449" s="166" t="s">
        <v>1510</v>
      </c>
      <c r="B449" s="167" t="s">
        <v>1767</v>
      </c>
      <c r="C449" s="167" t="s">
        <v>27</v>
      </c>
      <c r="D449" s="168" t="s">
        <v>1768</v>
      </c>
      <c r="E449" s="167" t="s">
        <v>1673</v>
      </c>
      <c r="F449" s="169">
        <v>2.8000000000000001E-2</v>
      </c>
      <c r="G449" s="170">
        <v>25.02</v>
      </c>
      <c r="H449" s="171">
        <v>0.7</v>
      </c>
      <c r="I449" s="172"/>
      <c r="J449" s="172"/>
      <c r="K449" s="172"/>
      <c r="L449" s="172"/>
      <c r="M449" s="172"/>
      <c r="N449" s="172"/>
      <c r="O449" s="172"/>
      <c r="P449" s="172"/>
      <c r="Q449" s="172"/>
      <c r="R449" s="172"/>
      <c r="S449" s="172"/>
      <c r="T449" s="172"/>
      <c r="U449" s="172"/>
      <c r="V449" s="172"/>
      <c r="W449" s="172"/>
      <c r="X449" s="172"/>
      <c r="Y449" s="172"/>
      <c r="Z449" s="172"/>
      <c r="AA449" s="172"/>
      <c r="AB449" s="172"/>
    </row>
    <row r="450" spans="1:28" ht="25.5">
      <c r="A450" s="166" t="s">
        <v>1510</v>
      </c>
      <c r="B450" s="167" t="s">
        <v>1765</v>
      </c>
      <c r="C450" s="167" t="s">
        <v>27</v>
      </c>
      <c r="D450" s="168" t="s">
        <v>1766</v>
      </c>
      <c r="E450" s="167" t="s">
        <v>1673</v>
      </c>
      <c r="F450" s="169">
        <v>0.17499999999999999</v>
      </c>
      <c r="G450" s="170">
        <v>30.97</v>
      </c>
      <c r="H450" s="171">
        <v>5.41</v>
      </c>
      <c r="I450" s="172"/>
      <c r="J450" s="172"/>
      <c r="K450" s="172"/>
      <c r="L450" s="172"/>
      <c r="M450" s="172"/>
      <c r="N450" s="172"/>
      <c r="O450" s="172"/>
      <c r="P450" s="172"/>
      <c r="Q450" s="172"/>
      <c r="R450" s="172"/>
      <c r="S450" s="172"/>
      <c r="T450" s="172"/>
      <c r="U450" s="172"/>
      <c r="V450" s="172"/>
      <c r="W450" s="172"/>
      <c r="X450" s="172"/>
      <c r="Y450" s="172"/>
      <c r="Z450" s="172"/>
      <c r="AA450" s="172"/>
      <c r="AB450" s="172"/>
    </row>
    <row r="451" spans="1:28" ht="25.5">
      <c r="A451" s="166" t="s">
        <v>1510</v>
      </c>
      <c r="B451" s="167" t="s">
        <v>1777</v>
      </c>
      <c r="C451" s="167" t="s">
        <v>27</v>
      </c>
      <c r="D451" s="168" t="s">
        <v>1778</v>
      </c>
      <c r="E451" s="167" t="s">
        <v>99</v>
      </c>
      <c r="F451" s="169">
        <v>1</v>
      </c>
      <c r="G451" s="170">
        <v>9.66</v>
      </c>
      <c r="H451" s="171">
        <v>9.66</v>
      </c>
      <c r="I451" s="172"/>
      <c r="J451" s="172"/>
      <c r="K451" s="172"/>
      <c r="L451" s="172"/>
      <c r="M451" s="172"/>
      <c r="N451" s="172"/>
      <c r="O451" s="172"/>
      <c r="P451" s="172"/>
      <c r="Q451" s="172"/>
      <c r="R451" s="172"/>
      <c r="S451" s="172"/>
      <c r="T451" s="172"/>
      <c r="U451" s="172"/>
      <c r="V451" s="172"/>
      <c r="W451" s="172"/>
      <c r="X451" s="172"/>
      <c r="Y451" s="172"/>
      <c r="Z451" s="172"/>
      <c r="AA451" s="172"/>
      <c r="AB451" s="172"/>
    </row>
    <row r="452" spans="1:28" ht="25.5">
      <c r="A452" s="166" t="s">
        <v>1513</v>
      </c>
      <c r="B452" s="167" t="s">
        <v>1769</v>
      </c>
      <c r="C452" s="167" t="s">
        <v>27</v>
      </c>
      <c r="D452" s="168" t="s">
        <v>1770</v>
      </c>
      <c r="E452" s="167" t="s">
        <v>99</v>
      </c>
      <c r="F452" s="169">
        <v>2.5000000000000001E-2</v>
      </c>
      <c r="G452" s="170">
        <v>22</v>
      </c>
      <c r="H452" s="171">
        <v>0.55000000000000004</v>
      </c>
      <c r="I452" s="172"/>
      <c r="J452" s="172"/>
      <c r="K452" s="172"/>
      <c r="L452" s="172"/>
      <c r="M452" s="172"/>
      <c r="N452" s="172"/>
      <c r="O452" s="172"/>
      <c r="P452" s="172"/>
      <c r="Q452" s="172"/>
      <c r="R452" s="172"/>
      <c r="S452" s="172"/>
      <c r="T452" s="172"/>
      <c r="U452" s="172"/>
      <c r="V452" s="172"/>
      <c r="W452" s="172"/>
      <c r="X452" s="172"/>
      <c r="Y452" s="172"/>
      <c r="Z452" s="172"/>
      <c r="AA452" s="172"/>
      <c r="AB452" s="172"/>
    </row>
    <row r="453" spans="1:28" ht="25.5">
      <c r="A453" s="166" t="s">
        <v>1513</v>
      </c>
      <c r="B453" s="167" t="s">
        <v>1771</v>
      </c>
      <c r="C453" s="167" t="s">
        <v>27</v>
      </c>
      <c r="D453" s="168" t="s">
        <v>1772</v>
      </c>
      <c r="E453" s="167" t="s">
        <v>76</v>
      </c>
      <c r="F453" s="169">
        <v>0.61299999999999999</v>
      </c>
      <c r="G453" s="170">
        <v>0.21</v>
      </c>
      <c r="H453" s="171">
        <v>0.12</v>
      </c>
      <c r="I453" s="172"/>
      <c r="J453" s="172"/>
      <c r="K453" s="172"/>
      <c r="L453" s="172"/>
      <c r="M453" s="172"/>
      <c r="N453" s="172"/>
      <c r="O453" s="172"/>
      <c r="P453" s="172"/>
      <c r="Q453" s="172"/>
      <c r="R453" s="172"/>
      <c r="S453" s="172"/>
      <c r="T453" s="172"/>
      <c r="U453" s="172"/>
      <c r="V453" s="172"/>
      <c r="W453" s="172"/>
      <c r="X453" s="172"/>
      <c r="Y453" s="172"/>
      <c r="Z453" s="172"/>
      <c r="AA453" s="172"/>
      <c r="AB453" s="172"/>
    </row>
    <row r="454" spans="1:28" ht="14.25">
      <c r="A454" s="159"/>
      <c r="B454" s="160"/>
      <c r="C454" s="160"/>
      <c r="D454" s="161"/>
      <c r="E454" s="160"/>
      <c r="F454" s="162"/>
      <c r="G454" s="163"/>
      <c r="H454" s="164"/>
      <c r="I454" s="172"/>
      <c r="J454" s="172"/>
      <c r="K454" s="172"/>
      <c r="L454" s="172"/>
      <c r="M454" s="172"/>
      <c r="N454" s="172"/>
      <c r="O454" s="172"/>
      <c r="P454" s="172"/>
      <c r="Q454" s="172"/>
      <c r="R454" s="172"/>
      <c r="S454" s="172"/>
      <c r="T454" s="172"/>
      <c r="U454" s="172"/>
      <c r="V454" s="172"/>
      <c r="W454" s="172"/>
      <c r="X454" s="172"/>
      <c r="Y454" s="172"/>
      <c r="Z454" s="172"/>
      <c r="AA454" s="172"/>
      <c r="AB454" s="172"/>
    </row>
    <row r="455" spans="1:28" ht="14.25">
      <c r="A455" s="148" t="s">
        <v>233</v>
      </c>
      <c r="B455" s="149" t="s">
        <v>7</v>
      </c>
      <c r="C455" s="149" t="s">
        <v>1504</v>
      </c>
      <c r="D455" s="165" t="s">
        <v>1505</v>
      </c>
      <c r="E455" s="149" t="s">
        <v>10</v>
      </c>
      <c r="F455" s="150" t="s">
        <v>11</v>
      </c>
      <c r="G455" s="151" t="s">
        <v>1506</v>
      </c>
      <c r="H455" s="152" t="s">
        <v>1507</v>
      </c>
      <c r="I455" s="172"/>
      <c r="J455" s="172"/>
      <c r="K455" s="172"/>
      <c r="L455" s="172"/>
      <c r="M455" s="172"/>
      <c r="N455" s="172"/>
      <c r="O455" s="172"/>
      <c r="P455" s="172"/>
      <c r="Q455" s="172"/>
      <c r="R455" s="172"/>
      <c r="S455" s="172"/>
      <c r="T455" s="172"/>
      <c r="U455" s="172"/>
      <c r="V455" s="172"/>
      <c r="W455" s="172"/>
      <c r="X455" s="172"/>
      <c r="Y455" s="172"/>
      <c r="Z455" s="172"/>
      <c r="AA455" s="172"/>
      <c r="AB455" s="172"/>
    </row>
    <row r="456" spans="1:28" ht="25.5">
      <c r="A456" s="153" t="s">
        <v>1508</v>
      </c>
      <c r="B456" s="154" t="s">
        <v>234</v>
      </c>
      <c r="C456" s="154" t="s">
        <v>27</v>
      </c>
      <c r="D456" s="155" t="s">
        <v>1853</v>
      </c>
      <c r="E456" s="154" t="s">
        <v>44</v>
      </c>
      <c r="F456" s="156">
        <v>1</v>
      </c>
      <c r="G456" s="157">
        <v>93.97</v>
      </c>
      <c r="H456" s="158">
        <v>93.97</v>
      </c>
      <c r="I456" s="172"/>
      <c r="J456" s="172"/>
      <c r="K456" s="172"/>
      <c r="L456" s="172"/>
      <c r="M456" s="172"/>
      <c r="N456" s="172"/>
      <c r="O456" s="172"/>
      <c r="P456" s="172"/>
      <c r="Q456" s="172"/>
      <c r="R456" s="172"/>
      <c r="S456" s="172"/>
      <c r="T456" s="172"/>
      <c r="U456" s="172"/>
      <c r="V456" s="172"/>
      <c r="W456" s="172"/>
      <c r="X456" s="172"/>
      <c r="Y456" s="172"/>
      <c r="Z456" s="172"/>
      <c r="AA456" s="172"/>
      <c r="AB456" s="172"/>
    </row>
    <row r="457" spans="1:28" ht="25.5">
      <c r="A457" s="166" t="s">
        <v>1510</v>
      </c>
      <c r="B457" s="167" t="s">
        <v>1674</v>
      </c>
      <c r="C457" s="167" t="s">
        <v>27</v>
      </c>
      <c r="D457" s="168" t="s">
        <v>1675</v>
      </c>
      <c r="E457" s="167" t="s">
        <v>1673</v>
      </c>
      <c r="F457" s="169">
        <v>5.0000000000000001E-3</v>
      </c>
      <c r="G457" s="170">
        <v>30.75</v>
      </c>
      <c r="H457" s="171">
        <v>0.15</v>
      </c>
      <c r="I457" s="172"/>
      <c r="J457" s="172"/>
      <c r="K457" s="172"/>
      <c r="L457" s="172"/>
      <c r="M457" s="172"/>
      <c r="N457" s="172"/>
      <c r="O457" s="172"/>
      <c r="P457" s="172"/>
      <c r="Q457" s="172"/>
      <c r="R457" s="172"/>
      <c r="S457" s="172"/>
      <c r="T457" s="172"/>
      <c r="U457" s="172"/>
      <c r="V457" s="172"/>
      <c r="W457" s="172"/>
      <c r="X457" s="172"/>
      <c r="Y457" s="172"/>
      <c r="Z457" s="172"/>
      <c r="AA457" s="172"/>
      <c r="AB457" s="172"/>
    </row>
    <row r="458" spans="1:28" ht="25.5">
      <c r="A458" s="166" t="s">
        <v>1510</v>
      </c>
      <c r="B458" s="167" t="s">
        <v>1666</v>
      </c>
      <c r="C458" s="167" t="s">
        <v>27</v>
      </c>
      <c r="D458" s="168" t="s">
        <v>1667</v>
      </c>
      <c r="E458" s="167" t="s">
        <v>1668</v>
      </c>
      <c r="F458" s="169">
        <v>2.1999999999999999E-2</v>
      </c>
      <c r="G458" s="170">
        <v>36.74</v>
      </c>
      <c r="H458" s="171">
        <v>0.8</v>
      </c>
      <c r="I458" s="172"/>
      <c r="J458" s="172"/>
      <c r="K458" s="172"/>
      <c r="L458" s="172"/>
      <c r="M458" s="172"/>
      <c r="N458" s="172"/>
      <c r="O458" s="172"/>
      <c r="P458" s="172"/>
      <c r="Q458" s="172"/>
      <c r="R458" s="172"/>
      <c r="S458" s="172"/>
      <c r="T458" s="172"/>
      <c r="U458" s="172"/>
      <c r="V458" s="172"/>
      <c r="W458" s="172"/>
      <c r="X458" s="172"/>
      <c r="Y458" s="172"/>
      <c r="Z458" s="172"/>
      <c r="AA458" s="172"/>
      <c r="AB458" s="172"/>
    </row>
    <row r="459" spans="1:28" ht="25.5">
      <c r="A459" s="166" t="s">
        <v>1510</v>
      </c>
      <c r="B459" s="167" t="s">
        <v>1671</v>
      </c>
      <c r="C459" s="167" t="s">
        <v>27</v>
      </c>
      <c r="D459" s="168" t="s">
        <v>1672</v>
      </c>
      <c r="E459" s="167" t="s">
        <v>1673</v>
      </c>
      <c r="F459" s="169">
        <v>5.0000000000000001E-3</v>
      </c>
      <c r="G459" s="170">
        <v>24.85</v>
      </c>
      <c r="H459" s="171">
        <v>0.12</v>
      </c>
      <c r="I459" s="172"/>
      <c r="J459" s="172"/>
      <c r="K459" s="172"/>
      <c r="L459" s="172"/>
      <c r="M459" s="172"/>
      <c r="N459" s="172"/>
      <c r="O459" s="172"/>
      <c r="P459" s="172"/>
      <c r="Q459" s="172"/>
      <c r="R459" s="172"/>
      <c r="S459" s="172"/>
      <c r="T459" s="172"/>
      <c r="U459" s="172"/>
      <c r="V459" s="172"/>
      <c r="W459" s="172"/>
      <c r="X459" s="172"/>
      <c r="Y459" s="172"/>
      <c r="Z459" s="172"/>
      <c r="AA459" s="172"/>
      <c r="AB459" s="172"/>
    </row>
    <row r="460" spans="1:28" ht="25.5">
      <c r="A460" s="166" t="s">
        <v>1510</v>
      </c>
      <c r="B460" s="167" t="s">
        <v>1676</v>
      </c>
      <c r="C460" s="167" t="s">
        <v>27</v>
      </c>
      <c r="D460" s="168" t="s">
        <v>1677</v>
      </c>
      <c r="E460" s="167" t="s">
        <v>1678</v>
      </c>
      <c r="F460" s="169">
        <v>5.0000000000000001E-3</v>
      </c>
      <c r="G460" s="170">
        <v>38.159999999999997</v>
      </c>
      <c r="H460" s="171">
        <v>0.19</v>
      </c>
      <c r="I460" s="172"/>
      <c r="J460" s="172"/>
      <c r="K460" s="172"/>
      <c r="L460" s="172"/>
      <c r="M460" s="172"/>
      <c r="N460" s="172"/>
      <c r="O460" s="172"/>
      <c r="P460" s="172"/>
      <c r="Q460" s="172"/>
      <c r="R460" s="172"/>
      <c r="S460" s="172"/>
      <c r="T460" s="172"/>
      <c r="U460" s="172"/>
      <c r="V460" s="172"/>
      <c r="W460" s="172"/>
      <c r="X460" s="172"/>
      <c r="Y460" s="172"/>
      <c r="Z460" s="172"/>
      <c r="AA460" s="172"/>
      <c r="AB460" s="172"/>
    </row>
    <row r="461" spans="1:28" ht="25.5">
      <c r="A461" s="166" t="s">
        <v>1513</v>
      </c>
      <c r="B461" s="167" t="s">
        <v>1854</v>
      </c>
      <c r="C461" s="167" t="s">
        <v>27</v>
      </c>
      <c r="D461" s="168" t="s">
        <v>1855</v>
      </c>
      <c r="E461" s="167" t="s">
        <v>460</v>
      </c>
      <c r="F461" s="169">
        <v>1.05</v>
      </c>
      <c r="G461" s="170">
        <v>88.3</v>
      </c>
      <c r="H461" s="171">
        <v>92.71</v>
      </c>
      <c r="I461" s="172"/>
      <c r="J461" s="172"/>
      <c r="K461" s="172"/>
      <c r="L461" s="172"/>
      <c r="M461" s="172"/>
      <c r="N461" s="172"/>
      <c r="O461" s="172"/>
      <c r="P461" s="172"/>
      <c r="Q461" s="172"/>
      <c r="R461" s="172"/>
      <c r="S461" s="172"/>
      <c r="T461" s="172"/>
      <c r="U461" s="172"/>
      <c r="V461" s="172"/>
      <c r="W461" s="172"/>
      <c r="X461" s="172"/>
      <c r="Y461" s="172"/>
      <c r="Z461" s="172"/>
      <c r="AA461" s="172"/>
      <c r="AB461" s="172"/>
    </row>
    <row r="462" spans="1:28" ht="14.25">
      <c r="A462" s="159"/>
      <c r="B462" s="160"/>
      <c r="C462" s="160"/>
      <c r="D462" s="161"/>
      <c r="E462" s="160"/>
      <c r="F462" s="162"/>
      <c r="G462" s="163"/>
      <c r="H462" s="164"/>
      <c r="I462" s="172"/>
      <c r="J462" s="172"/>
      <c r="K462" s="172"/>
      <c r="L462" s="172"/>
      <c r="M462" s="172"/>
      <c r="N462" s="172"/>
      <c r="O462" s="172"/>
      <c r="P462" s="172"/>
      <c r="Q462" s="172"/>
      <c r="R462" s="172"/>
      <c r="S462" s="172"/>
      <c r="T462" s="172"/>
      <c r="U462" s="172"/>
      <c r="V462" s="172"/>
      <c r="W462" s="172"/>
      <c r="X462" s="172"/>
      <c r="Y462" s="172"/>
      <c r="Z462" s="172"/>
      <c r="AA462" s="172"/>
      <c r="AB462" s="172"/>
    </row>
    <row r="463" spans="1:28" ht="14.25">
      <c r="A463" s="148" t="s">
        <v>236</v>
      </c>
      <c r="B463" s="149" t="s">
        <v>7</v>
      </c>
      <c r="C463" s="149" t="s">
        <v>1504</v>
      </c>
      <c r="D463" s="165" t="s">
        <v>1505</v>
      </c>
      <c r="E463" s="149" t="s">
        <v>10</v>
      </c>
      <c r="F463" s="150" t="s">
        <v>11</v>
      </c>
      <c r="G463" s="151" t="s">
        <v>1506</v>
      </c>
      <c r="H463" s="152" t="s">
        <v>1507</v>
      </c>
      <c r="I463" s="172"/>
      <c r="J463" s="172"/>
      <c r="K463" s="172"/>
      <c r="L463" s="172"/>
      <c r="M463" s="172"/>
      <c r="N463" s="172"/>
      <c r="O463" s="172"/>
      <c r="P463" s="172"/>
      <c r="Q463" s="172"/>
      <c r="R463" s="172"/>
      <c r="S463" s="172"/>
      <c r="T463" s="172"/>
      <c r="U463" s="172"/>
      <c r="V463" s="172"/>
      <c r="W463" s="172"/>
      <c r="X463" s="172"/>
      <c r="Y463" s="172"/>
      <c r="Z463" s="172"/>
      <c r="AA463" s="172"/>
      <c r="AB463" s="172"/>
    </row>
    <row r="464" spans="1:28" ht="38.25">
      <c r="A464" s="153" t="s">
        <v>1508</v>
      </c>
      <c r="B464" s="154" t="s">
        <v>237</v>
      </c>
      <c r="C464" s="154" t="s">
        <v>20</v>
      </c>
      <c r="D464" s="155" t="s">
        <v>1856</v>
      </c>
      <c r="E464" s="154" t="s">
        <v>239</v>
      </c>
      <c r="F464" s="156">
        <v>1</v>
      </c>
      <c r="G464" s="157">
        <v>19.989999999999998</v>
      </c>
      <c r="H464" s="158">
        <v>19.989999999999998</v>
      </c>
      <c r="I464" s="172"/>
      <c r="J464" s="172"/>
      <c r="K464" s="172"/>
      <c r="L464" s="172"/>
      <c r="M464" s="172"/>
      <c r="N464" s="172"/>
      <c r="O464" s="172"/>
      <c r="P464" s="172"/>
      <c r="Q464" s="172"/>
      <c r="R464" s="172"/>
      <c r="S464" s="172"/>
      <c r="T464" s="172"/>
      <c r="U464" s="172"/>
      <c r="V464" s="172"/>
      <c r="W464" s="172"/>
      <c r="X464" s="172"/>
      <c r="Y464" s="172"/>
      <c r="Z464" s="172"/>
      <c r="AA464" s="172"/>
      <c r="AB464" s="172"/>
    </row>
    <row r="465" spans="1:28" ht="38.25">
      <c r="A465" s="166" t="s">
        <v>1508</v>
      </c>
      <c r="B465" s="167" t="s">
        <v>1857</v>
      </c>
      <c r="C465" s="167" t="s">
        <v>20</v>
      </c>
      <c r="D465" s="168" t="s">
        <v>1858</v>
      </c>
      <c r="E465" s="167" t="s">
        <v>239</v>
      </c>
      <c r="F465" s="169">
        <v>0.88749999999999996</v>
      </c>
      <c r="G465" s="170">
        <v>13.86</v>
      </c>
      <c r="H465" s="171" t="s">
        <v>1859</v>
      </c>
      <c r="I465" s="172"/>
      <c r="J465" s="172"/>
      <c r="K465" s="172"/>
      <c r="L465" s="172"/>
      <c r="M465" s="172"/>
      <c r="N465" s="172"/>
      <c r="O465" s="172"/>
      <c r="P465" s="172"/>
      <c r="Q465" s="172"/>
      <c r="R465" s="172"/>
      <c r="S465" s="172"/>
      <c r="T465" s="172"/>
      <c r="U465" s="172"/>
      <c r="V465" s="172"/>
      <c r="W465" s="172"/>
      <c r="X465" s="172"/>
      <c r="Y465" s="172"/>
      <c r="Z465" s="172"/>
      <c r="AA465" s="172"/>
      <c r="AB465" s="172"/>
    </row>
    <row r="466" spans="1:28" ht="38.25">
      <c r="A466" s="166" t="s">
        <v>1508</v>
      </c>
      <c r="B466" s="167" t="s">
        <v>1860</v>
      </c>
      <c r="C466" s="167" t="s">
        <v>20</v>
      </c>
      <c r="D466" s="168" t="s">
        <v>1861</v>
      </c>
      <c r="E466" s="167" t="s">
        <v>239</v>
      </c>
      <c r="F466" s="169">
        <v>0.1125</v>
      </c>
      <c r="G466" s="170">
        <v>19.059999999999999</v>
      </c>
      <c r="H466" s="171" t="s">
        <v>1862</v>
      </c>
      <c r="I466" s="172"/>
      <c r="J466" s="172"/>
      <c r="K466" s="172"/>
      <c r="L466" s="172"/>
      <c r="M466" s="172"/>
      <c r="N466" s="172"/>
      <c r="O466" s="172"/>
      <c r="P466" s="172"/>
      <c r="Q466" s="172"/>
      <c r="R466" s="172"/>
      <c r="S466" s="172"/>
      <c r="T466" s="172"/>
      <c r="U466" s="172"/>
      <c r="V466" s="172"/>
      <c r="W466" s="172"/>
      <c r="X466" s="172"/>
      <c r="Y466" s="172"/>
      <c r="Z466" s="172"/>
      <c r="AA466" s="172"/>
      <c r="AB466" s="172"/>
    </row>
    <row r="467" spans="1:28" ht="38.25">
      <c r="A467" s="166" t="s">
        <v>1508</v>
      </c>
      <c r="B467" s="167" t="s">
        <v>1863</v>
      </c>
      <c r="C467" s="167" t="s">
        <v>20</v>
      </c>
      <c r="D467" s="168" t="s">
        <v>1864</v>
      </c>
      <c r="E467" s="167" t="s">
        <v>44</v>
      </c>
      <c r="F467" s="169">
        <v>1</v>
      </c>
      <c r="G467" s="170">
        <v>5.54</v>
      </c>
      <c r="H467" s="171" t="s">
        <v>1865</v>
      </c>
      <c r="I467" s="172"/>
      <c r="J467" s="172"/>
      <c r="K467" s="172"/>
      <c r="L467" s="172"/>
      <c r="M467" s="172"/>
      <c r="N467" s="172"/>
      <c r="O467" s="172"/>
      <c r="P467" s="172"/>
      <c r="Q467" s="172"/>
      <c r="R467" s="172"/>
      <c r="S467" s="172"/>
      <c r="T467" s="172"/>
      <c r="U467" s="172"/>
      <c r="V467" s="172"/>
      <c r="W467" s="172"/>
      <c r="X467" s="172"/>
      <c r="Y467" s="172"/>
      <c r="Z467" s="172"/>
      <c r="AA467" s="172"/>
      <c r="AB467" s="172"/>
    </row>
    <row r="468" spans="1:28" ht="14.25">
      <c r="A468" s="159"/>
      <c r="B468" s="160"/>
      <c r="C468" s="160"/>
      <c r="D468" s="161"/>
      <c r="E468" s="160"/>
      <c r="F468" s="162"/>
      <c r="G468" s="163"/>
      <c r="H468" s="164"/>
      <c r="I468" s="172"/>
      <c r="J468" s="172"/>
      <c r="K468" s="172"/>
      <c r="L468" s="172"/>
      <c r="M468" s="172"/>
      <c r="N468" s="172"/>
      <c r="O468" s="172"/>
      <c r="P468" s="172"/>
      <c r="Q468" s="172"/>
      <c r="R468" s="172"/>
      <c r="S468" s="172"/>
      <c r="T468" s="172"/>
      <c r="U468" s="172"/>
      <c r="V468" s="172"/>
      <c r="W468" s="172"/>
      <c r="X468" s="172"/>
      <c r="Y468" s="172"/>
      <c r="Z468" s="172"/>
      <c r="AA468" s="172"/>
      <c r="AB468" s="172"/>
    </row>
    <row r="469" spans="1:28" ht="14.25">
      <c r="A469" s="148" t="s">
        <v>247</v>
      </c>
      <c r="B469" s="149" t="s">
        <v>7</v>
      </c>
      <c r="C469" s="149" t="s">
        <v>1504</v>
      </c>
      <c r="D469" s="165" t="s">
        <v>1505</v>
      </c>
      <c r="E469" s="149" t="s">
        <v>10</v>
      </c>
      <c r="F469" s="150" t="s">
        <v>11</v>
      </c>
      <c r="G469" s="151" t="s">
        <v>1506</v>
      </c>
      <c r="H469" s="152" t="s">
        <v>1507</v>
      </c>
      <c r="I469" s="172"/>
      <c r="J469" s="172"/>
      <c r="K469" s="172"/>
      <c r="L469" s="172"/>
      <c r="M469" s="172"/>
      <c r="N469" s="172"/>
      <c r="O469" s="172"/>
      <c r="P469" s="172"/>
      <c r="Q469" s="172"/>
      <c r="R469" s="172"/>
      <c r="S469" s="172"/>
      <c r="T469" s="172"/>
      <c r="U469" s="172"/>
      <c r="V469" s="172"/>
      <c r="W469" s="172"/>
      <c r="X469" s="172"/>
      <c r="Y469" s="172"/>
      <c r="Z469" s="172"/>
      <c r="AA469" s="172"/>
      <c r="AB469" s="172"/>
    </row>
    <row r="470" spans="1:28" ht="38.25">
      <c r="A470" s="153" t="s">
        <v>1508</v>
      </c>
      <c r="B470" s="154" t="s">
        <v>248</v>
      </c>
      <c r="C470" s="154" t="s">
        <v>27</v>
      </c>
      <c r="D470" s="155" t="s">
        <v>1866</v>
      </c>
      <c r="E470" s="154" t="s">
        <v>44</v>
      </c>
      <c r="F470" s="156">
        <v>1</v>
      </c>
      <c r="G470" s="157">
        <v>65.5</v>
      </c>
      <c r="H470" s="158">
        <v>65.5</v>
      </c>
      <c r="I470" s="172"/>
      <c r="J470" s="172"/>
      <c r="K470" s="172"/>
      <c r="L470" s="172"/>
      <c r="M470" s="172"/>
      <c r="N470" s="172"/>
      <c r="O470" s="172"/>
      <c r="P470" s="172"/>
      <c r="Q470" s="172"/>
      <c r="R470" s="172"/>
      <c r="S470" s="172"/>
      <c r="T470" s="172"/>
      <c r="U470" s="172"/>
      <c r="V470" s="172"/>
      <c r="W470" s="172"/>
      <c r="X470" s="172"/>
      <c r="Y470" s="172"/>
      <c r="Z470" s="172"/>
      <c r="AA470" s="172"/>
      <c r="AB470" s="172"/>
    </row>
    <row r="471" spans="1:28" ht="25.5">
      <c r="A471" s="166" t="s">
        <v>1510</v>
      </c>
      <c r="B471" s="167" t="s">
        <v>1671</v>
      </c>
      <c r="C471" s="167" t="s">
        <v>27</v>
      </c>
      <c r="D471" s="168" t="s">
        <v>1672</v>
      </c>
      <c r="E471" s="167" t="s">
        <v>1673</v>
      </c>
      <c r="F471" s="169">
        <v>0.18099999999999999</v>
      </c>
      <c r="G471" s="170">
        <v>24.85</v>
      </c>
      <c r="H471" s="171">
        <v>4.49</v>
      </c>
      <c r="I471" s="172"/>
      <c r="J471" s="172"/>
      <c r="K471" s="172"/>
      <c r="L471" s="172"/>
      <c r="M471" s="172"/>
      <c r="N471" s="172"/>
      <c r="O471" s="172"/>
      <c r="P471" s="172"/>
      <c r="Q471" s="172"/>
      <c r="R471" s="172"/>
      <c r="S471" s="172"/>
      <c r="T471" s="172"/>
      <c r="U471" s="172"/>
      <c r="V471" s="172"/>
      <c r="W471" s="172"/>
      <c r="X471" s="172"/>
      <c r="Y471" s="172"/>
      <c r="Z471" s="172"/>
      <c r="AA471" s="172"/>
      <c r="AB471" s="172"/>
    </row>
    <row r="472" spans="1:28" ht="25.5">
      <c r="A472" s="166" t="s">
        <v>1510</v>
      </c>
      <c r="B472" s="167" t="s">
        <v>1824</v>
      </c>
      <c r="C472" s="167" t="s">
        <v>27</v>
      </c>
      <c r="D472" s="168" t="s">
        <v>1825</v>
      </c>
      <c r="E472" s="167" t="s">
        <v>44</v>
      </c>
      <c r="F472" s="169">
        <v>6.7000000000000004E-2</v>
      </c>
      <c r="G472" s="170">
        <v>222.42</v>
      </c>
      <c r="H472" s="171">
        <v>14.9</v>
      </c>
      <c r="I472" s="172"/>
      <c r="J472" s="172"/>
      <c r="K472" s="172"/>
      <c r="L472" s="172"/>
      <c r="M472" s="172"/>
      <c r="N472" s="172"/>
      <c r="O472" s="172"/>
      <c r="P472" s="172"/>
      <c r="Q472" s="172"/>
      <c r="R472" s="172"/>
      <c r="S472" s="172"/>
      <c r="T472" s="172"/>
      <c r="U472" s="172"/>
      <c r="V472" s="172"/>
      <c r="W472" s="172"/>
      <c r="X472" s="172"/>
      <c r="Y472" s="172"/>
      <c r="Z472" s="172"/>
      <c r="AA472" s="172"/>
      <c r="AB472" s="172"/>
    </row>
    <row r="473" spans="1:28" ht="25.5">
      <c r="A473" s="166" t="s">
        <v>1510</v>
      </c>
      <c r="B473" s="167" t="s">
        <v>1674</v>
      </c>
      <c r="C473" s="167" t="s">
        <v>27</v>
      </c>
      <c r="D473" s="168" t="s">
        <v>1675</v>
      </c>
      <c r="E473" s="167" t="s">
        <v>1673</v>
      </c>
      <c r="F473" s="169">
        <v>0.98799999999999999</v>
      </c>
      <c r="G473" s="170">
        <v>30.75</v>
      </c>
      <c r="H473" s="171">
        <v>30.38</v>
      </c>
      <c r="I473" s="172"/>
      <c r="J473" s="172"/>
      <c r="K473" s="172"/>
      <c r="L473" s="172"/>
      <c r="M473" s="172"/>
      <c r="N473" s="172"/>
      <c r="O473" s="172"/>
      <c r="P473" s="172"/>
      <c r="Q473" s="172"/>
      <c r="R473" s="172"/>
      <c r="S473" s="172"/>
      <c r="T473" s="172"/>
      <c r="U473" s="172"/>
      <c r="V473" s="172"/>
      <c r="W473" s="172"/>
      <c r="X473" s="172"/>
      <c r="Y473" s="172"/>
      <c r="Z473" s="172"/>
      <c r="AA473" s="172"/>
      <c r="AB473" s="172"/>
    </row>
    <row r="474" spans="1:28" ht="25.5">
      <c r="A474" s="166" t="s">
        <v>1513</v>
      </c>
      <c r="B474" s="167" t="s">
        <v>1826</v>
      </c>
      <c r="C474" s="167" t="s">
        <v>27</v>
      </c>
      <c r="D474" s="168" t="s">
        <v>1827</v>
      </c>
      <c r="E474" s="167" t="s">
        <v>29</v>
      </c>
      <c r="F474" s="169">
        <v>0.78500000000000003</v>
      </c>
      <c r="G474" s="170">
        <v>6.48</v>
      </c>
      <c r="H474" s="171">
        <v>5.08</v>
      </c>
      <c r="I474" s="172"/>
      <c r="J474" s="172"/>
      <c r="K474" s="172"/>
      <c r="L474" s="172"/>
      <c r="M474" s="172"/>
      <c r="N474" s="172"/>
      <c r="O474" s="172"/>
      <c r="P474" s="172"/>
      <c r="Q474" s="172"/>
      <c r="R474" s="172"/>
      <c r="S474" s="172"/>
      <c r="T474" s="172"/>
      <c r="U474" s="172"/>
      <c r="V474" s="172"/>
      <c r="W474" s="172"/>
      <c r="X474" s="172"/>
      <c r="Y474" s="172"/>
      <c r="Z474" s="172"/>
      <c r="AA474" s="172"/>
      <c r="AB474" s="172"/>
    </row>
    <row r="475" spans="1:28" ht="25.5">
      <c r="A475" s="166" t="s">
        <v>1513</v>
      </c>
      <c r="B475" s="167" t="s">
        <v>1748</v>
      </c>
      <c r="C475" s="167" t="s">
        <v>27</v>
      </c>
      <c r="D475" s="168" t="s">
        <v>1749</v>
      </c>
      <c r="E475" s="167" t="s">
        <v>1750</v>
      </c>
      <c r="F475" s="169">
        <v>4.0000000000000001E-3</v>
      </c>
      <c r="G475" s="170">
        <v>6.19</v>
      </c>
      <c r="H475" s="171">
        <v>0.02</v>
      </c>
      <c r="I475" s="172"/>
      <c r="J475" s="172"/>
      <c r="K475" s="172"/>
      <c r="L475" s="172"/>
      <c r="M475" s="172"/>
      <c r="N475" s="172"/>
      <c r="O475" s="172"/>
      <c r="P475" s="172"/>
      <c r="Q475" s="172"/>
      <c r="R475" s="172"/>
      <c r="S475" s="172"/>
      <c r="T475" s="172"/>
      <c r="U475" s="172"/>
      <c r="V475" s="172"/>
      <c r="W475" s="172"/>
      <c r="X475" s="172"/>
      <c r="Y475" s="172"/>
      <c r="Z475" s="172"/>
      <c r="AA475" s="172"/>
      <c r="AB475" s="172"/>
    </row>
    <row r="476" spans="1:28" ht="25.5">
      <c r="A476" s="166" t="s">
        <v>1513</v>
      </c>
      <c r="B476" s="167" t="s">
        <v>1830</v>
      </c>
      <c r="C476" s="167" t="s">
        <v>27</v>
      </c>
      <c r="D476" s="168" t="s">
        <v>1831</v>
      </c>
      <c r="E476" s="167" t="s">
        <v>29</v>
      </c>
      <c r="F476" s="169">
        <v>0.39300000000000002</v>
      </c>
      <c r="G476" s="170">
        <v>17.600000000000001</v>
      </c>
      <c r="H476" s="171">
        <v>6.91</v>
      </c>
      <c r="I476" s="172"/>
      <c r="J476" s="172"/>
      <c r="K476" s="172"/>
      <c r="L476" s="172"/>
      <c r="M476" s="172"/>
      <c r="N476" s="172"/>
      <c r="O476" s="172"/>
      <c r="P476" s="172"/>
      <c r="Q476" s="172"/>
      <c r="R476" s="172"/>
      <c r="S476" s="172"/>
      <c r="T476" s="172"/>
      <c r="U476" s="172"/>
      <c r="V476" s="172"/>
      <c r="W476" s="172"/>
      <c r="X476" s="172"/>
      <c r="Y476" s="172"/>
      <c r="Z476" s="172"/>
      <c r="AA476" s="172"/>
      <c r="AB476" s="172"/>
    </row>
    <row r="477" spans="1:28" ht="25.5">
      <c r="A477" s="166" t="s">
        <v>1513</v>
      </c>
      <c r="B477" s="167" t="s">
        <v>1828</v>
      </c>
      <c r="C477" s="167" t="s">
        <v>27</v>
      </c>
      <c r="D477" s="168" t="s">
        <v>1829</v>
      </c>
      <c r="E477" s="167" t="s">
        <v>29</v>
      </c>
      <c r="F477" s="169">
        <v>0.19600000000000001</v>
      </c>
      <c r="G477" s="170">
        <v>16.84</v>
      </c>
      <c r="H477" s="171">
        <v>3.3</v>
      </c>
      <c r="I477" s="172"/>
      <c r="J477" s="172"/>
      <c r="K477" s="172"/>
      <c r="L477" s="172"/>
      <c r="M477" s="172"/>
      <c r="N477" s="172"/>
      <c r="O477" s="172"/>
      <c r="P477" s="172"/>
      <c r="Q477" s="172"/>
      <c r="R477" s="172"/>
      <c r="S477" s="172"/>
      <c r="T477" s="172"/>
      <c r="U477" s="172"/>
      <c r="V477" s="172"/>
      <c r="W477" s="172"/>
      <c r="X477" s="172"/>
      <c r="Y477" s="172"/>
      <c r="Z477" s="172"/>
      <c r="AA477" s="172"/>
      <c r="AB477" s="172"/>
    </row>
    <row r="478" spans="1:28" ht="14.25">
      <c r="A478" s="166" t="s">
        <v>1513</v>
      </c>
      <c r="B478" s="167" t="s">
        <v>1755</v>
      </c>
      <c r="C478" s="167" t="s">
        <v>27</v>
      </c>
      <c r="D478" s="168" t="s">
        <v>1756</v>
      </c>
      <c r="E478" s="167" t="s">
        <v>99</v>
      </c>
      <c r="F478" s="169">
        <v>1.9E-2</v>
      </c>
      <c r="G478" s="170">
        <v>22.52</v>
      </c>
      <c r="H478" s="171">
        <v>0.42</v>
      </c>
      <c r="I478" s="172"/>
      <c r="J478" s="172"/>
      <c r="K478" s="172"/>
      <c r="L478" s="172"/>
      <c r="M478" s="172"/>
      <c r="N478" s="172"/>
      <c r="O478" s="172"/>
      <c r="P478" s="172"/>
      <c r="Q478" s="172"/>
      <c r="R478" s="172"/>
      <c r="S478" s="172"/>
      <c r="T478" s="172"/>
      <c r="U478" s="172"/>
      <c r="V478" s="172"/>
      <c r="W478" s="172"/>
      <c r="X478" s="172"/>
      <c r="Y478" s="172"/>
      <c r="Z478" s="172"/>
      <c r="AA478" s="172"/>
      <c r="AB478" s="172"/>
    </row>
    <row r="479" spans="1:28" ht="14.25">
      <c r="A479" s="159"/>
      <c r="B479" s="160"/>
      <c r="C479" s="160"/>
      <c r="D479" s="161"/>
      <c r="E479" s="160"/>
      <c r="F479" s="162"/>
      <c r="G479" s="163"/>
      <c r="H479" s="164"/>
      <c r="I479" s="172"/>
      <c r="J479" s="172"/>
      <c r="K479" s="172"/>
      <c r="L479" s="172"/>
      <c r="M479" s="172"/>
      <c r="N479" s="172"/>
      <c r="O479" s="172"/>
      <c r="P479" s="172"/>
      <c r="Q479" s="172"/>
      <c r="R479" s="172"/>
      <c r="S479" s="172"/>
      <c r="T479" s="172"/>
      <c r="U479" s="172"/>
      <c r="V479" s="172"/>
      <c r="W479" s="172"/>
      <c r="X479" s="172"/>
      <c r="Y479" s="172"/>
      <c r="Z479" s="172"/>
      <c r="AA479" s="172"/>
      <c r="AB479" s="172"/>
    </row>
    <row r="480" spans="1:28" ht="14.25">
      <c r="A480" s="148" t="s">
        <v>263</v>
      </c>
      <c r="B480" s="149" t="s">
        <v>7</v>
      </c>
      <c r="C480" s="149" t="s">
        <v>1504</v>
      </c>
      <c r="D480" s="165" t="s">
        <v>1505</v>
      </c>
      <c r="E480" s="149" t="s">
        <v>10</v>
      </c>
      <c r="F480" s="150" t="s">
        <v>11</v>
      </c>
      <c r="G480" s="151" t="s">
        <v>1506</v>
      </c>
      <c r="H480" s="152" t="s">
        <v>1507</v>
      </c>
      <c r="I480" s="172"/>
      <c r="J480" s="172"/>
      <c r="K480" s="172"/>
      <c r="L480" s="172"/>
      <c r="M480" s="172"/>
      <c r="N480" s="172"/>
      <c r="O480" s="172"/>
      <c r="P480" s="172"/>
      <c r="Q480" s="172"/>
      <c r="R480" s="172"/>
      <c r="S480" s="172"/>
      <c r="T480" s="172"/>
      <c r="U480" s="172"/>
      <c r="V480" s="172"/>
      <c r="W480" s="172"/>
      <c r="X480" s="172"/>
      <c r="Y480" s="172"/>
      <c r="Z480" s="172"/>
      <c r="AA480" s="172"/>
      <c r="AB480" s="172"/>
    </row>
    <row r="481" spans="1:28" ht="38.25">
      <c r="A481" s="153" t="s">
        <v>1508</v>
      </c>
      <c r="B481" s="154" t="s">
        <v>264</v>
      </c>
      <c r="C481" s="154" t="s">
        <v>27</v>
      </c>
      <c r="D481" s="155" t="s">
        <v>1867</v>
      </c>
      <c r="E481" s="154" t="s">
        <v>44</v>
      </c>
      <c r="F481" s="156">
        <v>1</v>
      </c>
      <c r="G481" s="157">
        <v>114.1</v>
      </c>
      <c r="H481" s="158">
        <v>114.1</v>
      </c>
      <c r="I481" s="172"/>
      <c r="J481" s="172"/>
      <c r="K481" s="172"/>
      <c r="L481" s="172"/>
      <c r="M481" s="172"/>
      <c r="N481" s="172"/>
      <c r="O481" s="172"/>
      <c r="P481" s="172"/>
      <c r="Q481" s="172"/>
      <c r="R481" s="172"/>
      <c r="S481" s="172"/>
      <c r="T481" s="172"/>
      <c r="U481" s="172"/>
      <c r="V481" s="172"/>
      <c r="W481" s="172"/>
      <c r="X481" s="172"/>
      <c r="Y481" s="172"/>
      <c r="Z481" s="172"/>
      <c r="AA481" s="172"/>
      <c r="AB481" s="172"/>
    </row>
    <row r="482" spans="1:28" ht="25.5">
      <c r="A482" s="166" t="s">
        <v>1510</v>
      </c>
      <c r="B482" s="167" t="s">
        <v>1674</v>
      </c>
      <c r="C482" s="167" t="s">
        <v>27</v>
      </c>
      <c r="D482" s="168" t="s">
        <v>1675</v>
      </c>
      <c r="E482" s="167" t="s">
        <v>1673</v>
      </c>
      <c r="F482" s="169">
        <v>0.88200000000000001</v>
      </c>
      <c r="G482" s="170">
        <v>30.75</v>
      </c>
      <c r="H482" s="171">
        <v>27.12</v>
      </c>
      <c r="I482" s="172"/>
      <c r="J482" s="172"/>
      <c r="K482" s="172"/>
      <c r="L482" s="172"/>
      <c r="M482" s="172"/>
      <c r="N482" s="172"/>
      <c r="O482" s="172"/>
      <c r="P482" s="172"/>
      <c r="Q482" s="172"/>
      <c r="R482" s="172"/>
      <c r="S482" s="172"/>
      <c r="T482" s="172"/>
      <c r="U482" s="172"/>
      <c r="V482" s="172"/>
      <c r="W482" s="172"/>
      <c r="X482" s="172"/>
      <c r="Y482" s="172"/>
      <c r="Z482" s="172"/>
      <c r="AA482" s="172"/>
      <c r="AB482" s="172"/>
    </row>
    <row r="483" spans="1:28" ht="25.5">
      <c r="A483" s="166" t="s">
        <v>1510</v>
      </c>
      <c r="B483" s="167" t="s">
        <v>1842</v>
      </c>
      <c r="C483" s="167" t="s">
        <v>27</v>
      </c>
      <c r="D483" s="168" t="s">
        <v>1843</v>
      </c>
      <c r="E483" s="167" t="s">
        <v>44</v>
      </c>
      <c r="F483" s="169">
        <v>0.105</v>
      </c>
      <c r="G483" s="170">
        <v>169.46</v>
      </c>
      <c r="H483" s="171">
        <v>17.79</v>
      </c>
      <c r="I483" s="172"/>
      <c r="J483" s="172"/>
      <c r="K483" s="172"/>
      <c r="L483" s="172"/>
      <c r="M483" s="172"/>
      <c r="N483" s="172"/>
      <c r="O483" s="172"/>
      <c r="P483" s="172"/>
      <c r="Q483" s="172"/>
      <c r="R483" s="172"/>
      <c r="S483" s="172"/>
      <c r="T483" s="172"/>
      <c r="U483" s="172"/>
      <c r="V483" s="172"/>
      <c r="W483" s="172"/>
      <c r="X483" s="172"/>
      <c r="Y483" s="172"/>
      <c r="Z483" s="172"/>
      <c r="AA483" s="172"/>
      <c r="AB483" s="172"/>
    </row>
    <row r="484" spans="1:28" ht="25.5">
      <c r="A484" s="166" t="s">
        <v>1510</v>
      </c>
      <c r="B484" s="167" t="s">
        <v>1671</v>
      </c>
      <c r="C484" s="167" t="s">
        <v>27</v>
      </c>
      <c r="D484" s="168" t="s">
        <v>1672</v>
      </c>
      <c r="E484" s="167" t="s">
        <v>1673</v>
      </c>
      <c r="F484" s="169">
        <v>0.16200000000000001</v>
      </c>
      <c r="G484" s="170">
        <v>24.85</v>
      </c>
      <c r="H484" s="171">
        <v>4.0199999999999996</v>
      </c>
      <c r="I484" s="172"/>
      <c r="J484" s="172"/>
      <c r="K484" s="172"/>
      <c r="L484" s="172"/>
      <c r="M484" s="172"/>
      <c r="N484" s="172"/>
      <c r="O484" s="172"/>
      <c r="P484" s="172"/>
      <c r="Q484" s="172"/>
      <c r="R484" s="172"/>
      <c r="S484" s="172"/>
      <c r="T484" s="172"/>
      <c r="U484" s="172"/>
      <c r="V484" s="172"/>
      <c r="W484" s="172"/>
      <c r="X484" s="172"/>
      <c r="Y484" s="172"/>
      <c r="Z484" s="172"/>
      <c r="AA484" s="172"/>
      <c r="AB484" s="172"/>
    </row>
    <row r="485" spans="1:28" ht="25.5">
      <c r="A485" s="166" t="s">
        <v>1510</v>
      </c>
      <c r="B485" s="167" t="s">
        <v>1844</v>
      </c>
      <c r="C485" s="167" t="s">
        <v>27</v>
      </c>
      <c r="D485" s="168" t="s">
        <v>1845</v>
      </c>
      <c r="E485" s="167" t="s">
        <v>322</v>
      </c>
      <c r="F485" s="169">
        <v>1.3180000000000001</v>
      </c>
      <c r="G485" s="170">
        <v>39.25</v>
      </c>
      <c r="H485" s="171">
        <v>51.73</v>
      </c>
      <c r="I485" s="172"/>
      <c r="J485" s="172"/>
      <c r="K485" s="172"/>
      <c r="L485" s="172"/>
      <c r="M485" s="172"/>
      <c r="N485" s="172"/>
      <c r="O485" s="172"/>
      <c r="P485" s="172"/>
      <c r="Q485" s="172"/>
      <c r="R485" s="172"/>
      <c r="S485" s="172"/>
      <c r="T485" s="172"/>
      <c r="U485" s="172"/>
      <c r="V485" s="172"/>
      <c r="W485" s="172"/>
      <c r="X485" s="172"/>
      <c r="Y485" s="172"/>
      <c r="Z485" s="172"/>
      <c r="AA485" s="172"/>
      <c r="AB485" s="172"/>
    </row>
    <row r="486" spans="1:28" ht="25.5">
      <c r="A486" s="166" t="s">
        <v>1513</v>
      </c>
      <c r="B486" s="167" t="s">
        <v>1846</v>
      </c>
      <c r="C486" s="167" t="s">
        <v>27</v>
      </c>
      <c r="D486" s="168" t="s">
        <v>1847</v>
      </c>
      <c r="E486" s="167" t="s">
        <v>322</v>
      </c>
      <c r="F486" s="169">
        <v>0.48499999999999999</v>
      </c>
      <c r="G486" s="170">
        <v>25.41</v>
      </c>
      <c r="H486" s="171">
        <v>12.32</v>
      </c>
      <c r="I486" s="172"/>
      <c r="J486" s="172"/>
      <c r="K486" s="172"/>
      <c r="L486" s="172"/>
      <c r="M486" s="172"/>
      <c r="N486" s="172"/>
      <c r="O486" s="172"/>
      <c r="P486" s="172"/>
      <c r="Q486" s="172"/>
      <c r="R486" s="172"/>
      <c r="S486" s="172"/>
      <c r="T486" s="172"/>
      <c r="U486" s="172"/>
      <c r="V486" s="172"/>
      <c r="W486" s="172"/>
      <c r="X486" s="172"/>
      <c r="Y486" s="172"/>
      <c r="Z486" s="172"/>
      <c r="AA486" s="172"/>
      <c r="AB486" s="172"/>
    </row>
    <row r="487" spans="1:28" ht="14.25">
      <c r="A487" s="166" t="s">
        <v>1513</v>
      </c>
      <c r="B487" s="167" t="s">
        <v>1755</v>
      </c>
      <c r="C487" s="167" t="s">
        <v>27</v>
      </c>
      <c r="D487" s="168" t="s">
        <v>1756</v>
      </c>
      <c r="E487" s="167" t="s">
        <v>99</v>
      </c>
      <c r="F487" s="169">
        <v>4.9000000000000002E-2</v>
      </c>
      <c r="G487" s="170">
        <v>22.52</v>
      </c>
      <c r="H487" s="171">
        <v>1.1000000000000001</v>
      </c>
      <c r="I487" s="172"/>
      <c r="J487" s="172"/>
      <c r="K487" s="172"/>
      <c r="L487" s="172"/>
      <c r="M487" s="172"/>
      <c r="N487" s="172"/>
      <c r="O487" s="172"/>
      <c r="P487" s="172"/>
      <c r="Q487" s="172"/>
      <c r="R487" s="172"/>
      <c r="S487" s="172"/>
      <c r="T487" s="172"/>
      <c r="U487" s="172"/>
      <c r="V487" s="172"/>
      <c r="W487" s="172"/>
      <c r="X487" s="172"/>
      <c r="Y487" s="172"/>
      <c r="Z487" s="172"/>
      <c r="AA487" s="172"/>
      <c r="AB487" s="172"/>
    </row>
    <row r="488" spans="1:28" ht="25.5">
      <c r="A488" s="166" t="s">
        <v>1513</v>
      </c>
      <c r="B488" s="167" t="s">
        <v>1748</v>
      </c>
      <c r="C488" s="167" t="s">
        <v>27</v>
      </c>
      <c r="D488" s="168" t="s">
        <v>1749</v>
      </c>
      <c r="E488" s="167" t="s">
        <v>1750</v>
      </c>
      <c r="F488" s="169">
        <v>4.0000000000000001E-3</v>
      </c>
      <c r="G488" s="170">
        <v>6.19</v>
      </c>
      <c r="H488" s="171">
        <v>0.02</v>
      </c>
      <c r="I488" s="172"/>
      <c r="J488" s="172"/>
      <c r="K488" s="172"/>
      <c r="L488" s="172"/>
      <c r="M488" s="172"/>
      <c r="N488" s="172"/>
      <c r="O488" s="172"/>
      <c r="P488" s="172"/>
      <c r="Q488" s="172"/>
      <c r="R488" s="172"/>
      <c r="S488" s="172"/>
      <c r="T488" s="172"/>
      <c r="U488" s="172"/>
      <c r="V488" s="172"/>
      <c r="W488" s="172"/>
      <c r="X488" s="172"/>
      <c r="Y488" s="172"/>
      <c r="Z488" s="172"/>
      <c r="AA488" s="172"/>
      <c r="AB488" s="172"/>
    </row>
    <row r="489" spans="1:28" ht="14.25">
      <c r="A489" s="159"/>
      <c r="B489" s="160"/>
      <c r="C489" s="160"/>
      <c r="D489" s="161"/>
      <c r="E489" s="160"/>
      <c r="F489" s="162"/>
      <c r="G489" s="163"/>
      <c r="H489" s="164"/>
      <c r="I489" s="172"/>
      <c r="J489" s="172"/>
      <c r="K489" s="172"/>
      <c r="L489" s="172"/>
      <c r="M489" s="172"/>
      <c r="N489" s="172"/>
      <c r="O489" s="172"/>
      <c r="P489" s="172"/>
      <c r="Q489" s="172"/>
      <c r="R489" s="172"/>
      <c r="S489" s="172"/>
      <c r="T489" s="172"/>
      <c r="U489" s="172"/>
      <c r="V489" s="172"/>
      <c r="W489" s="172"/>
      <c r="X489" s="172"/>
      <c r="Y489" s="172"/>
      <c r="Z489" s="172"/>
      <c r="AA489" s="172"/>
      <c r="AB489" s="172"/>
    </row>
    <row r="490" spans="1:28" ht="14.25">
      <c r="A490" s="148" t="s">
        <v>268</v>
      </c>
      <c r="B490" s="149" t="s">
        <v>7</v>
      </c>
      <c r="C490" s="149" t="s">
        <v>1504</v>
      </c>
      <c r="D490" s="165" t="s">
        <v>1505</v>
      </c>
      <c r="E490" s="149" t="s">
        <v>10</v>
      </c>
      <c r="F490" s="150" t="s">
        <v>11</v>
      </c>
      <c r="G490" s="151" t="s">
        <v>1506</v>
      </c>
      <c r="H490" s="152" t="s">
        <v>1507</v>
      </c>
      <c r="I490" s="172"/>
      <c r="J490" s="172"/>
      <c r="K490" s="172"/>
      <c r="L490" s="172"/>
      <c r="M490" s="172"/>
      <c r="N490" s="172"/>
      <c r="O490" s="172"/>
      <c r="P490" s="172"/>
      <c r="Q490" s="172"/>
      <c r="R490" s="172"/>
      <c r="S490" s="172"/>
      <c r="T490" s="172"/>
      <c r="U490" s="172"/>
      <c r="V490" s="172"/>
      <c r="W490" s="172"/>
      <c r="X490" s="172"/>
      <c r="Y490" s="172"/>
      <c r="Z490" s="172"/>
      <c r="AA490" s="172"/>
      <c r="AB490" s="172"/>
    </row>
    <row r="491" spans="1:28" ht="25.5">
      <c r="A491" s="153" t="s">
        <v>1508</v>
      </c>
      <c r="B491" s="154" t="s">
        <v>269</v>
      </c>
      <c r="C491" s="154" t="s">
        <v>27</v>
      </c>
      <c r="D491" s="155" t="s">
        <v>270</v>
      </c>
      <c r="E491" s="154" t="s">
        <v>99</v>
      </c>
      <c r="F491" s="156">
        <v>1</v>
      </c>
      <c r="G491" s="157">
        <v>15.92</v>
      </c>
      <c r="H491" s="158">
        <v>15.92</v>
      </c>
      <c r="I491" s="172"/>
      <c r="J491" s="172"/>
      <c r="K491" s="172"/>
      <c r="L491" s="172"/>
      <c r="M491" s="172"/>
      <c r="N491" s="172"/>
      <c r="O491" s="172"/>
      <c r="P491" s="172"/>
      <c r="Q491" s="172"/>
      <c r="R491" s="172"/>
      <c r="S491" s="172"/>
      <c r="T491" s="172"/>
      <c r="U491" s="172"/>
      <c r="V491" s="172"/>
      <c r="W491" s="172"/>
      <c r="X491" s="172"/>
      <c r="Y491" s="172"/>
      <c r="Z491" s="172"/>
      <c r="AA491" s="172"/>
      <c r="AB491" s="172"/>
    </row>
    <row r="492" spans="1:28" ht="25.5">
      <c r="A492" s="166" t="s">
        <v>1510</v>
      </c>
      <c r="B492" s="167" t="s">
        <v>1767</v>
      </c>
      <c r="C492" s="167" t="s">
        <v>27</v>
      </c>
      <c r="D492" s="168" t="s">
        <v>1768</v>
      </c>
      <c r="E492" s="167" t="s">
        <v>1673</v>
      </c>
      <c r="F492" s="169">
        <v>1.72E-2</v>
      </c>
      <c r="G492" s="170">
        <v>25.02</v>
      </c>
      <c r="H492" s="171">
        <v>0.43</v>
      </c>
      <c r="I492" s="172"/>
      <c r="J492" s="172"/>
      <c r="K492" s="172"/>
      <c r="L492" s="172"/>
      <c r="M492" s="172"/>
      <c r="N492" s="172"/>
      <c r="O492" s="172"/>
      <c r="P492" s="172"/>
      <c r="Q492" s="172"/>
      <c r="R492" s="172"/>
      <c r="S492" s="172"/>
      <c r="T492" s="172"/>
      <c r="U492" s="172"/>
      <c r="V492" s="172"/>
      <c r="W492" s="172"/>
      <c r="X492" s="172"/>
      <c r="Y492" s="172"/>
      <c r="Z492" s="172"/>
      <c r="AA492" s="172"/>
      <c r="AB492" s="172"/>
    </row>
    <row r="493" spans="1:28" ht="25.5">
      <c r="A493" s="166" t="s">
        <v>1510</v>
      </c>
      <c r="B493" s="167" t="s">
        <v>1868</v>
      </c>
      <c r="C493" s="167" t="s">
        <v>27</v>
      </c>
      <c r="D493" s="168" t="s">
        <v>1869</v>
      </c>
      <c r="E493" s="167" t="s">
        <v>99</v>
      </c>
      <c r="F493" s="169">
        <v>1</v>
      </c>
      <c r="G493" s="170">
        <v>11.09</v>
      </c>
      <c r="H493" s="171">
        <v>11.09</v>
      </c>
      <c r="I493" s="172"/>
      <c r="J493" s="172"/>
      <c r="K493" s="172"/>
      <c r="L493" s="172"/>
      <c r="M493" s="172"/>
      <c r="N493" s="172"/>
      <c r="O493" s="172"/>
      <c r="P493" s="172"/>
      <c r="Q493" s="172"/>
      <c r="R493" s="172"/>
      <c r="S493" s="172"/>
      <c r="T493" s="172"/>
      <c r="U493" s="172"/>
      <c r="V493" s="172"/>
      <c r="W493" s="172"/>
      <c r="X493" s="172"/>
      <c r="Y493" s="172"/>
      <c r="Z493" s="172"/>
      <c r="AA493" s="172"/>
      <c r="AB493" s="172"/>
    </row>
    <row r="494" spans="1:28" ht="25.5">
      <c r="A494" s="166" t="s">
        <v>1510</v>
      </c>
      <c r="B494" s="167" t="s">
        <v>1765</v>
      </c>
      <c r="C494" s="167" t="s">
        <v>27</v>
      </c>
      <c r="D494" s="168" t="s">
        <v>1766</v>
      </c>
      <c r="E494" s="167" t="s">
        <v>1673</v>
      </c>
      <c r="F494" s="169">
        <v>0.1055</v>
      </c>
      <c r="G494" s="170">
        <v>30.97</v>
      </c>
      <c r="H494" s="171">
        <v>3.26</v>
      </c>
      <c r="I494" s="172"/>
      <c r="J494" s="172"/>
      <c r="K494" s="172"/>
      <c r="L494" s="172"/>
      <c r="M494" s="172"/>
      <c r="N494" s="172"/>
      <c r="O494" s="172"/>
      <c r="P494" s="172"/>
      <c r="Q494" s="172"/>
      <c r="R494" s="172"/>
      <c r="S494" s="172"/>
      <c r="T494" s="172"/>
      <c r="U494" s="172"/>
      <c r="V494" s="172"/>
      <c r="W494" s="172"/>
      <c r="X494" s="172"/>
      <c r="Y494" s="172"/>
      <c r="Z494" s="172"/>
      <c r="AA494" s="172"/>
      <c r="AB494" s="172"/>
    </row>
    <row r="495" spans="1:28" ht="25.5">
      <c r="A495" s="166" t="s">
        <v>1513</v>
      </c>
      <c r="B495" s="167" t="s">
        <v>1769</v>
      </c>
      <c r="C495" s="167" t="s">
        <v>27</v>
      </c>
      <c r="D495" s="168" t="s">
        <v>1770</v>
      </c>
      <c r="E495" s="167" t="s">
        <v>99</v>
      </c>
      <c r="F495" s="169">
        <v>2.5000000000000001E-2</v>
      </c>
      <c r="G495" s="170">
        <v>22</v>
      </c>
      <c r="H495" s="171">
        <v>0.55000000000000004</v>
      </c>
      <c r="I495" s="172"/>
      <c r="J495" s="172"/>
      <c r="K495" s="172"/>
      <c r="L495" s="172"/>
      <c r="M495" s="172"/>
      <c r="N495" s="172"/>
      <c r="O495" s="172"/>
      <c r="P495" s="172"/>
      <c r="Q495" s="172"/>
      <c r="R495" s="172"/>
      <c r="S495" s="172"/>
      <c r="T495" s="172"/>
      <c r="U495" s="172"/>
      <c r="V495" s="172"/>
      <c r="W495" s="172"/>
      <c r="X495" s="172"/>
      <c r="Y495" s="172"/>
      <c r="Z495" s="172"/>
      <c r="AA495" s="172"/>
      <c r="AB495" s="172"/>
    </row>
    <row r="496" spans="1:28" ht="25.5">
      <c r="A496" s="166" t="s">
        <v>1513</v>
      </c>
      <c r="B496" s="167" t="s">
        <v>1771</v>
      </c>
      <c r="C496" s="167" t="s">
        <v>27</v>
      </c>
      <c r="D496" s="168" t="s">
        <v>1772</v>
      </c>
      <c r="E496" s="167" t="s">
        <v>76</v>
      </c>
      <c r="F496" s="169">
        <v>2.8159999999999998</v>
      </c>
      <c r="G496" s="170">
        <v>0.21</v>
      </c>
      <c r="H496" s="171">
        <v>0.59</v>
      </c>
      <c r="I496" s="172"/>
      <c r="J496" s="172"/>
      <c r="K496" s="172"/>
      <c r="L496" s="172"/>
      <c r="M496" s="172"/>
      <c r="N496" s="172"/>
      <c r="O496" s="172"/>
      <c r="P496" s="172"/>
      <c r="Q496" s="172"/>
      <c r="R496" s="172"/>
      <c r="S496" s="172"/>
      <c r="T496" s="172"/>
      <c r="U496" s="172"/>
      <c r="V496" s="172"/>
      <c r="W496" s="172"/>
      <c r="X496" s="172"/>
      <c r="Y496" s="172"/>
      <c r="Z496" s="172"/>
      <c r="AA496" s="172"/>
      <c r="AB496" s="172"/>
    </row>
    <row r="497" spans="1:28" ht="14.25">
      <c r="A497" s="159"/>
      <c r="B497" s="160"/>
      <c r="C497" s="160"/>
      <c r="D497" s="161"/>
      <c r="E497" s="160"/>
      <c r="F497" s="162"/>
      <c r="G497" s="163"/>
      <c r="H497" s="164"/>
      <c r="I497" s="172"/>
      <c r="J497" s="172"/>
      <c r="K497" s="172"/>
      <c r="L497" s="172"/>
      <c r="M497" s="172"/>
      <c r="N497" s="172"/>
      <c r="O497" s="172"/>
      <c r="P497" s="172"/>
      <c r="Q497" s="172"/>
      <c r="R497" s="172"/>
      <c r="S497" s="172"/>
      <c r="T497" s="172"/>
      <c r="U497" s="172"/>
      <c r="V497" s="172"/>
      <c r="W497" s="172"/>
      <c r="X497" s="172"/>
      <c r="Y497" s="172"/>
      <c r="Z497" s="172"/>
      <c r="AA497" s="172"/>
      <c r="AB497" s="172"/>
    </row>
    <row r="498" spans="1:28" ht="14.25">
      <c r="A498" s="148" t="s">
        <v>302</v>
      </c>
      <c r="B498" s="149" t="s">
        <v>7</v>
      </c>
      <c r="C498" s="149" t="s">
        <v>1504</v>
      </c>
      <c r="D498" s="165" t="s">
        <v>1505</v>
      </c>
      <c r="E498" s="149" t="s">
        <v>10</v>
      </c>
      <c r="F498" s="150" t="s">
        <v>11</v>
      </c>
      <c r="G498" s="151" t="s">
        <v>1506</v>
      </c>
      <c r="H498" s="152" t="s">
        <v>1507</v>
      </c>
      <c r="I498" s="172"/>
      <c r="J498" s="172"/>
      <c r="K498" s="172"/>
      <c r="L498" s="172"/>
      <c r="M498" s="172"/>
      <c r="N498" s="172"/>
      <c r="O498" s="172"/>
      <c r="P498" s="172"/>
      <c r="Q498" s="172"/>
      <c r="R498" s="172"/>
      <c r="S498" s="172"/>
      <c r="T498" s="172"/>
      <c r="U498" s="172"/>
      <c r="V498" s="172"/>
      <c r="W498" s="172"/>
      <c r="X498" s="172"/>
      <c r="Y498" s="172"/>
      <c r="Z498" s="172"/>
      <c r="AA498" s="172"/>
      <c r="AB498" s="172"/>
    </row>
    <row r="499" spans="1:28" ht="38.25">
      <c r="A499" s="153" t="s">
        <v>1508</v>
      </c>
      <c r="B499" s="154" t="s">
        <v>303</v>
      </c>
      <c r="C499" s="154" t="s">
        <v>20</v>
      </c>
      <c r="D499" s="155" t="s">
        <v>1870</v>
      </c>
      <c r="E499" s="154" t="s">
        <v>239</v>
      </c>
      <c r="F499" s="156">
        <v>1</v>
      </c>
      <c r="G499" s="157">
        <v>23.69</v>
      </c>
      <c r="H499" s="158">
        <v>23.69</v>
      </c>
      <c r="I499" s="172"/>
      <c r="J499" s="172"/>
      <c r="K499" s="172"/>
      <c r="L499" s="172"/>
      <c r="M499" s="172"/>
      <c r="N499" s="172"/>
      <c r="O499" s="172"/>
      <c r="P499" s="172"/>
      <c r="Q499" s="172"/>
      <c r="R499" s="172"/>
      <c r="S499" s="172"/>
      <c r="T499" s="172"/>
      <c r="U499" s="172"/>
      <c r="V499" s="172"/>
      <c r="W499" s="172"/>
      <c r="X499" s="172"/>
      <c r="Y499" s="172"/>
      <c r="Z499" s="172"/>
      <c r="AA499" s="172"/>
      <c r="AB499" s="172"/>
    </row>
    <row r="500" spans="1:28" ht="38.25">
      <c r="A500" s="166" t="s">
        <v>1508</v>
      </c>
      <c r="B500" s="167" t="s">
        <v>1871</v>
      </c>
      <c r="C500" s="167" t="s">
        <v>20</v>
      </c>
      <c r="D500" s="168" t="s">
        <v>1872</v>
      </c>
      <c r="E500" s="167" t="s">
        <v>239</v>
      </c>
      <c r="F500" s="169">
        <v>0.1125</v>
      </c>
      <c r="G500" s="170">
        <v>23.95</v>
      </c>
      <c r="H500" s="171" t="s">
        <v>1873</v>
      </c>
      <c r="I500" s="172"/>
      <c r="J500" s="172"/>
      <c r="K500" s="172"/>
      <c r="L500" s="172"/>
      <c r="M500" s="172"/>
      <c r="N500" s="172"/>
      <c r="O500" s="172"/>
      <c r="P500" s="172"/>
      <c r="Q500" s="172"/>
      <c r="R500" s="172"/>
      <c r="S500" s="172"/>
      <c r="T500" s="172"/>
      <c r="U500" s="172"/>
      <c r="V500" s="172"/>
      <c r="W500" s="172"/>
      <c r="X500" s="172"/>
      <c r="Y500" s="172"/>
      <c r="Z500" s="172"/>
      <c r="AA500" s="172"/>
      <c r="AB500" s="172"/>
    </row>
    <row r="501" spans="1:28" ht="38.25">
      <c r="A501" s="166" t="s">
        <v>1508</v>
      </c>
      <c r="B501" s="167" t="s">
        <v>1863</v>
      </c>
      <c r="C501" s="167" t="s">
        <v>20</v>
      </c>
      <c r="D501" s="168" t="s">
        <v>1864</v>
      </c>
      <c r="E501" s="167" t="s">
        <v>44</v>
      </c>
      <c r="F501" s="169">
        <v>1</v>
      </c>
      <c r="G501" s="170">
        <v>5.54</v>
      </c>
      <c r="H501" s="171" t="s">
        <v>1865</v>
      </c>
      <c r="I501" s="172"/>
      <c r="J501" s="172"/>
      <c r="K501" s="172"/>
      <c r="L501" s="172"/>
      <c r="M501" s="172"/>
      <c r="N501" s="172"/>
      <c r="O501" s="172"/>
      <c r="P501" s="172"/>
      <c r="Q501" s="172"/>
      <c r="R501" s="172"/>
      <c r="S501" s="172"/>
      <c r="T501" s="172"/>
      <c r="U501" s="172"/>
      <c r="V501" s="172"/>
      <c r="W501" s="172"/>
      <c r="X501" s="172"/>
      <c r="Y501" s="172"/>
      <c r="Z501" s="172"/>
      <c r="AA501" s="172"/>
      <c r="AB501" s="172"/>
    </row>
    <row r="502" spans="1:28" ht="38.25">
      <c r="A502" s="166" t="s">
        <v>1508</v>
      </c>
      <c r="B502" s="167" t="s">
        <v>1874</v>
      </c>
      <c r="C502" s="167" t="s">
        <v>20</v>
      </c>
      <c r="D502" s="168" t="s">
        <v>1875</v>
      </c>
      <c r="E502" s="167" t="s">
        <v>239</v>
      </c>
      <c r="F502" s="169">
        <v>0.88749999999999996</v>
      </c>
      <c r="G502" s="170">
        <v>17.420000000000002</v>
      </c>
      <c r="H502" s="171" t="s">
        <v>1876</v>
      </c>
      <c r="I502" s="172"/>
      <c r="J502" s="172"/>
      <c r="K502" s="172"/>
      <c r="L502" s="172"/>
      <c r="M502" s="172"/>
      <c r="N502" s="172"/>
      <c r="O502" s="172"/>
      <c r="P502" s="172"/>
      <c r="Q502" s="172"/>
      <c r="R502" s="172"/>
      <c r="S502" s="172"/>
      <c r="T502" s="172"/>
      <c r="U502" s="172"/>
      <c r="V502" s="172"/>
      <c r="W502" s="172"/>
      <c r="X502" s="172"/>
      <c r="Y502" s="172"/>
      <c r="Z502" s="172"/>
      <c r="AA502" s="172"/>
      <c r="AB502" s="172"/>
    </row>
    <row r="503" spans="1:28" ht="14.25">
      <c r="A503" s="159"/>
      <c r="B503" s="160"/>
      <c r="C503" s="160"/>
      <c r="D503" s="161"/>
      <c r="E503" s="160"/>
      <c r="F503" s="162"/>
      <c r="G503" s="163"/>
      <c r="H503" s="164"/>
      <c r="I503" s="172"/>
      <c r="J503" s="172"/>
      <c r="K503" s="172"/>
      <c r="L503" s="172"/>
      <c r="M503" s="172"/>
      <c r="N503" s="172"/>
      <c r="O503" s="172"/>
      <c r="P503" s="172"/>
      <c r="Q503" s="172"/>
      <c r="R503" s="172"/>
      <c r="S503" s="172"/>
      <c r="T503" s="172"/>
      <c r="U503" s="172"/>
      <c r="V503" s="172"/>
      <c r="W503" s="172"/>
      <c r="X503" s="172"/>
      <c r="Y503" s="172"/>
      <c r="Z503" s="172"/>
      <c r="AA503" s="172"/>
      <c r="AB503" s="172"/>
    </row>
    <row r="504" spans="1:28" ht="14.25">
      <c r="A504" s="148" t="s">
        <v>308</v>
      </c>
      <c r="B504" s="149" t="s">
        <v>7</v>
      </c>
      <c r="C504" s="149" t="s">
        <v>1504</v>
      </c>
      <c r="D504" s="165" t="s">
        <v>1505</v>
      </c>
      <c r="E504" s="149" t="s">
        <v>10</v>
      </c>
      <c r="F504" s="150" t="s">
        <v>11</v>
      </c>
      <c r="G504" s="151" t="s">
        <v>1506</v>
      </c>
      <c r="H504" s="152" t="s">
        <v>1507</v>
      </c>
      <c r="I504" s="172"/>
      <c r="J504" s="172"/>
      <c r="K504" s="172"/>
      <c r="L504" s="172"/>
      <c r="M504" s="172"/>
      <c r="N504" s="172"/>
      <c r="O504" s="172"/>
      <c r="P504" s="172"/>
      <c r="Q504" s="172"/>
      <c r="R504" s="172"/>
      <c r="S504" s="172"/>
      <c r="T504" s="172"/>
      <c r="U504" s="172"/>
      <c r="V504" s="172"/>
      <c r="W504" s="172"/>
      <c r="X504" s="172"/>
      <c r="Y504" s="172"/>
      <c r="Z504" s="172"/>
      <c r="AA504" s="172"/>
      <c r="AB504" s="172"/>
    </row>
    <row r="505" spans="1:28" ht="14.25">
      <c r="A505" s="153" t="s">
        <v>1508</v>
      </c>
      <c r="B505" s="154" t="s">
        <v>309</v>
      </c>
      <c r="C505" s="154" t="s">
        <v>20</v>
      </c>
      <c r="D505" s="155" t="s">
        <v>1877</v>
      </c>
      <c r="E505" s="154" t="s">
        <v>311</v>
      </c>
      <c r="F505" s="156">
        <v>1</v>
      </c>
      <c r="G505" s="157">
        <v>100.21</v>
      </c>
      <c r="H505" s="158">
        <v>100.21</v>
      </c>
      <c r="I505" s="172"/>
      <c r="J505" s="172"/>
      <c r="K505" s="172"/>
      <c r="L505" s="172"/>
      <c r="M505" s="172"/>
      <c r="N505" s="172"/>
      <c r="O505" s="172"/>
      <c r="P505" s="172"/>
      <c r="Q505" s="172"/>
      <c r="R505" s="172"/>
      <c r="S505" s="172"/>
      <c r="T505" s="172"/>
      <c r="U505" s="172"/>
      <c r="V505" s="172"/>
      <c r="W505" s="172"/>
      <c r="X505" s="172"/>
      <c r="Y505" s="172"/>
      <c r="Z505" s="172"/>
      <c r="AA505" s="172"/>
      <c r="AB505" s="172"/>
    </row>
    <row r="506" spans="1:28" ht="14.25">
      <c r="A506" s="166" t="s">
        <v>1513</v>
      </c>
      <c r="B506" s="167" t="s">
        <v>1878</v>
      </c>
      <c r="C506" s="167" t="s">
        <v>20</v>
      </c>
      <c r="D506" s="168" t="s">
        <v>1879</v>
      </c>
      <c r="E506" s="167" t="s">
        <v>48</v>
      </c>
      <c r="F506" s="169">
        <v>1</v>
      </c>
      <c r="G506" s="170">
        <v>100.2054</v>
      </c>
      <c r="H506" s="171">
        <v>100.2054</v>
      </c>
      <c r="I506" s="172"/>
      <c r="J506" s="172"/>
      <c r="K506" s="172"/>
      <c r="L506" s="172"/>
      <c r="M506" s="172"/>
      <c r="N506" s="172"/>
      <c r="O506" s="172"/>
      <c r="P506" s="172"/>
      <c r="Q506" s="172"/>
      <c r="R506" s="172"/>
      <c r="S506" s="172"/>
      <c r="T506" s="172"/>
      <c r="U506" s="172"/>
      <c r="V506" s="172"/>
      <c r="W506" s="172"/>
      <c r="X506" s="172"/>
      <c r="Y506" s="172"/>
      <c r="Z506" s="172"/>
      <c r="AA506" s="172"/>
      <c r="AB506" s="172"/>
    </row>
    <row r="507" spans="1:28" ht="14.25">
      <c r="A507" s="159"/>
      <c r="B507" s="160"/>
      <c r="C507" s="160"/>
      <c r="D507" s="161"/>
      <c r="E507" s="160"/>
      <c r="F507" s="162"/>
      <c r="G507" s="163"/>
      <c r="H507" s="164"/>
      <c r="I507" s="172"/>
      <c r="J507" s="172"/>
      <c r="K507" s="172"/>
      <c r="L507" s="172"/>
      <c r="M507" s="172"/>
      <c r="N507" s="172"/>
      <c r="O507" s="172"/>
      <c r="P507" s="172"/>
      <c r="Q507" s="172"/>
      <c r="R507" s="172"/>
      <c r="S507" s="172"/>
      <c r="T507" s="172"/>
      <c r="U507" s="172"/>
      <c r="V507" s="172"/>
      <c r="W507" s="172"/>
      <c r="X507" s="172"/>
      <c r="Y507" s="172"/>
      <c r="Z507" s="172"/>
      <c r="AA507" s="172"/>
      <c r="AB507" s="172"/>
    </row>
    <row r="508" spans="1:28" ht="14.25">
      <c r="A508" s="148" t="s">
        <v>316</v>
      </c>
      <c r="B508" s="149" t="s">
        <v>7</v>
      </c>
      <c r="C508" s="149" t="s">
        <v>1504</v>
      </c>
      <c r="D508" s="165" t="s">
        <v>1505</v>
      </c>
      <c r="E508" s="149" t="s">
        <v>10</v>
      </c>
      <c r="F508" s="150" t="s">
        <v>11</v>
      </c>
      <c r="G508" s="151" t="s">
        <v>1506</v>
      </c>
      <c r="H508" s="152" t="s">
        <v>1507</v>
      </c>
      <c r="I508" s="172"/>
      <c r="J508" s="172"/>
      <c r="K508" s="172"/>
      <c r="L508" s="172"/>
      <c r="M508" s="172"/>
      <c r="N508" s="172"/>
      <c r="O508" s="172"/>
      <c r="P508" s="172"/>
      <c r="Q508" s="172"/>
      <c r="R508" s="172"/>
      <c r="S508" s="172"/>
      <c r="T508" s="172"/>
      <c r="U508" s="172"/>
      <c r="V508" s="172"/>
      <c r="W508" s="172"/>
      <c r="X508" s="172"/>
      <c r="Y508" s="172"/>
      <c r="Z508" s="172"/>
      <c r="AA508" s="172"/>
      <c r="AB508" s="172"/>
    </row>
    <row r="509" spans="1:28" ht="38.25">
      <c r="A509" s="153" t="s">
        <v>1508</v>
      </c>
      <c r="B509" s="154" t="s">
        <v>317</v>
      </c>
      <c r="C509" s="154" t="s">
        <v>27</v>
      </c>
      <c r="D509" s="155" t="s">
        <v>318</v>
      </c>
      <c r="E509" s="154" t="s">
        <v>44</v>
      </c>
      <c r="F509" s="156">
        <v>1</v>
      </c>
      <c r="G509" s="157">
        <v>70.78</v>
      </c>
      <c r="H509" s="158">
        <v>70.78</v>
      </c>
      <c r="I509" s="172"/>
      <c r="J509" s="172"/>
      <c r="K509" s="172"/>
      <c r="L509" s="172"/>
      <c r="M509" s="172"/>
      <c r="N509" s="172"/>
      <c r="O509" s="172"/>
      <c r="P509" s="172"/>
      <c r="Q509" s="172"/>
      <c r="R509" s="172"/>
      <c r="S509" s="172"/>
      <c r="T509" s="172"/>
      <c r="U509" s="172"/>
      <c r="V509" s="172"/>
      <c r="W509" s="172"/>
      <c r="X509" s="172"/>
      <c r="Y509" s="172"/>
      <c r="Z509" s="172"/>
      <c r="AA509" s="172"/>
      <c r="AB509" s="172"/>
    </row>
    <row r="510" spans="1:28" ht="25.5">
      <c r="A510" s="166" t="s">
        <v>1510</v>
      </c>
      <c r="B510" s="167" t="s">
        <v>1738</v>
      </c>
      <c r="C510" s="167" t="s">
        <v>27</v>
      </c>
      <c r="D510" s="168" t="s">
        <v>1739</v>
      </c>
      <c r="E510" s="167" t="s">
        <v>1673</v>
      </c>
      <c r="F510" s="169">
        <v>0.86</v>
      </c>
      <c r="G510" s="170">
        <v>31.21</v>
      </c>
      <c r="H510" s="171">
        <v>26.84</v>
      </c>
      <c r="I510" s="172"/>
      <c r="J510" s="172"/>
      <c r="K510" s="172"/>
      <c r="L510" s="172"/>
      <c r="M510" s="172"/>
      <c r="N510" s="172"/>
      <c r="O510" s="172"/>
      <c r="P510" s="172"/>
      <c r="Q510" s="172"/>
      <c r="R510" s="172"/>
      <c r="S510" s="172"/>
      <c r="T510" s="172"/>
      <c r="U510" s="172"/>
      <c r="V510" s="172"/>
      <c r="W510" s="172"/>
      <c r="X510" s="172"/>
      <c r="Y510" s="172"/>
      <c r="Z510" s="172"/>
      <c r="AA510" s="172"/>
      <c r="AB510" s="172"/>
    </row>
    <row r="511" spans="1:28" ht="25.5">
      <c r="A511" s="166" t="s">
        <v>1510</v>
      </c>
      <c r="B511" s="167" t="s">
        <v>1726</v>
      </c>
      <c r="C511" s="167" t="s">
        <v>27</v>
      </c>
      <c r="D511" s="168" t="s">
        <v>1727</v>
      </c>
      <c r="E511" s="167" t="s">
        <v>1673</v>
      </c>
      <c r="F511" s="169">
        <v>0.43</v>
      </c>
      <c r="G511" s="170">
        <v>22.64</v>
      </c>
      <c r="H511" s="171">
        <v>9.73</v>
      </c>
      <c r="I511" s="172"/>
      <c r="J511" s="172"/>
      <c r="K511" s="172"/>
      <c r="L511" s="172"/>
      <c r="M511" s="172"/>
      <c r="N511" s="172"/>
      <c r="O511" s="172"/>
      <c r="P511" s="172"/>
      <c r="Q511" s="172"/>
      <c r="R511" s="172"/>
      <c r="S511" s="172"/>
      <c r="T511" s="172"/>
      <c r="U511" s="172"/>
      <c r="V511" s="172"/>
      <c r="W511" s="172"/>
      <c r="X511" s="172"/>
      <c r="Y511" s="172"/>
      <c r="Z511" s="172"/>
      <c r="AA511" s="172"/>
      <c r="AB511" s="172"/>
    </row>
    <row r="512" spans="1:28" ht="38.25">
      <c r="A512" s="166" t="s">
        <v>1510</v>
      </c>
      <c r="B512" s="167" t="s">
        <v>1880</v>
      </c>
      <c r="C512" s="167" t="s">
        <v>27</v>
      </c>
      <c r="D512" s="168" t="s">
        <v>1881</v>
      </c>
      <c r="E512" s="167" t="s">
        <v>80</v>
      </c>
      <c r="F512" s="169">
        <v>9.4999999999999998E-3</v>
      </c>
      <c r="G512" s="170">
        <v>626.28</v>
      </c>
      <c r="H512" s="171">
        <v>5.94</v>
      </c>
      <c r="I512" s="172"/>
      <c r="J512" s="172"/>
      <c r="K512" s="172"/>
      <c r="L512" s="172"/>
      <c r="M512" s="172"/>
      <c r="N512" s="172"/>
      <c r="O512" s="172"/>
      <c r="P512" s="172"/>
      <c r="Q512" s="172"/>
      <c r="R512" s="172"/>
      <c r="S512" s="172"/>
      <c r="T512" s="172"/>
      <c r="U512" s="172"/>
      <c r="V512" s="172"/>
      <c r="W512" s="172"/>
      <c r="X512" s="172"/>
      <c r="Y512" s="172"/>
      <c r="Z512" s="172"/>
      <c r="AA512" s="172"/>
      <c r="AB512" s="172"/>
    </row>
    <row r="513" spans="1:28" ht="25.5">
      <c r="A513" s="166" t="s">
        <v>1513</v>
      </c>
      <c r="B513" s="167" t="s">
        <v>1882</v>
      </c>
      <c r="C513" s="167" t="s">
        <v>27</v>
      </c>
      <c r="D513" s="168" t="s">
        <v>1883</v>
      </c>
      <c r="E513" s="167" t="s">
        <v>322</v>
      </c>
      <c r="F513" s="169">
        <v>0.42</v>
      </c>
      <c r="G513" s="170">
        <v>4.25</v>
      </c>
      <c r="H513" s="171">
        <v>1.78</v>
      </c>
      <c r="I513" s="172"/>
      <c r="J513" s="172"/>
      <c r="K513" s="172"/>
      <c r="L513" s="172"/>
      <c r="M513" s="172"/>
      <c r="N513" s="172"/>
      <c r="O513" s="172"/>
      <c r="P513" s="172"/>
      <c r="Q513" s="172"/>
      <c r="R513" s="172"/>
      <c r="S513" s="172"/>
      <c r="T513" s="172"/>
      <c r="U513" s="172"/>
      <c r="V513" s="172"/>
      <c r="W513" s="172"/>
      <c r="X513" s="172"/>
      <c r="Y513" s="172"/>
      <c r="Z513" s="172"/>
      <c r="AA513" s="172"/>
      <c r="AB513" s="172"/>
    </row>
    <row r="514" spans="1:28" ht="25.5">
      <c r="A514" s="166" t="s">
        <v>1513</v>
      </c>
      <c r="B514" s="167" t="s">
        <v>1884</v>
      </c>
      <c r="C514" s="167" t="s">
        <v>27</v>
      </c>
      <c r="D514" s="168" t="s">
        <v>1885</v>
      </c>
      <c r="E514" s="167" t="s">
        <v>76</v>
      </c>
      <c r="F514" s="169">
        <v>14.15</v>
      </c>
      <c r="G514" s="170">
        <v>1.81</v>
      </c>
      <c r="H514" s="171">
        <v>25.61</v>
      </c>
      <c r="I514" s="172"/>
      <c r="J514" s="172"/>
      <c r="K514" s="172"/>
      <c r="L514" s="172"/>
      <c r="M514" s="172"/>
      <c r="N514" s="172"/>
      <c r="O514" s="172"/>
      <c r="P514" s="172"/>
      <c r="Q514" s="172"/>
      <c r="R514" s="172"/>
      <c r="S514" s="172"/>
      <c r="T514" s="172"/>
      <c r="U514" s="172"/>
      <c r="V514" s="172"/>
      <c r="W514" s="172"/>
      <c r="X514" s="172"/>
      <c r="Y514" s="172"/>
      <c r="Z514" s="172"/>
      <c r="AA514" s="172"/>
      <c r="AB514" s="172"/>
    </row>
    <row r="515" spans="1:28" ht="14.25">
      <c r="A515" s="166" t="s">
        <v>1513</v>
      </c>
      <c r="B515" s="167" t="s">
        <v>1886</v>
      </c>
      <c r="C515" s="167" t="s">
        <v>27</v>
      </c>
      <c r="D515" s="168" t="s">
        <v>1887</v>
      </c>
      <c r="E515" s="167" t="s">
        <v>1888</v>
      </c>
      <c r="F515" s="169">
        <v>0.01</v>
      </c>
      <c r="G515" s="170">
        <v>88.59</v>
      </c>
      <c r="H515" s="171">
        <v>0.88</v>
      </c>
      <c r="I515" s="172"/>
      <c r="J515" s="172"/>
      <c r="K515" s="172"/>
      <c r="L515" s="172"/>
      <c r="M515" s="172"/>
      <c r="N515" s="172"/>
      <c r="O515" s="172"/>
      <c r="P515" s="172"/>
      <c r="Q515" s="172"/>
      <c r="R515" s="172"/>
      <c r="S515" s="172"/>
      <c r="T515" s="172"/>
      <c r="U515" s="172"/>
      <c r="V515" s="172"/>
      <c r="W515" s="172"/>
      <c r="X515" s="172"/>
      <c r="Y515" s="172"/>
      <c r="Z515" s="172"/>
      <c r="AA515" s="172"/>
      <c r="AB515" s="172"/>
    </row>
    <row r="516" spans="1:28" ht="14.25">
      <c r="A516" s="159"/>
      <c r="B516" s="160"/>
      <c r="C516" s="160"/>
      <c r="D516" s="161"/>
      <c r="E516" s="160"/>
      <c r="F516" s="162"/>
      <c r="G516" s="163"/>
      <c r="H516" s="164"/>
      <c r="I516" s="172"/>
      <c r="J516" s="172"/>
      <c r="K516" s="172"/>
      <c r="L516" s="172"/>
      <c r="M516" s="172"/>
      <c r="N516" s="172"/>
      <c r="O516" s="172"/>
      <c r="P516" s="172"/>
      <c r="Q516" s="172"/>
      <c r="R516" s="172"/>
      <c r="S516" s="172"/>
      <c r="T516" s="172"/>
      <c r="U516" s="172"/>
      <c r="V516" s="172"/>
      <c r="W516" s="172"/>
      <c r="X516" s="172"/>
      <c r="Y516" s="172"/>
      <c r="Z516" s="172"/>
      <c r="AA516" s="172"/>
      <c r="AB516" s="172"/>
    </row>
    <row r="517" spans="1:28" ht="14.25">
      <c r="A517" s="148" t="s">
        <v>319</v>
      </c>
      <c r="B517" s="149" t="s">
        <v>7</v>
      </c>
      <c r="C517" s="149" t="s">
        <v>1504</v>
      </c>
      <c r="D517" s="165" t="s">
        <v>1505</v>
      </c>
      <c r="E517" s="149" t="s">
        <v>10</v>
      </c>
      <c r="F517" s="150" t="s">
        <v>11</v>
      </c>
      <c r="G517" s="151" t="s">
        <v>1506</v>
      </c>
      <c r="H517" s="152" t="s">
        <v>1507</v>
      </c>
      <c r="I517" s="172"/>
      <c r="J517" s="172"/>
      <c r="K517" s="172"/>
      <c r="L517" s="172"/>
      <c r="M517" s="172"/>
      <c r="N517" s="172"/>
      <c r="O517" s="172"/>
      <c r="P517" s="172"/>
      <c r="Q517" s="172"/>
      <c r="R517" s="172"/>
      <c r="S517" s="172"/>
      <c r="T517" s="172"/>
      <c r="U517" s="172"/>
      <c r="V517" s="172"/>
      <c r="W517" s="172"/>
      <c r="X517" s="172"/>
      <c r="Y517" s="172"/>
      <c r="Z517" s="172"/>
      <c r="AA517" s="172"/>
      <c r="AB517" s="172"/>
    </row>
    <row r="518" spans="1:28" ht="25.5">
      <c r="A518" s="153" t="s">
        <v>1508</v>
      </c>
      <c r="B518" s="154" t="s">
        <v>320</v>
      </c>
      <c r="C518" s="154" t="s">
        <v>27</v>
      </c>
      <c r="D518" s="155" t="s">
        <v>321</v>
      </c>
      <c r="E518" s="154" t="s">
        <v>322</v>
      </c>
      <c r="F518" s="156">
        <v>1</v>
      </c>
      <c r="G518" s="157">
        <v>13.48</v>
      </c>
      <c r="H518" s="158">
        <v>13.48</v>
      </c>
      <c r="I518" s="172"/>
      <c r="J518" s="172"/>
      <c r="K518" s="172"/>
      <c r="L518" s="172"/>
      <c r="M518" s="172"/>
      <c r="N518" s="172"/>
      <c r="O518" s="172"/>
      <c r="P518" s="172"/>
      <c r="Q518" s="172"/>
      <c r="R518" s="172"/>
      <c r="S518" s="172"/>
      <c r="T518" s="172"/>
      <c r="U518" s="172"/>
      <c r="V518" s="172"/>
      <c r="W518" s="172"/>
      <c r="X518" s="172"/>
      <c r="Y518" s="172"/>
      <c r="Z518" s="172"/>
      <c r="AA518" s="172"/>
      <c r="AB518" s="172"/>
    </row>
    <row r="519" spans="1:28" ht="25.5">
      <c r="A519" s="166" t="s">
        <v>1510</v>
      </c>
      <c r="B519" s="167" t="s">
        <v>1738</v>
      </c>
      <c r="C519" s="167" t="s">
        <v>27</v>
      </c>
      <c r="D519" s="168" t="s">
        <v>1739</v>
      </c>
      <c r="E519" s="167" t="s">
        <v>1673</v>
      </c>
      <c r="F519" s="169">
        <v>5.8000000000000003E-2</v>
      </c>
      <c r="G519" s="170">
        <v>31.21</v>
      </c>
      <c r="H519" s="171">
        <v>1.81</v>
      </c>
      <c r="I519" s="172"/>
      <c r="J519" s="172"/>
      <c r="K519" s="172"/>
      <c r="L519" s="172"/>
      <c r="M519" s="172"/>
      <c r="N519" s="172"/>
      <c r="O519" s="172"/>
      <c r="P519" s="172"/>
      <c r="Q519" s="172"/>
      <c r="R519" s="172"/>
      <c r="S519" s="172"/>
      <c r="T519" s="172"/>
      <c r="U519" s="172"/>
      <c r="V519" s="172"/>
      <c r="W519" s="172"/>
      <c r="X519" s="172"/>
      <c r="Y519" s="172"/>
      <c r="Z519" s="172"/>
      <c r="AA519" s="172"/>
      <c r="AB519" s="172"/>
    </row>
    <row r="520" spans="1:28" ht="14.25">
      <c r="A520" s="166" t="s">
        <v>1513</v>
      </c>
      <c r="B520" s="167" t="s">
        <v>1889</v>
      </c>
      <c r="C520" s="167" t="s">
        <v>27</v>
      </c>
      <c r="D520" s="168" t="s">
        <v>1890</v>
      </c>
      <c r="E520" s="167" t="s">
        <v>76</v>
      </c>
      <c r="F520" s="169">
        <v>0.41</v>
      </c>
      <c r="G520" s="170">
        <v>28.48</v>
      </c>
      <c r="H520" s="171">
        <v>11.67</v>
      </c>
      <c r="I520" s="172"/>
      <c r="J520" s="172"/>
      <c r="K520" s="172"/>
      <c r="L520" s="172"/>
      <c r="M520" s="172"/>
      <c r="N520" s="172"/>
      <c r="O520" s="172"/>
      <c r="P520" s="172"/>
      <c r="Q520" s="172"/>
      <c r="R520" s="172"/>
      <c r="S520" s="172"/>
      <c r="T520" s="172"/>
      <c r="U520" s="172"/>
      <c r="V520" s="172"/>
      <c r="W520" s="172"/>
      <c r="X520" s="172"/>
      <c r="Y520" s="172"/>
      <c r="Z520" s="172"/>
      <c r="AA520" s="172"/>
      <c r="AB520" s="172"/>
    </row>
    <row r="521" spans="1:28" ht="14.25">
      <c r="A521" s="159"/>
      <c r="B521" s="160"/>
      <c r="C521" s="160"/>
      <c r="D521" s="161"/>
      <c r="E521" s="160"/>
      <c r="F521" s="162"/>
      <c r="G521" s="163"/>
      <c r="H521" s="164"/>
      <c r="I521" s="172"/>
      <c r="J521" s="172"/>
      <c r="K521" s="172"/>
      <c r="L521" s="172"/>
      <c r="M521" s="172"/>
      <c r="N521" s="172"/>
      <c r="O521" s="172"/>
      <c r="P521" s="172"/>
      <c r="Q521" s="172"/>
      <c r="R521" s="172"/>
      <c r="S521" s="172"/>
      <c r="T521" s="172"/>
      <c r="U521" s="172"/>
      <c r="V521" s="172"/>
      <c r="W521" s="172"/>
      <c r="X521" s="172"/>
      <c r="Y521" s="172"/>
      <c r="Z521" s="172"/>
      <c r="AA521" s="172"/>
      <c r="AB521" s="172"/>
    </row>
    <row r="522" spans="1:28" ht="14.25">
      <c r="A522" s="148" t="s">
        <v>323</v>
      </c>
      <c r="B522" s="149" t="s">
        <v>7</v>
      </c>
      <c r="C522" s="149" t="s">
        <v>1504</v>
      </c>
      <c r="D522" s="165" t="s">
        <v>1505</v>
      </c>
      <c r="E522" s="149" t="s">
        <v>10</v>
      </c>
      <c r="F522" s="150" t="s">
        <v>11</v>
      </c>
      <c r="G522" s="151" t="s">
        <v>1506</v>
      </c>
      <c r="H522" s="152" t="s">
        <v>1507</v>
      </c>
      <c r="I522" s="172"/>
      <c r="J522" s="172"/>
      <c r="K522" s="172"/>
      <c r="L522" s="172"/>
      <c r="M522" s="172"/>
      <c r="N522" s="172"/>
      <c r="O522" s="172"/>
      <c r="P522" s="172"/>
      <c r="Q522" s="172"/>
      <c r="R522" s="172"/>
      <c r="S522" s="172"/>
      <c r="T522" s="172"/>
      <c r="U522" s="172"/>
      <c r="V522" s="172"/>
      <c r="W522" s="172"/>
      <c r="X522" s="172"/>
      <c r="Y522" s="172"/>
      <c r="Z522" s="172"/>
      <c r="AA522" s="172"/>
      <c r="AB522" s="172"/>
    </row>
    <row r="523" spans="1:28" ht="14.25">
      <c r="A523" s="153" t="s">
        <v>1508</v>
      </c>
      <c r="B523" s="154" t="s">
        <v>324</v>
      </c>
      <c r="C523" s="154" t="s">
        <v>27</v>
      </c>
      <c r="D523" s="155" t="s">
        <v>325</v>
      </c>
      <c r="E523" s="154" t="s">
        <v>322</v>
      </c>
      <c r="F523" s="156">
        <v>1</v>
      </c>
      <c r="G523" s="157">
        <v>83.81</v>
      </c>
      <c r="H523" s="158">
        <v>83.81</v>
      </c>
      <c r="I523" s="172"/>
      <c r="J523" s="172"/>
      <c r="K523" s="172"/>
      <c r="L523" s="172"/>
      <c r="M523" s="172"/>
      <c r="N523" s="172"/>
      <c r="O523" s="172"/>
      <c r="P523" s="172"/>
      <c r="Q523" s="172"/>
      <c r="R523" s="172"/>
      <c r="S523" s="172"/>
      <c r="T523" s="172"/>
      <c r="U523" s="172"/>
      <c r="V523" s="172"/>
      <c r="W523" s="172"/>
      <c r="X523" s="172"/>
      <c r="Y523" s="172"/>
      <c r="Z523" s="172"/>
      <c r="AA523" s="172"/>
      <c r="AB523" s="172"/>
    </row>
    <row r="524" spans="1:28" ht="25.5">
      <c r="A524" s="166" t="s">
        <v>1510</v>
      </c>
      <c r="B524" s="167" t="s">
        <v>1777</v>
      </c>
      <c r="C524" s="167" t="s">
        <v>27</v>
      </c>
      <c r="D524" s="168" t="s">
        <v>1778</v>
      </c>
      <c r="E524" s="167" t="s">
        <v>99</v>
      </c>
      <c r="F524" s="169">
        <v>0.79</v>
      </c>
      <c r="G524" s="170">
        <v>9.66</v>
      </c>
      <c r="H524" s="171">
        <v>7.63</v>
      </c>
      <c r="I524" s="172"/>
      <c r="J524" s="172"/>
      <c r="K524" s="172"/>
      <c r="L524" s="172"/>
      <c r="M524" s="172"/>
      <c r="N524" s="172"/>
      <c r="O524" s="172"/>
      <c r="P524" s="172"/>
      <c r="Q524" s="172"/>
      <c r="R524" s="172"/>
      <c r="S524" s="172"/>
      <c r="T524" s="172"/>
      <c r="U524" s="172"/>
      <c r="V524" s="172"/>
      <c r="W524" s="172"/>
      <c r="X524" s="172"/>
      <c r="Y524" s="172"/>
      <c r="Z524" s="172"/>
      <c r="AA524" s="172"/>
      <c r="AB524" s="172"/>
    </row>
    <row r="525" spans="1:28" ht="25.5">
      <c r="A525" s="166" t="s">
        <v>1510</v>
      </c>
      <c r="B525" s="167" t="s">
        <v>1891</v>
      </c>
      <c r="C525" s="167" t="s">
        <v>27</v>
      </c>
      <c r="D525" s="168" t="s">
        <v>1892</v>
      </c>
      <c r="E525" s="167" t="s">
        <v>80</v>
      </c>
      <c r="F525" s="169">
        <v>4.2999999999999997E-2</v>
      </c>
      <c r="G525" s="170">
        <v>516.49</v>
      </c>
      <c r="H525" s="171">
        <v>22.2</v>
      </c>
      <c r="I525" s="172"/>
      <c r="J525" s="172"/>
      <c r="K525" s="172"/>
      <c r="L525" s="172"/>
      <c r="M525" s="172"/>
      <c r="N525" s="172"/>
      <c r="O525" s="172"/>
      <c r="P525" s="172"/>
      <c r="Q525" s="172"/>
      <c r="R525" s="172"/>
      <c r="S525" s="172"/>
      <c r="T525" s="172"/>
      <c r="U525" s="172"/>
      <c r="V525" s="172"/>
      <c r="W525" s="172"/>
      <c r="X525" s="172"/>
      <c r="Y525" s="172"/>
      <c r="Z525" s="172"/>
      <c r="AA525" s="172"/>
      <c r="AB525" s="172"/>
    </row>
    <row r="526" spans="1:28" ht="25.5">
      <c r="A526" s="166" t="s">
        <v>1510</v>
      </c>
      <c r="B526" s="167" t="s">
        <v>1893</v>
      </c>
      <c r="C526" s="167" t="s">
        <v>27</v>
      </c>
      <c r="D526" s="168" t="s">
        <v>1894</v>
      </c>
      <c r="E526" s="167" t="s">
        <v>44</v>
      </c>
      <c r="F526" s="169">
        <v>0.114</v>
      </c>
      <c r="G526" s="170">
        <v>218.78</v>
      </c>
      <c r="H526" s="171">
        <v>24.94</v>
      </c>
      <c r="I526" s="172"/>
      <c r="J526" s="172"/>
      <c r="K526" s="172"/>
      <c r="L526" s="172"/>
      <c r="M526" s="172"/>
      <c r="N526" s="172"/>
      <c r="O526" s="172"/>
      <c r="P526" s="172"/>
      <c r="Q526" s="172"/>
      <c r="R526" s="172"/>
      <c r="S526" s="172"/>
      <c r="T526" s="172"/>
      <c r="U526" s="172"/>
      <c r="V526" s="172"/>
      <c r="W526" s="172"/>
      <c r="X526" s="172"/>
      <c r="Y526" s="172"/>
      <c r="Z526" s="172"/>
      <c r="AA526" s="172"/>
      <c r="AB526" s="172"/>
    </row>
    <row r="527" spans="1:28" ht="25.5">
      <c r="A527" s="166" t="s">
        <v>1510</v>
      </c>
      <c r="B527" s="167" t="s">
        <v>1726</v>
      </c>
      <c r="C527" s="167" t="s">
        <v>27</v>
      </c>
      <c r="D527" s="168" t="s">
        <v>1727</v>
      </c>
      <c r="E527" s="167" t="s">
        <v>1673</v>
      </c>
      <c r="F527" s="169">
        <v>0.30599999999999999</v>
      </c>
      <c r="G527" s="170">
        <v>22.64</v>
      </c>
      <c r="H527" s="171">
        <v>6.92</v>
      </c>
      <c r="I527" s="172"/>
      <c r="J527" s="172"/>
      <c r="K527" s="172"/>
      <c r="L527" s="172"/>
      <c r="M527" s="172"/>
      <c r="N527" s="172"/>
      <c r="O527" s="172"/>
      <c r="P527" s="172"/>
      <c r="Q527" s="172"/>
      <c r="R527" s="172"/>
      <c r="S527" s="172"/>
      <c r="T527" s="172"/>
      <c r="U527" s="172"/>
      <c r="V527" s="172"/>
      <c r="W527" s="172"/>
      <c r="X527" s="172"/>
      <c r="Y527" s="172"/>
      <c r="Z527" s="172"/>
      <c r="AA527" s="172"/>
      <c r="AB527" s="172"/>
    </row>
    <row r="528" spans="1:28" ht="25.5">
      <c r="A528" s="166" t="s">
        <v>1510</v>
      </c>
      <c r="B528" s="167" t="s">
        <v>1738</v>
      </c>
      <c r="C528" s="167" t="s">
        <v>27</v>
      </c>
      <c r="D528" s="168" t="s">
        <v>1739</v>
      </c>
      <c r="E528" s="167" t="s">
        <v>1673</v>
      </c>
      <c r="F528" s="169">
        <v>0.61199999999999999</v>
      </c>
      <c r="G528" s="170">
        <v>31.21</v>
      </c>
      <c r="H528" s="171">
        <v>19.100000000000001</v>
      </c>
      <c r="I528" s="172"/>
      <c r="J528" s="172"/>
      <c r="K528" s="172"/>
      <c r="L528" s="172"/>
      <c r="M528" s="172"/>
      <c r="N528" s="172"/>
      <c r="O528" s="172"/>
      <c r="P528" s="172"/>
      <c r="Q528" s="172"/>
      <c r="R528" s="172"/>
      <c r="S528" s="172"/>
      <c r="T528" s="172"/>
      <c r="U528" s="172"/>
      <c r="V528" s="172"/>
      <c r="W528" s="172"/>
      <c r="X528" s="172"/>
      <c r="Y528" s="172"/>
      <c r="Z528" s="172"/>
      <c r="AA528" s="172"/>
      <c r="AB528" s="172"/>
    </row>
    <row r="529" spans="1:28" ht="25.5">
      <c r="A529" s="166" t="s">
        <v>1513</v>
      </c>
      <c r="B529" s="167" t="s">
        <v>1771</v>
      </c>
      <c r="C529" s="167" t="s">
        <v>27</v>
      </c>
      <c r="D529" s="168" t="s">
        <v>1772</v>
      </c>
      <c r="E529" s="167" t="s">
        <v>76</v>
      </c>
      <c r="F529" s="169">
        <v>6</v>
      </c>
      <c r="G529" s="170">
        <v>0.21</v>
      </c>
      <c r="H529" s="171">
        <v>1.26</v>
      </c>
      <c r="I529" s="172"/>
      <c r="J529" s="172"/>
      <c r="K529" s="172"/>
      <c r="L529" s="172"/>
      <c r="M529" s="172"/>
      <c r="N529" s="172"/>
      <c r="O529" s="172"/>
      <c r="P529" s="172"/>
      <c r="Q529" s="172"/>
      <c r="R529" s="172"/>
      <c r="S529" s="172"/>
      <c r="T529" s="172"/>
      <c r="U529" s="172"/>
      <c r="V529" s="172"/>
      <c r="W529" s="172"/>
      <c r="X529" s="172"/>
      <c r="Y529" s="172"/>
      <c r="Z529" s="172"/>
      <c r="AA529" s="172"/>
      <c r="AB529" s="172"/>
    </row>
    <row r="530" spans="1:28" ht="14.25">
      <c r="A530" s="166" t="s">
        <v>1513</v>
      </c>
      <c r="B530" s="167" t="s">
        <v>1679</v>
      </c>
      <c r="C530" s="167" t="s">
        <v>27</v>
      </c>
      <c r="D530" s="168" t="s">
        <v>1680</v>
      </c>
      <c r="E530" s="167" t="s">
        <v>322</v>
      </c>
      <c r="F530" s="169">
        <v>0.20300000000000001</v>
      </c>
      <c r="G530" s="170">
        <v>8.39</v>
      </c>
      <c r="H530" s="171">
        <v>1.7</v>
      </c>
      <c r="I530" s="172"/>
      <c r="J530" s="172"/>
      <c r="K530" s="172"/>
      <c r="L530" s="172"/>
      <c r="M530" s="172"/>
      <c r="N530" s="172"/>
      <c r="O530" s="172"/>
      <c r="P530" s="172"/>
      <c r="Q530" s="172"/>
      <c r="R530" s="172"/>
      <c r="S530" s="172"/>
      <c r="T530" s="172"/>
      <c r="U530" s="172"/>
      <c r="V530" s="172"/>
      <c r="W530" s="172"/>
      <c r="X530" s="172"/>
      <c r="Y530" s="172"/>
      <c r="Z530" s="172"/>
      <c r="AA530" s="172"/>
      <c r="AB530" s="172"/>
    </row>
    <row r="531" spans="1:28" ht="25.5">
      <c r="A531" s="166" t="s">
        <v>1513</v>
      </c>
      <c r="B531" s="167" t="s">
        <v>1748</v>
      </c>
      <c r="C531" s="167" t="s">
        <v>27</v>
      </c>
      <c r="D531" s="168" t="s">
        <v>1749</v>
      </c>
      <c r="E531" s="167" t="s">
        <v>1750</v>
      </c>
      <c r="F531" s="169">
        <v>0.01</v>
      </c>
      <c r="G531" s="170">
        <v>6.19</v>
      </c>
      <c r="H531" s="171">
        <v>0.06</v>
      </c>
      <c r="I531" s="172"/>
      <c r="J531" s="172"/>
      <c r="K531" s="172"/>
      <c r="L531" s="172"/>
      <c r="M531" s="172"/>
      <c r="N531" s="172"/>
      <c r="O531" s="172"/>
      <c r="P531" s="172"/>
      <c r="Q531" s="172"/>
      <c r="R531" s="172"/>
      <c r="S531" s="172"/>
      <c r="T531" s="172"/>
      <c r="U531" s="172"/>
      <c r="V531" s="172"/>
      <c r="W531" s="172"/>
      <c r="X531" s="172"/>
      <c r="Y531" s="172"/>
      <c r="Z531" s="172"/>
      <c r="AA531" s="172"/>
      <c r="AB531" s="172"/>
    </row>
    <row r="532" spans="1:28" ht="14.25">
      <c r="A532" s="159"/>
      <c r="B532" s="160"/>
      <c r="C532" s="160"/>
      <c r="D532" s="161"/>
      <c r="E532" s="160"/>
      <c r="F532" s="162"/>
      <c r="G532" s="163"/>
      <c r="H532" s="164"/>
      <c r="I532" s="172"/>
      <c r="J532" s="172"/>
      <c r="K532" s="172"/>
      <c r="L532" s="172"/>
      <c r="M532" s="172"/>
      <c r="N532" s="172"/>
      <c r="O532" s="172"/>
      <c r="P532" s="172"/>
      <c r="Q532" s="172"/>
      <c r="R532" s="172"/>
      <c r="S532" s="172"/>
      <c r="T532" s="172"/>
      <c r="U532" s="172"/>
      <c r="V532" s="172"/>
      <c r="W532" s="172"/>
      <c r="X532" s="172"/>
      <c r="Y532" s="172"/>
      <c r="Z532" s="172"/>
      <c r="AA532" s="172"/>
      <c r="AB532" s="172"/>
    </row>
    <row r="533" spans="1:28" ht="14.25">
      <c r="A533" s="148" t="s">
        <v>326</v>
      </c>
      <c r="B533" s="149" t="s">
        <v>7</v>
      </c>
      <c r="C533" s="149" t="s">
        <v>1504</v>
      </c>
      <c r="D533" s="165" t="s">
        <v>1505</v>
      </c>
      <c r="E533" s="149" t="s">
        <v>10</v>
      </c>
      <c r="F533" s="150" t="s">
        <v>11</v>
      </c>
      <c r="G533" s="151" t="s">
        <v>1506</v>
      </c>
      <c r="H533" s="152" t="s">
        <v>1507</v>
      </c>
      <c r="I533" s="172"/>
      <c r="J533" s="172"/>
      <c r="K533" s="172"/>
      <c r="L533" s="172"/>
      <c r="M533" s="172"/>
      <c r="N533" s="172"/>
      <c r="O533" s="172"/>
      <c r="P533" s="172"/>
      <c r="Q533" s="172"/>
      <c r="R533" s="172"/>
      <c r="S533" s="172"/>
      <c r="T533" s="172"/>
      <c r="U533" s="172"/>
      <c r="V533" s="172"/>
      <c r="W533" s="172"/>
      <c r="X533" s="172"/>
      <c r="Y533" s="172"/>
      <c r="Z533" s="172"/>
      <c r="AA533" s="172"/>
      <c r="AB533" s="172"/>
    </row>
    <row r="534" spans="1:28" ht="25.5">
      <c r="A534" s="153" t="s">
        <v>1508</v>
      </c>
      <c r="B534" s="154" t="s">
        <v>327</v>
      </c>
      <c r="C534" s="154" t="s">
        <v>27</v>
      </c>
      <c r="D534" s="155" t="s">
        <v>328</v>
      </c>
      <c r="E534" s="154" t="s">
        <v>322</v>
      </c>
      <c r="F534" s="156">
        <v>1</v>
      </c>
      <c r="G534" s="157">
        <v>62.02</v>
      </c>
      <c r="H534" s="158">
        <v>62.02</v>
      </c>
      <c r="I534" s="172"/>
      <c r="J534" s="172"/>
      <c r="K534" s="172"/>
      <c r="L534" s="172"/>
      <c r="M534" s="172"/>
      <c r="N534" s="172"/>
      <c r="O534" s="172"/>
      <c r="P534" s="172"/>
      <c r="Q534" s="172"/>
      <c r="R534" s="172"/>
      <c r="S534" s="172"/>
      <c r="T534" s="172"/>
      <c r="U534" s="172"/>
      <c r="V534" s="172"/>
      <c r="W534" s="172"/>
      <c r="X534" s="172"/>
      <c r="Y534" s="172"/>
      <c r="Z534" s="172"/>
      <c r="AA534" s="172"/>
      <c r="AB534" s="172"/>
    </row>
    <row r="535" spans="1:28" ht="25.5">
      <c r="A535" s="166" t="s">
        <v>1510</v>
      </c>
      <c r="B535" s="167" t="s">
        <v>1893</v>
      </c>
      <c r="C535" s="167" t="s">
        <v>27</v>
      </c>
      <c r="D535" s="168" t="s">
        <v>1894</v>
      </c>
      <c r="E535" s="167" t="s">
        <v>44</v>
      </c>
      <c r="F535" s="169">
        <v>7.5999999999999998E-2</v>
      </c>
      <c r="G535" s="170">
        <v>218.78</v>
      </c>
      <c r="H535" s="171">
        <v>16.62</v>
      </c>
      <c r="I535" s="172"/>
      <c r="J535" s="172"/>
      <c r="K535" s="172"/>
      <c r="L535" s="172"/>
      <c r="M535" s="172"/>
      <c r="N535" s="172"/>
      <c r="O535" s="172"/>
      <c r="P535" s="172"/>
      <c r="Q535" s="172"/>
      <c r="R535" s="172"/>
      <c r="S535" s="172"/>
      <c r="T535" s="172"/>
      <c r="U535" s="172"/>
      <c r="V535" s="172"/>
      <c r="W535" s="172"/>
      <c r="X535" s="172"/>
      <c r="Y535" s="172"/>
      <c r="Z535" s="172"/>
      <c r="AA535" s="172"/>
      <c r="AB535" s="172"/>
    </row>
    <row r="536" spans="1:28" ht="25.5">
      <c r="A536" s="166" t="s">
        <v>1510</v>
      </c>
      <c r="B536" s="167" t="s">
        <v>1891</v>
      </c>
      <c r="C536" s="167" t="s">
        <v>27</v>
      </c>
      <c r="D536" s="168" t="s">
        <v>1892</v>
      </c>
      <c r="E536" s="167" t="s">
        <v>80</v>
      </c>
      <c r="F536" s="169">
        <v>4.2999999999999997E-2</v>
      </c>
      <c r="G536" s="170">
        <v>516.49</v>
      </c>
      <c r="H536" s="171">
        <v>22.2</v>
      </c>
      <c r="I536" s="172"/>
      <c r="J536" s="172"/>
      <c r="K536" s="172"/>
      <c r="L536" s="172"/>
      <c r="M536" s="172"/>
      <c r="N536" s="172"/>
      <c r="O536" s="172"/>
      <c r="P536" s="172"/>
      <c r="Q536" s="172"/>
      <c r="R536" s="172"/>
      <c r="S536" s="172"/>
      <c r="T536" s="172"/>
      <c r="U536" s="172"/>
      <c r="V536" s="172"/>
      <c r="W536" s="172"/>
      <c r="X536" s="172"/>
      <c r="Y536" s="172"/>
      <c r="Z536" s="172"/>
      <c r="AA536" s="172"/>
      <c r="AB536" s="172"/>
    </row>
    <row r="537" spans="1:28" ht="25.5">
      <c r="A537" s="166" t="s">
        <v>1510</v>
      </c>
      <c r="B537" s="167" t="s">
        <v>1777</v>
      </c>
      <c r="C537" s="167" t="s">
        <v>27</v>
      </c>
      <c r="D537" s="168" t="s">
        <v>1778</v>
      </c>
      <c r="E537" s="167" t="s">
        <v>99</v>
      </c>
      <c r="F537" s="169">
        <v>0.79</v>
      </c>
      <c r="G537" s="170">
        <v>9.66</v>
      </c>
      <c r="H537" s="171">
        <v>7.63</v>
      </c>
      <c r="I537" s="172"/>
      <c r="J537" s="172"/>
      <c r="K537" s="172"/>
      <c r="L537" s="172"/>
      <c r="M537" s="172"/>
      <c r="N537" s="172"/>
      <c r="O537" s="172"/>
      <c r="P537" s="172"/>
      <c r="Q537" s="172"/>
      <c r="R537" s="172"/>
      <c r="S537" s="172"/>
      <c r="T537" s="172"/>
      <c r="U537" s="172"/>
      <c r="V537" s="172"/>
      <c r="W537" s="172"/>
      <c r="X537" s="172"/>
      <c r="Y537" s="172"/>
      <c r="Z537" s="172"/>
      <c r="AA537" s="172"/>
      <c r="AB537" s="172"/>
    </row>
    <row r="538" spans="1:28" ht="25.5">
      <c r="A538" s="166" t="s">
        <v>1510</v>
      </c>
      <c r="B538" s="167" t="s">
        <v>1738</v>
      </c>
      <c r="C538" s="167" t="s">
        <v>27</v>
      </c>
      <c r="D538" s="168" t="s">
        <v>1739</v>
      </c>
      <c r="E538" s="167" t="s">
        <v>1673</v>
      </c>
      <c r="F538" s="169">
        <v>0.33500000000000002</v>
      </c>
      <c r="G538" s="170">
        <v>31.21</v>
      </c>
      <c r="H538" s="171">
        <v>10.45</v>
      </c>
      <c r="I538" s="172"/>
      <c r="J538" s="172"/>
      <c r="K538" s="172"/>
      <c r="L538" s="172"/>
      <c r="M538" s="172"/>
      <c r="N538" s="172"/>
      <c r="O538" s="172"/>
      <c r="P538" s="172"/>
      <c r="Q538" s="172"/>
      <c r="R538" s="172"/>
      <c r="S538" s="172"/>
      <c r="T538" s="172"/>
      <c r="U538" s="172"/>
      <c r="V538" s="172"/>
      <c r="W538" s="172"/>
      <c r="X538" s="172"/>
      <c r="Y538" s="172"/>
      <c r="Z538" s="172"/>
      <c r="AA538" s="172"/>
      <c r="AB538" s="172"/>
    </row>
    <row r="539" spans="1:28" ht="25.5">
      <c r="A539" s="166" t="s">
        <v>1510</v>
      </c>
      <c r="B539" s="167" t="s">
        <v>1726</v>
      </c>
      <c r="C539" s="167" t="s">
        <v>27</v>
      </c>
      <c r="D539" s="168" t="s">
        <v>1727</v>
      </c>
      <c r="E539" s="167" t="s">
        <v>1673</v>
      </c>
      <c r="F539" s="169">
        <v>0.16800000000000001</v>
      </c>
      <c r="G539" s="170">
        <v>22.64</v>
      </c>
      <c r="H539" s="171">
        <v>3.8</v>
      </c>
      <c r="I539" s="172"/>
      <c r="J539" s="172"/>
      <c r="K539" s="172"/>
      <c r="L539" s="172"/>
      <c r="M539" s="172"/>
      <c r="N539" s="172"/>
      <c r="O539" s="172"/>
      <c r="P539" s="172"/>
      <c r="Q539" s="172"/>
      <c r="R539" s="172"/>
      <c r="S539" s="172"/>
      <c r="T539" s="172"/>
      <c r="U539" s="172"/>
      <c r="V539" s="172"/>
      <c r="W539" s="172"/>
      <c r="X539" s="172"/>
      <c r="Y539" s="172"/>
      <c r="Z539" s="172"/>
      <c r="AA539" s="172"/>
      <c r="AB539" s="172"/>
    </row>
    <row r="540" spans="1:28" ht="25.5">
      <c r="A540" s="166" t="s">
        <v>1513</v>
      </c>
      <c r="B540" s="167" t="s">
        <v>1748</v>
      </c>
      <c r="C540" s="167" t="s">
        <v>27</v>
      </c>
      <c r="D540" s="168" t="s">
        <v>1749</v>
      </c>
      <c r="E540" s="167" t="s">
        <v>1750</v>
      </c>
      <c r="F540" s="169">
        <v>0.01</v>
      </c>
      <c r="G540" s="170">
        <v>6.19</v>
      </c>
      <c r="H540" s="171">
        <v>0.06</v>
      </c>
      <c r="I540" s="172"/>
      <c r="J540" s="172"/>
      <c r="K540" s="172"/>
      <c r="L540" s="172"/>
      <c r="M540" s="172"/>
      <c r="N540" s="172"/>
      <c r="O540" s="172"/>
      <c r="P540" s="172"/>
      <c r="Q540" s="172"/>
      <c r="R540" s="172"/>
      <c r="S540" s="172"/>
      <c r="T540" s="172"/>
      <c r="U540" s="172"/>
      <c r="V540" s="172"/>
      <c r="W540" s="172"/>
      <c r="X540" s="172"/>
      <c r="Y540" s="172"/>
      <c r="Z540" s="172"/>
      <c r="AA540" s="172"/>
      <c r="AB540" s="172"/>
    </row>
    <row r="541" spans="1:28" ht="25.5">
      <c r="A541" s="166" t="s">
        <v>1513</v>
      </c>
      <c r="B541" s="167" t="s">
        <v>1771</v>
      </c>
      <c r="C541" s="167" t="s">
        <v>27</v>
      </c>
      <c r="D541" s="168" t="s">
        <v>1772</v>
      </c>
      <c r="E541" s="167" t="s">
        <v>76</v>
      </c>
      <c r="F541" s="169">
        <v>6</v>
      </c>
      <c r="G541" s="170">
        <v>0.21</v>
      </c>
      <c r="H541" s="171">
        <v>1.26</v>
      </c>
      <c r="I541" s="172"/>
      <c r="J541" s="172"/>
      <c r="K541" s="172"/>
      <c r="L541" s="172"/>
      <c r="M541" s="172"/>
      <c r="N541" s="172"/>
      <c r="O541" s="172"/>
      <c r="P541" s="172"/>
      <c r="Q541" s="172"/>
      <c r="R541" s="172"/>
      <c r="S541" s="172"/>
      <c r="T541" s="172"/>
      <c r="U541" s="172"/>
      <c r="V541" s="172"/>
      <c r="W541" s="172"/>
      <c r="X541" s="172"/>
      <c r="Y541" s="172"/>
      <c r="Z541" s="172"/>
      <c r="AA541" s="172"/>
      <c r="AB541" s="172"/>
    </row>
    <row r="542" spans="1:28" ht="14.25">
      <c r="A542" s="159"/>
      <c r="B542" s="160"/>
      <c r="C542" s="160"/>
      <c r="D542" s="161"/>
      <c r="E542" s="160"/>
      <c r="F542" s="162"/>
      <c r="G542" s="163"/>
      <c r="H542" s="164"/>
      <c r="I542" s="172"/>
      <c r="J542" s="172"/>
      <c r="K542" s="172"/>
      <c r="L542" s="172"/>
      <c r="M542" s="172"/>
      <c r="N542" s="172"/>
      <c r="O542" s="172"/>
      <c r="P542" s="172"/>
      <c r="Q542" s="172"/>
      <c r="R542" s="172"/>
      <c r="S542" s="172"/>
      <c r="T542" s="172"/>
      <c r="U542" s="172"/>
      <c r="V542" s="172"/>
      <c r="W542" s="172"/>
      <c r="X542" s="172"/>
      <c r="Y542" s="172"/>
      <c r="Z542" s="172"/>
      <c r="AA542" s="172"/>
      <c r="AB542" s="172"/>
    </row>
    <row r="543" spans="1:28" ht="14.25">
      <c r="A543" s="148" t="s">
        <v>329</v>
      </c>
      <c r="B543" s="149" t="s">
        <v>7</v>
      </c>
      <c r="C543" s="149" t="s">
        <v>1504</v>
      </c>
      <c r="D543" s="165" t="s">
        <v>1505</v>
      </c>
      <c r="E543" s="149" t="s">
        <v>10</v>
      </c>
      <c r="F543" s="150" t="s">
        <v>11</v>
      </c>
      <c r="G543" s="151" t="s">
        <v>1506</v>
      </c>
      <c r="H543" s="152" t="s">
        <v>1507</v>
      </c>
      <c r="I543" s="172"/>
      <c r="J543" s="172"/>
      <c r="K543" s="172"/>
      <c r="L543" s="172"/>
      <c r="M543" s="172"/>
      <c r="N543" s="172"/>
      <c r="O543" s="172"/>
      <c r="P543" s="172"/>
      <c r="Q543" s="172"/>
      <c r="R543" s="172"/>
      <c r="S543" s="172"/>
      <c r="T543" s="172"/>
      <c r="U543" s="172"/>
      <c r="V543" s="172"/>
      <c r="W543" s="172"/>
      <c r="X543" s="172"/>
      <c r="Y543" s="172"/>
      <c r="Z543" s="172"/>
      <c r="AA543" s="172"/>
      <c r="AB543" s="172"/>
    </row>
    <row r="544" spans="1:28" ht="38.25">
      <c r="A544" s="153" t="s">
        <v>1508</v>
      </c>
      <c r="B544" s="154" t="s">
        <v>330</v>
      </c>
      <c r="C544" s="154" t="s">
        <v>20</v>
      </c>
      <c r="D544" s="155" t="s">
        <v>331</v>
      </c>
      <c r="E544" s="154" t="s">
        <v>44</v>
      </c>
      <c r="F544" s="156">
        <v>1</v>
      </c>
      <c r="G544" s="157">
        <v>210.67</v>
      </c>
      <c r="H544" s="158">
        <v>210.67</v>
      </c>
      <c r="I544" s="172"/>
      <c r="J544" s="172"/>
      <c r="K544" s="172"/>
      <c r="L544" s="172"/>
      <c r="M544" s="172"/>
      <c r="N544" s="172"/>
      <c r="O544" s="172"/>
      <c r="P544" s="172"/>
      <c r="Q544" s="172"/>
      <c r="R544" s="172"/>
      <c r="S544" s="172"/>
      <c r="T544" s="172"/>
      <c r="U544" s="172"/>
      <c r="V544" s="172"/>
      <c r="W544" s="172"/>
      <c r="X544" s="172"/>
      <c r="Y544" s="172"/>
      <c r="Z544" s="172"/>
      <c r="AA544" s="172"/>
      <c r="AB544" s="172"/>
    </row>
    <row r="545" spans="1:28" ht="25.5">
      <c r="A545" s="166" t="s">
        <v>1513</v>
      </c>
      <c r="B545" s="167" t="s">
        <v>1895</v>
      </c>
      <c r="C545" s="167" t="s">
        <v>20</v>
      </c>
      <c r="D545" s="168" t="s">
        <v>1896</v>
      </c>
      <c r="E545" s="167" t="s">
        <v>48</v>
      </c>
      <c r="F545" s="169">
        <v>13.125</v>
      </c>
      <c r="G545" s="170">
        <v>12.4497</v>
      </c>
      <c r="H545" s="171" t="s">
        <v>1897</v>
      </c>
      <c r="I545" s="172"/>
      <c r="J545" s="172"/>
      <c r="K545" s="172"/>
      <c r="L545" s="172"/>
      <c r="M545" s="172"/>
      <c r="N545" s="172"/>
      <c r="O545" s="172"/>
      <c r="P545" s="172"/>
      <c r="Q545" s="172"/>
      <c r="R545" s="172"/>
      <c r="S545" s="172"/>
      <c r="T545" s="172"/>
      <c r="U545" s="172"/>
      <c r="V545" s="172"/>
      <c r="W545" s="172"/>
      <c r="X545" s="172"/>
      <c r="Y545" s="172"/>
      <c r="Z545" s="172"/>
      <c r="AA545" s="172"/>
      <c r="AB545" s="172"/>
    </row>
    <row r="546" spans="1:28" ht="14.25">
      <c r="A546" s="166" t="s">
        <v>1508</v>
      </c>
      <c r="B546" s="167" t="s">
        <v>1898</v>
      </c>
      <c r="C546" s="167" t="s">
        <v>20</v>
      </c>
      <c r="D546" s="168" t="s">
        <v>1899</v>
      </c>
      <c r="E546" s="167" t="s">
        <v>80</v>
      </c>
      <c r="F546" s="169">
        <v>7.7438000000000003E-3</v>
      </c>
      <c r="G546" s="170">
        <v>468.39</v>
      </c>
      <c r="H546" s="171" t="s">
        <v>1900</v>
      </c>
      <c r="I546" s="172"/>
      <c r="J546" s="172"/>
      <c r="K546" s="172"/>
      <c r="L546" s="172"/>
      <c r="M546" s="172"/>
      <c r="N546" s="172"/>
      <c r="O546" s="172"/>
      <c r="P546" s="172"/>
      <c r="Q546" s="172"/>
      <c r="R546" s="172"/>
      <c r="S546" s="172"/>
      <c r="T546" s="172"/>
      <c r="U546" s="172"/>
      <c r="V546" s="172"/>
      <c r="W546" s="172"/>
      <c r="X546" s="172"/>
      <c r="Y546" s="172"/>
      <c r="Z546" s="172"/>
      <c r="AA546" s="172"/>
      <c r="AB546" s="172"/>
    </row>
    <row r="547" spans="1:28" ht="14.25">
      <c r="A547" s="166" t="s">
        <v>1508</v>
      </c>
      <c r="B547" s="167" t="s">
        <v>1901</v>
      </c>
      <c r="C547" s="167" t="s">
        <v>20</v>
      </c>
      <c r="D547" s="168" t="s">
        <v>1739</v>
      </c>
      <c r="E547" s="167" t="s">
        <v>1585</v>
      </c>
      <c r="F547" s="169">
        <v>1.025641</v>
      </c>
      <c r="G547" s="170">
        <v>31.22</v>
      </c>
      <c r="H547" s="171" t="s">
        <v>1902</v>
      </c>
      <c r="I547" s="172"/>
      <c r="J547" s="172"/>
      <c r="K547" s="172"/>
      <c r="L547" s="172"/>
      <c r="M547" s="172"/>
      <c r="N547" s="172"/>
      <c r="O547" s="172"/>
      <c r="P547" s="172"/>
      <c r="Q547" s="172"/>
      <c r="R547" s="172"/>
      <c r="S547" s="172"/>
      <c r="T547" s="172"/>
      <c r="U547" s="172"/>
      <c r="V547" s="172"/>
      <c r="W547" s="172"/>
      <c r="X547" s="172"/>
      <c r="Y547" s="172"/>
      <c r="Z547" s="172"/>
      <c r="AA547" s="172"/>
      <c r="AB547" s="172"/>
    </row>
    <row r="548" spans="1:28" ht="14.25">
      <c r="A548" s="166" t="s">
        <v>1508</v>
      </c>
      <c r="B548" s="167" t="s">
        <v>1741</v>
      </c>
      <c r="C548" s="167" t="s">
        <v>20</v>
      </c>
      <c r="D548" s="168" t="s">
        <v>1727</v>
      </c>
      <c r="E548" s="167" t="s">
        <v>1585</v>
      </c>
      <c r="F548" s="169">
        <v>0.51282050000000001</v>
      </c>
      <c r="G548" s="170">
        <v>22.66</v>
      </c>
      <c r="H548" s="171" t="s">
        <v>1903</v>
      </c>
      <c r="I548" s="172"/>
      <c r="J548" s="172"/>
      <c r="K548" s="172"/>
      <c r="L548" s="172"/>
      <c r="M548" s="172"/>
      <c r="N548" s="172"/>
      <c r="O548" s="172"/>
      <c r="P548" s="172"/>
      <c r="Q548" s="172"/>
      <c r="R548" s="172"/>
      <c r="S548" s="172"/>
      <c r="T548" s="172"/>
      <c r="U548" s="172"/>
      <c r="V548" s="172"/>
      <c r="W548" s="172"/>
      <c r="X548" s="172"/>
      <c r="Y548" s="172"/>
      <c r="Z548" s="172"/>
      <c r="AA548" s="172"/>
      <c r="AB548" s="172"/>
    </row>
    <row r="549" spans="1:28" ht="14.25">
      <c r="A549" s="159"/>
      <c r="B549" s="160"/>
      <c r="C549" s="160"/>
      <c r="D549" s="161"/>
      <c r="E549" s="160"/>
      <c r="F549" s="162"/>
      <c r="G549" s="163"/>
      <c r="H549" s="164"/>
      <c r="I549" s="172"/>
      <c r="J549" s="172"/>
      <c r="K549" s="172"/>
      <c r="L549" s="172"/>
      <c r="M549" s="172"/>
      <c r="N549" s="172"/>
      <c r="O549" s="172"/>
      <c r="P549" s="172"/>
      <c r="Q549" s="172"/>
      <c r="R549" s="172"/>
      <c r="S549" s="172"/>
      <c r="T549" s="172"/>
      <c r="U549" s="172"/>
      <c r="V549" s="172"/>
      <c r="W549" s="172"/>
      <c r="X549" s="172"/>
      <c r="Y549" s="172"/>
      <c r="Z549" s="172"/>
      <c r="AA549" s="172"/>
      <c r="AB549" s="172"/>
    </row>
    <row r="550" spans="1:28" ht="14.25">
      <c r="A550" s="148" t="s">
        <v>334</v>
      </c>
      <c r="B550" s="149" t="s">
        <v>7</v>
      </c>
      <c r="C550" s="149" t="s">
        <v>1504</v>
      </c>
      <c r="D550" s="165" t="s">
        <v>1505</v>
      </c>
      <c r="E550" s="149" t="s">
        <v>10</v>
      </c>
      <c r="F550" s="150" t="s">
        <v>11</v>
      </c>
      <c r="G550" s="151" t="s">
        <v>1506</v>
      </c>
      <c r="H550" s="152" t="s">
        <v>1507</v>
      </c>
      <c r="I550" s="172"/>
      <c r="J550" s="172"/>
      <c r="K550" s="172"/>
      <c r="L550" s="172"/>
      <c r="M550" s="172"/>
      <c r="N550" s="172"/>
      <c r="O550" s="172"/>
      <c r="P550" s="172"/>
      <c r="Q550" s="172"/>
      <c r="R550" s="172"/>
      <c r="S550" s="172"/>
      <c r="T550" s="172"/>
      <c r="U550" s="172"/>
      <c r="V550" s="172"/>
      <c r="W550" s="172"/>
      <c r="X550" s="172"/>
      <c r="Y550" s="172"/>
      <c r="Z550" s="172"/>
      <c r="AA550" s="172"/>
      <c r="AB550" s="172"/>
    </row>
    <row r="551" spans="1:28" ht="25.5">
      <c r="A551" s="153" t="s">
        <v>1508</v>
      </c>
      <c r="B551" s="154" t="s">
        <v>335</v>
      </c>
      <c r="C551" s="154" t="s">
        <v>27</v>
      </c>
      <c r="D551" s="155" t="s">
        <v>336</v>
      </c>
      <c r="E551" s="154" t="s">
        <v>44</v>
      </c>
      <c r="F551" s="156">
        <v>1</v>
      </c>
      <c r="G551" s="157">
        <v>72.489999999999995</v>
      </c>
      <c r="H551" s="158">
        <v>72.489999999999995</v>
      </c>
      <c r="I551" s="172"/>
      <c r="J551" s="172"/>
      <c r="K551" s="172"/>
      <c r="L551" s="172"/>
      <c r="M551" s="172"/>
      <c r="N551" s="172"/>
      <c r="O551" s="172"/>
      <c r="P551" s="172"/>
      <c r="Q551" s="172"/>
      <c r="R551" s="172"/>
      <c r="S551" s="172"/>
      <c r="T551" s="172"/>
      <c r="U551" s="172"/>
      <c r="V551" s="172"/>
      <c r="W551" s="172"/>
      <c r="X551" s="172"/>
      <c r="Y551" s="172"/>
      <c r="Z551" s="172"/>
      <c r="AA551" s="172"/>
      <c r="AB551" s="172"/>
    </row>
    <row r="552" spans="1:28" ht="25.5">
      <c r="A552" s="166" t="s">
        <v>1510</v>
      </c>
      <c r="B552" s="167" t="s">
        <v>1904</v>
      </c>
      <c r="C552" s="167" t="s">
        <v>27</v>
      </c>
      <c r="D552" s="168" t="s">
        <v>1905</v>
      </c>
      <c r="E552" s="167" t="s">
        <v>1673</v>
      </c>
      <c r="F552" s="169">
        <v>0.6</v>
      </c>
      <c r="G552" s="170">
        <v>26.36</v>
      </c>
      <c r="H552" s="171">
        <v>15.81</v>
      </c>
      <c r="I552" s="172"/>
      <c r="J552" s="172"/>
      <c r="K552" s="172"/>
      <c r="L552" s="172"/>
      <c r="M552" s="172"/>
      <c r="N552" s="172"/>
      <c r="O552" s="172"/>
      <c r="P552" s="172"/>
      <c r="Q552" s="172"/>
      <c r="R552" s="172"/>
      <c r="S552" s="172"/>
      <c r="T552" s="172"/>
      <c r="U552" s="172"/>
      <c r="V552" s="172"/>
      <c r="W552" s="172"/>
      <c r="X552" s="172"/>
      <c r="Y552" s="172"/>
      <c r="Z552" s="172"/>
      <c r="AA552" s="172"/>
      <c r="AB552" s="172"/>
    </row>
    <row r="553" spans="1:28" ht="25.5">
      <c r="A553" s="166" t="s">
        <v>1513</v>
      </c>
      <c r="B553" s="167" t="s">
        <v>1906</v>
      </c>
      <c r="C553" s="167" t="s">
        <v>27</v>
      </c>
      <c r="D553" s="168" t="s">
        <v>1907</v>
      </c>
      <c r="E553" s="167" t="s">
        <v>76</v>
      </c>
      <c r="F553" s="169">
        <v>2.2134</v>
      </c>
      <c r="G553" s="170">
        <v>0.28999999999999998</v>
      </c>
      <c r="H553" s="171">
        <v>0.64</v>
      </c>
      <c r="I553" s="172"/>
      <c r="J553" s="172"/>
      <c r="K553" s="172"/>
      <c r="L553" s="172"/>
      <c r="M553" s="172"/>
      <c r="N553" s="172"/>
      <c r="O553" s="172"/>
      <c r="P553" s="172"/>
      <c r="Q553" s="172"/>
      <c r="R553" s="172"/>
      <c r="S553" s="172"/>
      <c r="T553" s="172"/>
      <c r="U553" s="172"/>
      <c r="V553" s="172"/>
      <c r="W553" s="172"/>
      <c r="X553" s="172"/>
      <c r="Y553" s="172"/>
      <c r="Z553" s="172"/>
      <c r="AA553" s="172"/>
      <c r="AB553" s="172"/>
    </row>
    <row r="554" spans="1:28" ht="25.5">
      <c r="A554" s="166" t="s">
        <v>1513</v>
      </c>
      <c r="B554" s="167" t="s">
        <v>1908</v>
      </c>
      <c r="C554" s="167" t="s">
        <v>27</v>
      </c>
      <c r="D554" s="168" t="s">
        <v>1909</v>
      </c>
      <c r="E554" s="167" t="s">
        <v>322</v>
      </c>
      <c r="F554" s="169">
        <v>3.5470000000000002</v>
      </c>
      <c r="G554" s="170">
        <v>4.91</v>
      </c>
      <c r="H554" s="171">
        <v>17.41</v>
      </c>
      <c r="I554" s="172"/>
      <c r="J554" s="172"/>
      <c r="K554" s="172"/>
      <c r="L554" s="172"/>
      <c r="M554" s="172"/>
      <c r="N554" s="172"/>
      <c r="O554" s="172"/>
      <c r="P554" s="172"/>
      <c r="Q554" s="172"/>
      <c r="R554" s="172"/>
      <c r="S554" s="172"/>
      <c r="T554" s="172"/>
      <c r="U554" s="172"/>
      <c r="V554" s="172"/>
      <c r="W554" s="172"/>
      <c r="X554" s="172"/>
      <c r="Y554" s="172"/>
      <c r="Z554" s="172"/>
      <c r="AA554" s="172"/>
      <c r="AB554" s="172"/>
    </row>
    <row r="555" spans="1:28" ht="25.5">
      <c r="A555" s="166" t="s">
        <v>1513</v>
      </c>
      <c r="B555" s="167" t="s">
        <v>1910</v>
      </c>
      <c r="C555" s="167" t="s">
        <v>27</v>
      </c>
      <c r="D555" s="168" t="s">
        <v>1911</v>
      </c>
      <c r="E555" s="167" t="s">
        <v>1888</v>
      </c>
      <c r="F555" s="169">
        <v>3.3599999999999998E-2</v>
      </c>
      <c r="G555" s="170">
        <v>56.27</v>
      </c>
      <c r="H555" s="171">
        <v>1.89</v>
      </c>
      <c r="I555" s="172"/>
      <c r="J555" s="172"/>
      <c r="K555" s="172"/>
      <c r="L555" s="172"/>
      <c r="M555" s="172"/>
      <c r="N555" s="172"/>
      <c r="O555" s="172"/>
      <c r="P555" s="172"/>
      <c r="Q555" s="172"/>
      <c r="R555" s="172"/>
      <c r="S555" s="172"/>
      <c r="T555" s="172"/>
      <c r="U555" s="172"/>
      <c r="V555" s="172"/>
      <c r="W555" s="172"/>
      <c r="X555" s="172"/>
      <c r="Y555" s="172"/>
      <c r="Z555" s="172"/>
      <c r="AA555" s="172"/>
      <c r="AB555" s="172"/>
    </row>
    <row r="556" spans="1:28" ht="14.25">
      <c r="A556" s="166" t="s">
        <v>1513</v>
      </c>
      <c r="B556" s="167" t="s">
        <v>1912</v>
      </c>
      <c r="C556" s="167" t="s">
        <v>27</v>
      </c>
      <c r="D556" s="168" t="s">
        <v>1913</v>
      </c>
      <c r="E556" s="167" t="s">
        <v>1888</v>
      </c>
      <c r="F556" s="169">
        <v>1.23E-2</v>
      </c>
      <c r="G556" s="170">
        <v>32.82</v>
      </c>
      <c r="H556" s="171">
        <v>0.4</v>
      </c>
      <c r="I556" s="172"/>
      <c r="J556" s="172"/>
      <c r="K556" s="172"/>
      <c r="L556" s="172"/>
      <c r="M556" s="172"/>
      <c r="N556" s="172"/>
      <c r="O556" s="172"/>
      <c r="P556" s="172"/>
      <c r="Q556" s="172"/>
      <c r="R556" s="172"/>
      <c r="S556" s="172"/>
      <c r="T556" s="172"/>
      <c r="U556" s="172"/>
      <c r="V556" s="172"/>
      <c r="W556" s="172"/>
      <c r="X556" s="172"/>
      <c r="Y556" s="172"/>
      <c r="Z556" s="172"/>
      <c r="AA556" s="172"/>
      <c r="AB556" s="172"/>
    </row>
    <row r="557" spans="1:28" ht="25.5">
      <c r="A557" s="166" t="s">
        <v>1513</v>
      </c>
      <c r="B557" s="167" t="s">
        <v>1914</v>
      </c>
      <c r="C557" s="167" t="s">
        <v>27</v>
      </c>
      <c r="D557" s="168" t="s">
        <v>1915</v>
      </c>
      <c r="E557" s="167" t="s">
        <v>44</v>
      </c>
      <c r="F557" s="169">
        <v>1.0363</v>
      </c>
      <c r="G557" s="170">
        <v>31.98</v>
      </c>
      <c r="H557" s="171">
        <v>33.14</v>
      </c>
      <c r="I557" s="172"/>
      <c r="J557" s="172"/>
      <c r="K557" s="172"/>
      <c r="L557" s="172"/>
      <c r="M557" s="172"/>
      <c r="N557" s="172"/>
      <c r="O557" s="172"/>
      <c r="P557" s="172"/>
      <c r="Q557" s="172"/>
      <c r="R557" s="172"/>
      <c r="S557" s="172"/>
      <c r="T557" s="172"/>
      <c r="U557" s="172"/>
      <c r="V557" s="172"/>
      <c r="W557" s="172"/>
      <c r="X557" s="172"/>
      <c r="Y557" s="172"/>
      <c r="Z557" s="172"/>
      <c r="AA557" s="172"/>
      <c r="AB557" s="172"/>
    </row>
    <row r="558" spans="1:28" ht="25.5">
      <c r="A558" s="166" t="s">
        <v>1513</v>
      </c>
      <c r="B558" s="167" t="s">
        <v>1916</v>
      </c>
      <c r="C558" s="167" t="s">
        <v>27</v>
      </c>
      <c r="D558" s="168" t="s">
        <v>1917</v>
      </c>
      <c r="E558" s="167" t="s">
        <v>99</v>
      </c>
      <c r="F558" s="169">
        <v>3.6999999999999998E-2</v>
      </c>
      <c r="G558" s="170">
        <v>25.55</v>
      </c>
      <c r="H558" s="171">
        <v>0.94</v>
      </c>
      <c r="I558" s="172"/>
      <c r="J558" s="172"/>
      <c r="K558" s="172"/>
      <c r="L558" s="172"/>
      <c r="M558" s="172"/>
      <c r="N558" s="172"/>
      <c r="O558" s="172"/>
      <c r="P558" s="172"/>
      <c r="Q558" s="172"/>
      <c r="R558" s="172"/>
      <c r="S558" s="172"/>
      <c r="T558" s="172"/>
      <c r="U558" s="172"/>
      <c r="V558" s="172"/>
      <c r="W558" s="172"/>
      <c r="X558" s="172"/>
      <c r="Y558" s="172"/>
      <c r="Z558" s="172"/>
      <c r="AA558" s="172"/>
      <c r="AB558" s="172"/>
    </row>
    <row r="559" spans="1:28" ht="25.5">
      <c r="A559" s="166" t="s">
        <v>1513</v>
      </c>
      <c r="B559" s="167" t="s">
        <v>1918</v>
      </c>
      <c r="C559" s="167" t="s">
        <v>27</v>
      </c>
      <c r="D559" s="168" t="s">
        <v>1919</v>
      </c>
      <c r="E559" s="167" t="s">
        <v>76</v>
      </c>
      <c r="F559" s="169">
        <v>1.2266999999999999</v>
      </c>
      <c r="G559" s="170">
        <v>1.85</v>
      </c>
      <c r="H559" s="171">
        <v>2.2599999999999998</v>
      </c>
      <c r="I559" s="172"/>
      <c r="J559" s="172"/>
      <c r="K559" s="172"/>
      <c r="L559" s="172"/>
      <c r="M559" s="172"/>
      <c r="N559" s="172"/>
      <c r="O559" s="172"/>
      <c r="P559" s="172"/>
      <c r="Q559" s="172"/>
      <c r="R559" s="172"/>
      <c r="S559" s="172"/>
      <c r="T559" s="172"/>
      <c r="U559" s="172"/>
      <c r="V559" s="172"/>
      <c r="W559" s="172"/>
      <c r="X559" s="172"/>
      <c r="Y559" s="172"/>
      <c r="Z559" s="172"/>
      <c r="AA559" s="172"/>
      <c r="AB559" s="172"/>
    </row>
    <row r="560" spans="1:28" ht="14.25">
      <c r="A560" s="159"/>
      <c r="B560" s="160"/>
      <c r="C560" s="160"/>
      <c r="D560" s="161"/>
      <c r="E560" s="160"/>
      <c r="F560" s="162"/>
      <c r="G560" s="163"/>
      <c r="H560" s="164"/>
      <c r="I560" s="172"/>
      <c r="J560" s="172"/>
      <c r="K560" s="172"/>
      <c r="L560" s="172"/>
      <c r="M560" s="172"/>
      <c r="N560" s="172"/>
      <c r="O560" s="172"/>
      <c r="P560" s="172"/>
      <c r="Q560" s="172"/>
      <c r="R560" s="172"/>
      <c r="S560" s="172"/>
      <c r="T560" s="172"/>
      <c r="U560" s="172"/>
      <c r="V560" s="172"/>
      <c r="W560" s="172"/>
      <c r="X560" s="172"/>
      <c r="Y560" s="172"/>
      <c r="Z560" s="172"/>
      <c r="AA560" s="172"/>
      <c r="AB560" s="172"/>
    </row>
    <row r="561" spans="1:28" ht="14.25">
      <c r="A561" s="148" t="s">
        <v>339</v>
      </c>
      <c r="B561" s="149" t="s">
        <v>7</v>
      </c>
      <c r="C561" s="149" t="s">
        <v>1504</v>
      </c>
      <c r="D561" s="165" t="s">
        <v>1505</v>
      </c>
      <c r="E561" s="149" t="s">
        <v>10</v>
      </c>
      <c r="F561" s="150" t="s">
        <v>11</v>
      </c>
      <c r="G561" s="151" t="s">
        <v>1506</v>
      </c>
      <c r="H561" s="152" t="s">
        <v>1507</v>
      </c>
      <c r="I561" s="172"/>
      <c r="J561" s="172"/>
      <c r="K561" s="172"/>
      <c r="L561" s="172"/>
      <c r="M561" s="172"/>
      <c r="N561" s="172"/>
      <c r="O561" s="172"/>
      <c r="P561" s="172"/>
      <c r="Q561" s="172"/>
      <c r="R561" s="172"/>
      <c r="S561" s="172"/>
      <c r="T561" s="172"/>
      <c r="U561" s="172"/>
      <c r="V561" s="172"/>
      <c r="W561" s="172"/>
      <c r="X561" s="172"/>
      <c r="Y561" s="172"/>
      <c r="Z561" s="172"/>
      <c r="AA561" s="172"/>
      <c r="AB561" s="172"/>
    </row>
    <row r="562" spans="1:28" ht="25.5">
      <c r="A562" s="153" t="s">
        <v>1508</v>
      </c>
      <c r="B562" s="154" t="s">
        <v>340</v>
      </c>
      <c r="C562" s="154" t="s">
        <v>27</v>
      </c>
      <c r="D562" s="155" t="s">
        <v>1920</v>
      </c>
      <c r="E562" s="154" t="s">
        <v>44</v>
      </c>
      <c r="F562" s="156">
        <v>1</v>
      </c>
      <c r="G562" s="157">
        <v>32.65</v>
      </c>
      <c r="H562" s="158">
        <v>32.65</v>
      </c>
      <c r="I562" s="172"/>
      <c r="J562" s="172"/>
      <c r="K562" s="172"/>
      <c r="L562" s="172"/>
      <c r="M562" s="172"/>
      <c r="N562" s="172"/>
      <c r="O562" s="172"/>
      <c r="P562" s="172"/>
      <c r="Q562" s="172"/>
      <c r="R562" s="172"/>
      <c r="S562" s="172"/>
      <c r="T562" s="172"/>
      <c r="U562" s="172"/>
      <c r="V562" s="172"/>
      <c r="W562" s="172"/>
      <c r="X562" s="172"/>
      <c r="Y562" s="172"/>
      <c r="Z562" s="172"/>
      <c r="AA562" s="172"/>
      <c r="AB562" s="172"/>
    </row>
    <row r="563" spans="1:28" ht="25.5">
      <c r="A563" s="166" t="s">
        <v>1510</v>
      </c>
      <c r="B563" s="167" t="s">
        <v>1803</v>
      </c>
      <c r="C563" s="167" t="s">
        <v>27</v>
      </c>
      <c r="D563" s="168" t="s">
        <v>1804</v>
      </c>
      <c r="E563" s="167" t="s">
        <v>1673</v>
      </c>
      <c r="F563" s="169">
        <v>0.13619999999999999</v>
      </c>
      <c r="G563" s="170">
        <v>26.45</v>
      </c>
      <c r="H563" s="171">
        <v>3.6</v>
      </c>
      <c r="I563" s="172"/>
      <c r="J563" s="172"/>
      <c r="K563" s="172"/>
      <c r="L563" s="172"/>
      <c r="M563" s="172"/>
      <c r="N563" s="172"/>
      <c r="O563" s="172"/>
      <c r="P563" s="172"/>
      <c r="Q563" s="172"/>
      <c r="R563" s="172"/>
      <c r="S563" s="172"/>
      <c r="T563" s="172"/>
      <c r="U563" s="172"/>
      <c r="V563" s="172"/>
      <c r="W563" s="172"/>
      <c r="X563" s="172"/>
      <c r="Y563" s="172"/>
      <c r="Z563" s="172"/>
      <c r="AA563" s="172"/>
      <c r="AB563" s="172"/>
    </row>
    <row r="564" spans="1:28" ht="25.5">
      <c r="A564" s="166" t="s">
        <v>1510</v>
      </c>
      <c r="B564" s="167" t="s">
        <v>1801</v>
      </c>
      <c r="C564" s="167" t="s">
        <v>27</v>
      </c>
      <c r="D564" s="168" t="s">
        <v>1802</v>
      </c>
      <c r="E564" s="167" t="s">
        <v>1673</v>
      </c>
      <c r="F564" s="169">
        <v>0.60389999999999999</v>
      </c>
      <c r="G564" s="170">
        <v>31.21</v>
      </c>
      <c r="H564" s="171">
        <v>18.84</v>
      </c>
      <c r="I564" s="172"/>
      <c r="J564" s="172"/>
      <c r="K564" s="172"/>
      <c r="L564" s="172"/>
      <c r="M564" s="172"/>
      <c r="N564" s="172"/>
      <c r="O564" s="172"/>
      <c r="P564" s="172"/>
      <c r="Q564" s="172"/>
      <c r="R564" s="172"/>
      <c r="S564" s="172"/>
      <c r="T564" s="172"/>
      <c r="U564" s="172"/>
      <c r="V564" s="172"/>
      <c r="W564" s="172"/>
      <c r="X564" s="172"/>
      <c r="Y564" s="172"/>
      <c r="Z564" s="172"/>
      <c r="AA564" s="172"/>
      <c r="AB564" s="172"/>
    </row>
    <row r="565" spans="1:28" ht="25.5">
      <c r="A565" s="166" t="s">
        <v>1513</v>
      </c>
      <c r="B565" s="167" t="s">
        <v>1921</v>
      </c>
      <c r="C565" s="167" t="s">
        <v>27</v>
      </c>
      <c r="D565" s="168" t="s">
        <v>1922</v>
      </c>
      <c r="E565" s="167" t="s">
        <v>99</v>
      </c>
      <c r="F565" s="169">
        <v>3.4615</v>
      </c>
      <c r="G565" s="170">
        <v>2.95</v>
      </c>
      <c r="H565" s="171">
        <v>10.210000000000001</v>
      </c>
      <c r="I565" s="172"/>
      <c r="J565" s="172"/>
      <c r="K565" s="172"/>
      <c r="L565" s="172"/>
      <c r="M565" s="172"/>
      <c r="N565" s="172"/>
      <c r="O565" s="172"/>
      <c r="P565" s="172"/>
      <c r="Q565" s="172"/>
      <c r="R565" s="172"/>
      <c r="S565" s="172"/>
      <c r="T565" s="172"/>
      <c r="U565" s="172"/>
      <c r="V565" s="172"/>
      <c r="W565" s="172"/>
      <c r="X565" s="172"/>
      <c r="Y565" s="172"/>
      <c r="Z565" s="172"/>
      <c r="AA565" s="172"/>
      <c r="AB565" s="172"/>
    </row>
    <row r="566" spans="1:28" ht="14.25">
      <c r="A566" s="159"/>
      <c r="B566" s="160"/>
      <c r="C566" s="160"/>
      <c r="D566" s="161"/>
      <c r="E566" s="160"/>
      <c r="F566" s="162"/>
      <c r="G566" s="163"/>
      <c r="H566" s="164"/>
      <c r="I566" s="172"/>
      <c r="J566" s="172"/>
      <c r="K566" s="172"/>
      <c r="L566" s="172"/>
      <c r="M566" s="172"/>
      <c r="N566" s="172"/>
      <c r="O566" s="172"/>
      <c r="P566" s="172"/>
      <c r="Q566" s="172"/>
      <c r="R566" s="172"/>
      <c r="S566" s="172"/>
      <c r="T566" s="172"/>
      <c r="U566" s="172"/>
      <c r="V566" s="172"/>
      <c r="W566" s="172"/>
      <c r="X566" s="172"/>
      <c r="Y566" s="172"/>
      <c r="Z566" s="172"/>
      <c r="AA566" s="172"/>
      <c r="AB566" s="172"/>
    </row>
    <row r="567" spans="1:28" ht="14.25">
      <c r="A567" s="148" t="s">
        <v>342</v>
      </c>
      <c r="B567" s="149" t="s">
        <v>7</v>
      </c>
      <c r="C567" s="149" t="s">
        <v>1504</v>
      </c>
      <c r="D567" s="165" t="s">
        <v>1505</v>
      </c>
      <c r="E567" s="149" t="s">
        <v>10</v>
      </c>
      <c r="F567" s="150" t="s">
        <v>11</v>
      </c>
      <c r="G567" s="151" t="s">
        <v>1506</v>
      </c>
      <c r="H567" s="152" t="s">
        <v>1507</v>
      </c>
      <c r="I567" s="172"/>
      <c r="J567" s="172"/>
      <c r="K567" s="172"/>
      <c r="L567" s="172"/>
      <c r="M567" s="172"/>
      <c r="N567" s="172"/>
      <c r="O567" s="172"/>
      <c r="P567" s="172"/>
      <c r="Q567" s="172"/>
      <c r="R567" s="172"/>
      <c r="S567" s="172"/>
      <c r="T567" s="172"/>
      <c r="U567" s="172"/>
      <c r="V567" s="172"/>
      <c r="W567" s="172"/>
      <c r="X567" s="172"/>
      <c r="Y567" s="172"/>
      <c r="Z567" s="172"/>
      <c r="AA567" s="172"/>
      <c r="AB567" s="172"/>
    </row>
    <row r="568" spans="1:28" ht="25.5">
      <c r="A568" s="153" t="s">
        <v>1508</v>
      </c>
      <c r="B568" s="154" t="s">
        <v>343</v>
      </c>
      <c r="C568" s="154" t="s">
        <v>27</v>
      </c>
      <c r="D568" s="155" t="s">
        <v>344</v>
      </c>
      <c r="E568" s="154" t="s">
        <v>44</v>
      </c>
      <c r="F568" s="156">
        <v>1</v>
      </c>
      <c r="G568" s="157">
        <v>33.090000000000003</v>
      </c>
      <c r="H568" s="158">
        <v>33.090000000000003</v>
      </c>
      <c r="I568" s="172"/>
      <c r="J568" s="172"/>
      <c r="K568" s="172"/>
      <c r="L568" s="172"/>
      <c r="M568" s="172"/>
      <c r="N568" s="172"/>
      <c r="O568" s="172"/>
      <c r="P568" s="172"/>
      <c r="Q568" s="172"/>
      <c r="R568" s="172"/>
      <c r="S568" s="172"/>
      <c r="T568" s="172"/>
      <c r="U568" s="172"/>
      <c r="V568" s="172"/>
      <c r="W568" s="172"/>
      <c r="X568" s="172"/>
      <c r="Y568" s="172"/>
      <c r="Z568" s="172"/>
      <c r="AA568" s="172"/>
      <c r="AB568" s="172"/>
    </row>
    <row r="569" spans="1:28" ht="25.5">
      <c r="A569" s="166" t="s">
        <v>1510</v>
      </c>
      <c r="B569" s="167" t="s">
        <v>1738</v>
      </c>
      <c r="C569" s="167" t="s">
        <v>27</v>
      </c>
      <c r="D569" s="168" t="s">
        <v>1739</v>
      </c>
      <c r="E569" s="167" t="s">
        <v>1673</v>
      </c>
      <c r="F569" s="169">
        <v>0.1</v>
      </c>
      <c r="G569" s="170">
        <v>31.21</v>
      </c>
      <c r="H569" s="171">
        <v>3.12</v>
      </c>
      <c r="I569" s="172"/>
      <c r="J569" s="172"/>
      <c r="K569" s="172"/>
      <c r="L569" s="172"/>
      <c r="M569" s="172"/>
      <c r="N569" s="172"/>
      <c r="O569" s="172"/>
      <c r="P569" s="172"/>
      <c r="Q569" s="172"/>
      <c r="R569" s="172"/>
      <c r="S569" s="172"/>
      <c r="T569" s="172"/>
      <c r="U569" s="172"/>
      <c r="V569" s="172"/>
      <c r="W569" s="172"/>
      <c r="X569" s="172"/>
      <c r="Y569" s="172"/>
      <c r="Z569" s="172"/>
      <c r="AA569" s="172"/>
      <c r="AB569" s="172"/>
    </row>
    <row r="570" spans="1:28" ht="25.5">
      <c r="A570" s="166" t="s">
        <v>1510</v>
      </c>
      <c r="B570" s="167" t="s">
        <v>1726</v>
      </c>
      <c r="C570" s="167" t="s">
        <v>27</v>
      </c>
      <c r="D570" s="168" t="s">
        <v>1727</v>
      </c>
      <c r="E570" s="167" t="s">
        <v>1673</v>
      </c>
      <c r="F570" s="169">
        <v>0.05</v>
      </c>
      <c r="G570" s="170">
        <v>22.64</v>
      </c>
      <c r="H570" s="171">
        <v>1.1299999999999999</v>
      </c>
      <c r="I570" s="172"/>
      <c r="J570" s="172"/>
      <c r="K570" s="172"/>
      <c r="L570" s="172"/>
      <c r="M570" s="172"/>
      <c r="N570" s="172"/>
      <c r="O570" s="172"/>
      <c r="P570" s="172"/>
      <c r="Q570" s="172"/>
      <c r="R570" s="172"/>
      <c r="S570" s="172"/>
      <c r="T570" s="172"/>
      <c r="U570" s="172"/>
      <c r="V570" s="172"/>
      <c r="W570" s="172"/>
      <c r="X570" s="172"/>
      <c r="Y570" s="172"/>
      <c r="Z570" s="172"/>
      <c r="AA570" s="172"/>
      <c r="AB570" s="172"/>
    </row>
    <row r="571" spans="1:28" ht="25.5">
      <c r="A571" s="166" t="s">
        <v>1513</v>
      </c>
      <c r="B571" s="167" t="s">
        <v>1923</v>
      </c>
      <c r="C571" s="167" t="s">
        <v>27</v>
      </c>
      <c r="D571" s="168" t="s">
        <v>1924</v>
      </c>
      <c r="E571" s="167" t="s">
        <v>80</v>
      </c>
      <c r="F571" s="169">
        <v>4.2999999999999997E-2</v>
      </c>
      <c r="G571" s="170">
        <v>600.13</v>
      </c>
      <c r="H571" s="171">
        <v>25.8</v>
      </c>
      <c r="I571" s="172"/>
      <c r="J571" s="172"/>
      <c r="K571" s="172"/>
      <c r="L571" s="172"/>
      <c r="M571" s="172"/>
      <c r="N571" s="172"/>
      <c r="O571" s="172"/>
      <c r="P571" s="172"/>
      <c r="Q571" s="172"/>
      <c r="R571" s="172"/>
      <c r="S571" s="172"/>
      <c r="T571" s="172"/>
      <c r="U571" s="172"/>
      <c r="V571" s="172"/>
      <c r="W571" s="172"/>
      <c r="X571" s="172"/>
      <c r="Y571" s="172"/>
      <c r="Z571" s="172"/>
      <c r="AA571" s="172"/>
      <c r="AB571" s="172"/>
    </row>
    <row r="572" spans="1:28" ht="14.25">
      <c r="A572" s="166" t="s">
        <v>1513</v>
      </c>
      <c r="B572" s="167" t="s">
        <v>1925</v>
      </c>
      <c r="C572" s="167" t="s">
        <v>27</v>
      </c>
      <c r="D572" s="168" t="s">
        <v>1926</v>
      </c>
      <c r="E572" s="167" t="s">
        <v>1750</v>
      </c>
      <c r="F572" s="169">
        <v>0.21</v>
      </c>
      <c r="G572" s="170">
        <v>14.51</v>
      </c>
      <c r="H572" s="171">
        <v>3.04</v>
      </c>
      <c r="I572" s="172"/>
      <c r="J572" s="172"/>
      <c r="K572" s="172"/>
      <c r="L572" s="172"/>
      <c r="M572" s="172"/>
      <c r="N572" s="172"/>
      <c r="O572" s="172"/>
      <c r="P572" s="172"/>
      <c r="Q572" s="172"/>
      <c r="R572" s="172"/>
      <c r="S572" s="172"/>
      <c r="T572" s="172"/>
      <c r="U572" s="172"/>
      <c r="V572" s="172"/>
      <c r="W572" s="172"/>
      <c r="X572" s="172"/>
      <c r="Y572" s="172"/>
      <c r="Z572" s="172"/>
      <c r="AA572" s="172"/>
      <c r="AB572" s="172"/>
    </row>
    <row r="573" spans="1:28" ht="14.25">
      <c r="A573" s="159"/>
      <c r="B573" s="160"/>
      <c r="C573" s="160"/>
      <c r="D573" s="161"/>
      <c r="E573" s="160"/>
      <c r="F573" s="162"/>
      <c r="G573" s="163"/>
      <c r="H573" s="164"/>
      <c r="I573" s="172"/>
      <c r="J573" s="172"/>
      <c r="K573" s="172"/>
      <c r="L573" s="172"/>
      <c r="M573" s="172"/>
      <c r="N573" s="172"/>
      <c r="O573" s="172"/>
      <c r="P573" s="172"/>
      <c r="Q573" s="172"/>
      <c r="R573" s="172"/>
      <c r="S573" s="172"/>
      <c r="T573" s="172"/>
      <c r="U573" s="172"/>
      <c r="V573" s="172"/>
      <c r="W573" s="172"/>
      <c r="X573" s="172"/>
      <c r="Y573" s="172"/>
      <c r="Z573" s="172"/>
      <c r="AA573" s="172"/>
      <c r="AB573" s="172"/>
    </row>
    <row r="574" spans="1:28" ht="14.25">
      <c r="A574" s="148" t="s">
        <v>345</v>
      </c>
      <c r="B574" s="149" t="s">
        <v>7</v>
      </c>
      <c r="C574" s="149" t="s">
        <v>1504</v>
      </c>
      <c r="D574" s="165" t="s">
        <v>1505</v>
      </c>
      <c r="E574" s="149" t="s">
        <v>10</v>
      </c>
      <c r="F574" s="150" t="s">
        <v>11</v>
      </c>
      <c r="G574" s="151" t="s">
        <v>1506</v>
      </c>
      <c r="H574" s="152" t="s">
        <v>1507</v>
      </c>
      <c r="I574" s="172"/>
      <c r="J574" s="172"/>
      <c r="K574" s="172"/>
      <c r="L574" s="172"/>
      <c r="M574" s="172"/>
      <c r="N574" s="172"/>
      <c r="O574" s="172"/>
      <c r="P574" s="172"/>
      <c r="Q574" s="172"/>
      <c r="R574" s="172"/>
      <c r="S574" s="172"/>
      <c r="T574" s="172"/>
      <c r="U574" s="172"/>
      <c r="V574" s="172"/>
      <c r="W574" s="172"/>
      <c r="X574" s="172"/>
      <c r="Y574" s="172"/>
      <c r="Z574" s="172"/>
      <c r="AA574" s="172"/>
      <c r="AB574" s="172"/>
    </row>
    <row r="575" spans="1:28" ht="51">
      <c r="A575" s="153" t="s">
        <v>1508</v>
      </c>
      <c r="B575" s="154" t="s">
        <v>346</v>
      </c>
      <c r="C575" s="154" t="s">
        <v>27</v>
      </c>
      <c r="D575" s="155" t="s">
        <v>347</v>
      </c>
      <c r="E575" s="154" t="s">
        <v>44</v>
      </c>
      <c r="F575" s="156">
        <v>1</v>
      </c>
      <c r="G575" s="157">
        <v>101.89</v>
      </c>
      <c r="H575" s="158">
        <v>101.89</v>
      </c>
      <c r="I575" s="172"/>
      <c r="J575" s="172"/>
      <c r="K575" s="172"/>
      <c r="L575" s="172"/>
      <c r="M575" s="172"/>
      <c r="N575" s="172"/>
      <c r="O575" s="172"/>
      <c r="P575" s="172"/>
      <c r="Q575" s="172"/>
      <c r="R575" s="172"/>
      <c r="S575" s="172"/>
      <c r="T575" s="172"/>
      <c r="U575" s="172"/>
      <c r="V575" s="172"/>
      <c r="W575" s="172"/>
      <c r="X575" s="172"/>
      <c r="Y575" s="172"/>
      <c r="Z575" s="172"/>
      <c r="AA575" s="172"/>
      <c r="AB575" s="172"/>
    </row>
    <row r="576" spans="1:28" ht="25.5">
      <c r="A576" s="166" t="s">
        <v>1510</v>
      </c>
      <c r="B576" s="167" t="s">
        <v>1927</v>
      </c>
      <c r="C576" s="167" t="s">
        <v>27</v>
      </c>
      <c r="D576" s="168" t="s">
        <v>1928</v>
      </c>
      <c r="E576" s="167" t="s">
        <v>1678</v>
      </c>
      <c r="F576" s="169">
        <v>9.0300000000000005E-2</v>
      </c>
      <c r="G576" s="170">
        <v>3.64</v>
      </c>
      <c r="H576" s="171">
        <v>0.32</v>
      </c>
      <c r="I576" s="172"/>
      <c r="J576" s="172"/>
      <c r="K576" s="172"/>
      <c r="L576" s="172"/>
      <c r="M576" s="172"/>
      <c r="N576" s="172"/>
      <c r="O576" s="172"/>
      <c r="P576" s="172"/>
      <c r="Q576" s="172"/>
      <c r="R576" s="172"/>
      <c r="S576" s="172"/>
      <c r="T576" s="172"/>
      <c r="U576" s="172"/>
      <c r="V576" s="172"/>
      <c r="W576" s="172"/>
      <c r="X576" s="172"/>
      <c r="Y576" s="172"/>
      <c r="Z576" s="172"/>
      <c r="AA576" s="172"/>
      <c r="AB576" s="172"/>
    </row>
    <row r="577" spans="1:28" ht="38.25">
      <c r="A577" s="166" t="s">
        <v>1510</v>
      </c>
      <c r="B577" s="167" t="s">
        <v>1929</v>
      </c>
      <c r="C577" s="167" t="s">
        <v>27</v>
      </c>
      <c r="D577" s="168" t="s">
        <v>1930</v>
      </c>
      <c r="E577" s="167" t="s">
        <v>1668</v>
      </c>
      <c r="F577" s="169">
        <v>7.5899999999999995E-2</v>
      </c>
      <c r="G577" s="170">
        <v>2.04</v>
      </c>
      <c r="H577" s="171">
        <v>0.15</v>
      </c>
      <c r="I577" s="172"/>
      <c r="J577" s="172"/>
      <c r="K577" s="172"/>
      <c r="L577" s="172"/>
      <c r="M577" s="172"/>
      <c r="N577" s="172"/>
      <c r="O577" s="172"/>
      <c r="P577" s="172"/>
      <c r="Q577" s="172"/>
      <c r="R577" s="172"/>
      <c r="S577" s="172"/>
      <c r="T577" s="172"/>
      <c r="U577" s="172"/>
      <c r="V577" s="172"/>
      <c r="W577" s="172"/>
      <c r="X577" s="172"/>
      <c r="Y577" s="172"/>
      <c r="Z577" s="172"/>
      <c r="AA577" s="172"/>
      <c r="AB577" s="172"/>
    </row>
    <row r="578" spans="1:28" ht="25.5">
      <c r="A578" s="166" t="s">
        <v>1510</v>
      </c>
      <c r="B578" s="167" t="s">
        <v>1931</v>
      </c>
      <c r="C578" s="167" t="s">
        <v>27</v>
      </c>
      <c r="D578" s="168" t="s">
        <v>1932</v>
      </c>
      <c r="E578" s="167" t="s">
        <v>1673</v>
      </c>
      <c r="F578" s="169">
        <v>1.0955999999999999</v>
      </c>
      <c r="G578" s="170">
        <v>32.5</v>
      </c>
      <c r="H578" s="171">
        <v>35.6</v>
      </c>
      <c r="I578" s="172"/>
      <c r="J578" s="172"/>
      <c r="K578" s="172"/>
      <c r="L578" s="172"/>
      <c r="M578" s="172"/>
      <c r="N578" s="172"/>
      <c r="O578" s="172"/>
      <c r="P578" s="172"/>
      <c r="Q578" s="172"/>
      <c r="R578" s="172"/>
      <c r="S578" s="172"/>
      <c r="T578" s="172"/>
      <c r="U578" s="172"/>
      <c r="V578" s="172"/>
      <c r="W578" s="172"/>
      <c r="X578" s="172"/>
      <c r="Y578" s="172"/>
      <c r="Z578" s="172"/>
      <c r="AA578" s="172"/>
      <c r="AB578" s="172"/>
    </row>
    <row r="579" spans="1:28" ht="25.5">
      <c r="A579" s="166" t="s">
        <v>1510</v>
      </c>
      <c r="B579" s="167" t="s">
        <v>1933</v>
      </c>
      <c r="C579" s="167" t="s">
        <v>27</v>
      </c>
      <c r="D579" s="168" t="s">
        <v>1934</v>
      </c>
      <c r="E579" s="167" t="s">
        <v>1668</v>
      </c>
      <c r="F579" s="169">
        <v>0.21640000000000001</v>
      </c>
      <c r="G579" s="170">
        <v>0.67</v>
      </c>
      <c r="H579" s="171">
        <v>0.14000000000000001</v>
      </c>
      <c r="I579" s="172"/>
      <c r="J579" s="172"/>
      <c r="K579" s="172"/>
      <c r="L579" s="172"/>
      <c r="M579" s="172"/>
      <c r="N579" s="172"/>
      <c r="O579" s="172"/>
      <c r="P579" s="172"/>
      <c r="Q579" s="172"/>
      <c r="R579" s="172"/>
      <c r="S579" s="172"/>
      <c r="T579" s="172"/>
      <c r="U579" s="172"/>
      <c r="V579" s="172"/>
      <c r="W579" s="172"/>
      <c r="X579" s="172"/>
      <c r="Y579" s="172"/>
      <c r="Z579" s="172"/>
      <c r="AA579" s="172"/>
      <c r="AB579" s="172"/>
    </row>
    <row r="580" spans="1:28" ht="38.25">
      <c r="A580" s="166" t="s">
        <v>1510</v>
      </c>
      <c r="B580" s="167" t="s">
        <v>1935</v>
      </c>
      <c r="C580" s="167" t="s">
        <v>27</v>
      </c>
      <c r="D580" s="168" t="s">
        <v>1936</v>
      </c>
      <c r="E580" s="167" t="s">
        <v>1678</v>
      </c>
      <c r="F580" s="169">
        <v>2.5399999999999999E-2</v>
      </c>
      <c r="G580" s="170">
        <v>6.36</v>
      </c>
      <c r="H580" s="171">
        <v>0.16</v>
      </c>
      <c r="I580" s="172"/>
      <c r="J580" s="172"/>
      <c r="K580" s="172"/>
      <c r="L580" s="172"/>
      <c r="M580" s="172"/>
      <c r="N580" s="172"/>
      <c r="O580" s="172"/>
      <c r="P580" s="172"/>
      <c r="Q580" s="172"/>
      <c r="R580" s="172"/>
      <c r="S580" s="172"/>
      <c r="T580" s="172"/>
      <c r="U580" s="172"/>
      <c r="V580" s="172"/>
      <c r="W580" s="172"/>
      <c r="X580" s="172"/>
      <c r="Y580" s="172"/>
      <c r="Z580" s="172"/>
      <c r="AA580" s="172"/>
      <c r="AB580" s="172"/>
    </row>
    <row r="581" spans="1:28" ht="25.5">
      <c r="A581" s="166" t="s">
        <v>1510</v>
      </c>
      <c r="B581" s="167" t="s">
        <v>1726</v>
      </c>
      <c r="C581" s="167" t="s">
        <v>27</v>
      </c>
      <c r="D581" s="168" t="s">
        <v>1727</v>
      </c>
      <c r="E581" s="167" t="s">
        <v>1673</v>
      </c>
      <c r="F581" s="169">
        <v>0.49719999999999998</v>
      </c>
      <c r="G581" s="170">
        <v>22.64</v>
      </c>
      <c r="H581" s="171">
        <v>11.25</v>
      </c>
      <c r="I581" s="172"/>
      <c r="J581" s="172"/>
      <c r="K581" s="172"/>
      <c r="L581" s="172"/>
      <c r="M581" s="172"/>
      <c r="N581" s="172"/>
      <c r="O581" s="172"/>
      <c r="P581" s="172"/>
      <c r="Q581" s="172"/>
      <c r="R581" s="172"/>
      <c r="S581" s="172"/>
      <c r="T581" s="172"/>
      <c r="U581" s="172"/>
      <c r="V581" s="172"/>
      <c r="W581" s="172"/>
      <c r="X581" s="172"/>
      <c r="Y581" s="172"/>
      <c r="Z581" s="172"/>
      <c r="AA581" s="172"/>
      <c r="AB581" s="172"/>
    </row>
    <row r="582" spans="1:28" ht="14.25">
      <c r="A582" s="166" t="s">
        <v>1513</v>
      </c>
      <c r="B582" s="167" t="s">
        <v>1937</v>
      </c>
      <c r="C582" s="167" t="s">
        <v>27</v>
      </c>
      <c r="D582" s="168" t="s">
        <v>1938</v>
      </c>
      <c r="E582" s="167" t="s">
        <v>1750</v>
      </c>
      <c r="F582" s="169">
        <v>1.2500000000000001E-2</v>
      </c>
      <c r="G582" s="170">
        <v>31.56</v>
      </c>
      <c r="H582" s="171">
        <v>0.39</v>
      </c>
      <c r="I582" s="172"/>
      <c r="J582" s="172"/>
      <c r="K582" s="172"/>
      <c r="L582" s="172"/>
      <c r="M582" s="172"/>
      <c r="N582" s="172"/>
      <c r="O582" s="172"/>
      <c r="P582" s="172"/>
      <c r="Q582" s="172"/>
      <c r="R582" s="172"/>
      <c r="S582" s="172"/>
      <c r="T582" s="172"/>
      <c r="U582" s="172"/>
      <c r="V582" s="172"/>
      <c r="W582" s="172"/>
      <c r="X582" s="172"/>
      <c r="Y582" s="172"/>
      <c r="Z582" s="172"/>
      <c r="AA582" s="172"/>
      <c r="AB582" s="172"/>
    </row>
    <row r="583" spans="1:28" ht="14.25">
      <c r="A583" s="166" t="s">
        <v>1513</v>
      </c>
      <c r="B583" s="167" t="s">
        <v>1939</v>
      </c>
      <c r="C583" s="167" t="s">
        <v>27</v>
      </c>
      <c r="D583" s="168" t="s">
        <v>1940</v>
      </c>
      <c r="E583" s="167" t="s">
        <v>1750</v>
      </c>
      <c r="F583" s="169">
        <v>0.04</v>
      </c>
      <c r="G583" s="170">
        <v>11.65</v>
      </c>
      <c r="H583" s="171">
        <v>0.46</v>
      </c>
      <c r="I583" s="172"/>
      <c r="J583" s="172"/>
      <c r="K583" s="172"/>
      <c r="L583" s="172"/>
      <c r="M583" s="172"/>
      <c r="N583" s="172"/>
      <c r="O583" s="172"/>
      <c r="P583" s="172"/>
      <c r="Q583" s="172"/>
      <c r="R583" s="172"/>
      <c r="S583" s="172"/>
      <c r="T583" s="172"/>
      <c r="U583" s="172"/>
      <c r="V583" s="172"/>
      <c r="W583" s="172"/>
      <c r="X583" s="172"/>
      <c r="Y583" s="172"/>
      <c r="Z583" s="172"/>
      <c r="AA583" s="172"/>
      <c r="AB583" s="172"/>
    </row>
    <row r="584" spans="1:28" ht="25.5">
      <c r="A584" s="166" t="s">
        <v>1513</v>
      </c>
      <c r="B584" s="167" t="s">
        <v>1941</v>
      </c>
      <c r="C584" s="167" t="s">
        <v>27</v>
      </c>
      <c r="D584" s="168" t="s">
        <v>1942</v>
      </c>
      <c r="E584" s="167" t="s">
        <v>322</v>
      </c>
      <c r="F584" s="169">
        <v>1.67</v>
      </c>
      <c r="G584" s="170">
        <v>2.65</v>
      </c>
      <c r="H584" s="171">
        <v>4.42</v>
      </c>
      <c r="I584" s="172"/>
      <c r="J584" s="172"/>
      <c r="K584" s="172"/>
      <c r="L584" s="172"/>
      <c r="M584" s="172"/>
      <c r="N584" s="172"/>
      <c r="O584" s="172"/>
      <c r="P584" s="172"/>
      <c r="Q584" s="172"/>
      <c r="R584" s="172"/>
      <c r="S584" s="172"/>
      <c r="T584" s="172"/>
      <c r="U584" s="172"/>
      <c r="V584" s="172"/>
      <c r="W584" s="172"/>
      <c r="X584" s="172"/>
      <c r="Y584" s="172"/>
      <c r="Z584" s="172"/>
      <c r="AA584" s="172"/>
      <c r="AB584" s="172"/>
    </row>
    <row r="585" spans="1:28" ht="25.5">
      <c r="A585" s="166" t="s">
        <v>1513</v>
      </c>
      <c r="B585" s="167" t="s">
        <v>1943</v>
      </c>
      <c r="C585" s="167" t="s">
        <v>27</v>
      </c>
      <c r="D585" s="168" t="s">
        <v>1944</v>
      </c>
      <c r="E585" s="167" t="s">
        <v>99</v>
      </c>
      <c r="F585" s="169">
        <v>20</v>
      </c>
      <c r="G585" s="170">
        <v>0.48</v>
      </c>
      <c r="H585" s="171">
        <v>9.6</v>
      </c>
      <c r="I585" s="172"/>
      <c r="J585" s="172"/>
      <c r="K585" s="172"/>
      <c r="L585" s="172"/>
      <c r="M585" s="172"/>
      <c r="N585" s="172"/>
      <c r="O585" s="172"/>
      <c r="P585" s="172"/>
      <c r="Q585" s="172"/>
      <c r="R585" s="172"/>
      <c r="S585" s="172"/>
      <c r="T585" s="172"/>
      <c r="U585" s="172"/>
      <c r="V585" s="172"/>
      <c r="W585" s="172"/>
      <c r="X585" s="172"/>
      <c r="Y585" s="172"/>
      <c r="Z585" s="172"/>
      <c r="AA585" s="172"/>
      <c r="AB585" s="172"/>
    </row>
    <row r="586" spans="1:28" ht="14.25">
      <c r="A586" s="166" t="s">
        <v>1513</v>
      </c>
      <c r="B586" s="167" t="s">
        <v>1945</v>
      </c>
      <c r="C586" s="167" t="s">
        <v>27</v>
      </c>
      <c r="D586" s="168" t="s">
        <v>1946</v>
      </c>
      <c r="E586" s="167" t="s">
        <v>99</v>
      </c>
      <c r="F586" s="169">
        <v>10</v>
      </c>
      <c r="G586" s="170">
        <v>3.94</v>
      </c>
      <c r="H586" s="171">
        <v>39.4</v>
      </c>
      <c r="I586" s="172"/>
      <c r="J586" s="172"/>
      <c r="K586" s="172"/>
      <c r="L586" s="172"/>
      <c r="M586" s="172"/>
      <c r="N586" s="172"/>
      <c r="O586" s="172"/>
      <c r="P586" s="172"/>
      <c r="Q586" s="172"/>
      <c r="R586" s="172"/>
      <c r="S586" s="172"/>
      <c r="T586" s="172"/>
      <c r="U586" s="172"/>
      <c r="V586" s="172"/>
      <c r="W586" s="172"/>
      <c r="X586" s="172"/>
      <c r="Y586" s="172"/>
      <c r="Z586" s="172"/>
      <c r="AA586" s="172"/>
      <c r="AB586" s="172"/>
    </row>
    <row r="587" spans="1:28" ht="14.25">
      <c r="A587" s="159"/>
      <c r="B587" s="160"/>
      <c r="C587" s="160"/>
      <c r="D587" s="161"/>
      <c r="E587" s="160"/>
      <c r="F587" s="162"/>
      <c r="G587" s="163"/>
      <c r="H587" s="164"/>
      <c r="I587" s="172"/>
      <c r="J587" s="172"/>
      <c r="K587" s="172"/>
      <c r="L587" s="172"/>
      <c r="M587" s="172"/>
      <c r="N587" s="172"/>
      <c r="O587" s="172"/>
      <c r="P587" s="172"/>
      <c r="Q587" s="172"/>
      <c r="R587" s="172"/>
      <c r="S587" s="172"/>
      <c r="T587" s="172"/>
      <c r="U587" s="172"/>
      <c r="V587" s="172"/>
      <c r="W587" s="172"/>
      <c r="X587" s="172"/>
      <c r="Y587" s="172"/>
      <c r="Z587" s="172"/>
      <c r="AA587" s="172"/>
      <c r="AB587" s="172"/>
    </row>
    <row r="588" spans="1:28" ht="14.25">
      <c r="A588" s="148" t="s">
        <v>348</v>
      </c>
      <c r="B588" s="149" t="s">
        <v>7</v>
      </c>
      <c r="C588" s="149" t="s">
        <v>1504</v>
      </c>
      <c r="D588" s="165" t="s">
        <v>1505</v>
      </c>
      <c r="E588" s="149" t="s">
        <v>10</v>
      </c>
      <c r="F588" s="150" t="s">
        <v>11</v>
      </c>
      <c r="G588" s="151" t="s">
        <v>1506</v>
      </c>
      <c r="H588" s="152" t="s">
        <v>1507</v>
      </c>
      <c r="I588" s="172"/>
      <c r="J588" s="172"/>
      <c r="K588" s="172"/>
      <c r="L588" s="172"/>
      <c r="M588" s="172"/>
      <c r="N588" s="172"/>
      <c r="O588" s="172"/>
      <c r="P588" s="172"/>
      <c r="Q588" s="172"/>
      <c r="R588" s="172"/>
      <c r="S588" s="172"/>
      <c r="T588" s="172"/>
      <c r="U588" s="172"/>
      <c r="V588" s="172"/>
      <c r="W588" s="172"/>
      <c r="X588" s="172"/>
      <c r="Y588" s="172"/>
      <c r="Z588" s="172"/>
      <c r="AA588" s="172"/>
      <c r="AB588" s="172"/>
    </row>
    <row r="589" spans="1:28" ht="14.25">
      <c r="A589" s="153" t="s">
        <v>1508</v>
      </c>
      <c r="B589" s="154" t="s">
        <v>349</v>
      </c>
      <c r="C589" s="154" t="s">
        <v>27</v>
      </c>
      <c r="D589" s="155" t="s">
        <v>350</v>
      </c>
      <c r="E589" s="154" t="s">
        <v>322</v>
      </c>
      <c r="F589" s="156">
        <v>1</v>
      </c>
      <c r="G589" s="157">
        <v>26.02</v>
      </c>
      <c r="H589" s="158">
        <v>26.02</v>
      </c>
      <c r="I589" s="172"/>
      <c r="J589" s="172"/>
      <c r="K589" s="172"/>
      <c r="L589" s="172"/>
      <c r="M589" s="172"/>
      <c r="N589" s="172"/>
      <c r="O589" s="172"/>
      <c r="P589" s="172"/>
      <c r="Q589" s="172"/>
      <c r="R589" s="172"/>
      <c r="S589" s="172"/>
      <c r="T589" s="172"/>
      <c r="U589" s="172"/>
      <c r="V589" s="172"/>
      <c r="W589" s="172"/>
      <c r="X589" s="172"/>
      <c r="Y589" s="172"/>
      <c r="Z589" s="172"/>
      <c r="AA589" s="172"/>
      <c r="AB589" s="172"/>
    </row>
    <row r="590" spans="1:28" ht="25.5">
      <c r="A590" s="166" t="s">
        <v>1510</v>
      </c>
      <c r="B590" s="167" t="s">
        <v>1726</v>
      </c>
      <c r="C590" s="167" t="s">
        <v>27</v>
      </c>
      <c r="D590" s="168" t="s">
        <v>1727</v>
      </c>
      <c r="E590" s="167" t="s">
        <v>1673</v>
      </c>
      <c r="F590" s="169">
        <v>0.24299999999999999</v>
      </c>
      <c r="G590" s="170">
        <v>22.64</v>
      </c>
      <c r="H590" s="171">
        <v>5.5</v>
      </c>
      <c r="I590" s="172"/>
      <c r="J590" s="172"/>
      <c r="K590" s="172"/>
      <c r="L590" s="172"/>
      <c r="M590" s="172"/>
      <c r="N590" s="172"/>
      <c r="O590" s="172"/>
      <c r="P590" s="172"/>
      <c r="Q590" s="172"/>
      <c r="R590" s="172"/>
      <c r="S590" s="172"/>
      <c r="T590" s="172"/>
      <c r="U590" s="172"/>
      <c r="V590" s="172"/>
      <c r="W590" s="172"/>
      <c r="X590" s="172"/>
      <c r="Y590" s="172"/>
      <c r="Z590" s="172"/>
      <c r="AA590" s="172"/>
      <c r="AB590" s="172"/>
    </row>
    <row r="591" spans="1:28" ht="25.5">
      <c r="A591" s="166" t="s">
        <v>1510</v>
      </c>
      <c r="B591" s="167" t="s">
        <v>1947</v>
      </c>
      <c r="C591" s="167" t="s">
        <v>27</v>
      </c>
      <c r="D591" s="168" t="s">
        <v>1948</v>
      </c>
      <c r="E591" s="167" t="s">
        <v>80</v>
      </c>
      <c r="F591" s="169">
        <v>1.6999999999999999E-3</v>
      </c>
      <c r="G591" s="170">
        <v>714.18</v>
      </c>
      <c r="H591" s="171">
        <v>1.21</v>
      </c>
      <c r="I591" s="172"/>
      <c r="J591" s="172"/>
      <c r="K591" s="172"/>
      <c r="L591" s="172"/>
      <c r="M591" s="172"/>
      <c r="N591" s="172"/>
      <c r="O591" s="172"/>
      <c r="P591" s="172"/>
      <c r="Q591" s="172"/>
      <c r="R591" s="172"/>
      <c r="S591" s="172"/>
      <c r="T591" s="172"/>
      <c r="U591" s="172"/>
      <c r="V591" s="172"/>
      <c r="W591" s="172"/>
      <c r="X591" s="172"/>
      <c r="Y591" s="172"/>
      <c r="Z591" s="172"/>
      <c r="AA591" s="172"/>
      <c r="AB591" s="172"/>
    </row>
    <row r="592" spans="1:28" ht="25.5">
      <c r="A592" s="166" t="s">
        <v>1510</v>
      </c>
      <c r="B592" s="167" t="s">
        <v>1738</v>
      </c>
      <c r="C592" s="167" t="s">
        <v>27</v>
      </c>
      <c r="D592" s="168" t="s">
        <v>1739</v>
      </c>
      <c r="E592" s="167" t="s">
        <v>1673</v>
      </c>
      <c r="F592" s="169">
        <v>0.58330000000000004</v>
      </c>
      <c r="G592" s="170">
        <v>31.21</v>
      </c>
      <c r="H592" s="171">
        <v>18.2</v>
      </c>
      <c r="I592" s="172"/>
      <c r="J592" s="172"/>
      <c r="K592" s="172"/>
      <c r="L592" s="172"/>
      <c r="M592" s="172"/>
      <c r="N592" s="172"/>
      <c r="O592" s="172"/>
      <c r="P592" s="172"/>
      <c r="Q592" s="172"/>
      <c r="R592" s="172"/>
      <c r="S592" s="172"/>
      <c r="T592" s="172"/>
      <c r="U592" s="172"/>
      <c r="V592" s="172"/>
      <c r="W592" s="172"/>
      <c r="X592" s="172"/>
      <c r="Y592" s="172"/>
      <c r="Z592" s="172"/>
      <c r="AA592" s="172"/>
      <c r="AB592" s="172"/>
    </row>
    <row r="593" spans="1:28" ht="25.5">
      <c r="A593" s="166" t="s">
        <v>1513</v>
      </c>
      <c r="B593" s="167" t="s">
        <v>1943</v>
      </c>
      <c r="C593" s="167" t="s">
        <v>27</v>
      </c>
      <c r="D593" s="168" t="s">
        <v>1944</v>
      </c>
      <c r="E593" s="167" t="s">
        <v>99</v>
      </c>
      <c r="F593" s="169">
        <v>2.3239999999999998</v>
      </c>
      <c r="G593" s="170">
        <v>0.48</v>
      </c>
      <c r="H593" s="171">
        <v>1.1100000000000001</v>
      </c>
      <c r="I593" s="172"/>
      <c r="J593" s="172"/>
      <c r="K593" s="172"/>
      <c r="L593" s="172"/>
      <c r="M593" s="172"/>
      <c r="N593" s="172"/>
      <c r="O593" s="172"/>
      <c r="P593" s="172"/>
      <c r="Q593" s="172"/>
      <c r="R593" s="172"/>
      <c r="S593" s="172"/>
      <c r="T593" s="172"/>
      <c r="U593" s="172"/>
      <c r="V593" s="172"/>
      <c r="W593" s="172"/>
      <c r="X593" s="172"/>
      <c r="Y593" s="172"/>
      <c r="Z593" s="172"/>
      <c r="AA593" s="172"/>
      <c r="AB593" s="172"/>
    </row>
    <row r="594" spans="1:28" ht="14.25">
      <c r="A594" s="159"/>
      <c r="B594" s="160"/>
      <c r="C594" s="160"/>
      <c r="D594" s="161"/>
      <c r="E594" s="160"/>
      <c r="F594" s="162"/>
      <c r="G594" s="163"/>
      <c r="H594" s="164"/>
      <c r="I594" s="172"/>
      <c r="J594" s="172"/>
      <c r="K594" s="172"/>
      <c r="L594" s="172"/>
      <c r="M594" s="172"/>
      <c r="N594" s="172"/>
      <c r="O594" s="172"/>
      <c r="P594" s="172"/>
      <c r="Q594" s="172"/>
      <c r="R594" s="172"/>
      <c r="S594" s="172"/>
      <c r="T594" s="172"/>
      <c r="U594" s="172"/>
      <c r="V594" s="172"/>
      <c r="W594" s="172"/>
      <c r="X594" s="172"/>
      <c r="Y594" s="172"/>
      <c r="Z594" s="172"/>
      <c r="AA594" s="172"/>
      <c r="AB594" s="172"/>
    </row>
    <row r="595" spans="1:28" ht="14.25">
      <c r="A595" s="148" t="s">
        <v>351</v>
      </c>
      <c r="B595" s="149" t="s">
        <v>7</v>
      </c>
      <c r="C595" s="149" t="s">
        <v>1504</v>
      </c>
      <c r="D595" s="165" t="s">
        <v>1505</v>
      </c>
      <c r="E595" s="149" t="s">
        <v>10</v>
      </c>
      <c r="F595" s="150" t="s">
        <v>11</v>
      </c>
      <c r="G595" s="151" t="s">
        <v>1506</v>
      </c>
      <c r="H595" s="152" t="s">
        <v>1507</v>
      </c>
      <c r="I595" s="172"/>
      <c r="J595" s="172"/>
      <c r="K595" s="172"/>
      <c r="L595" s="172"/>
      <c r="M595" s="172"/>
      <c r="N595" s="172"/>
      <c r="O595" s="172"/>
      <c r="P595" s="172"/>
      <c r="Q595" s="172"/>
      <c r="R595" s="172"/>
      <c r="S595" s="172"/>
      <c r="T595" s="172"/>
      <c r="U595" s="172"/>
      <c r="V595" s="172"/>
      <c r="W595" s="172"/>
      <c r="X595" s="172"/>
      <c r="Y595" s="172"/>
      <c r="Z595" s="172"/>
      <c r="AA595" s="172"/>
      <c r="AB595" s="172"/>
    </row>
    <row r="596" spans="1:28" ht="14.25">
      <c r="A596" s="153" t="s">
        <v>1508</v>
      </c>
      <c r="B596" s="154" t="s">
        <v>352</v>
      </c>
      <c r="C596" s="154" t="s">
        <v>27</v>
      </c>
      <c r="D596" s="155" t="s">
        <v>353</v>
      </c>
      <c r="E596" s="154" t="s">
        <v>322</v>
      </c>
      <c r="F596" s="156">
        <v>1</v>
      </c>
      <c r="G596" s="157">
        <v>90.34</v>
      </c>
      <c r="H596" s="158">
        <v>90.34</v>
      </c>
      <c r="I596" s="172"/>
      <c r="J596" s="172"/>
      <c r="K596" s="172"/>
      <c r="L596" s="172"/>
      <c r="M596" s="172"/>
      <c r="N596" s="172"/>
      <c r="O596" s="172"/>
      <c r="P596" s="172"/>
      <c r="Q596" s="172"/>
      <c r="R596" s="172"/>
      <c r="S596" s="172"/>
      <c r="T596" s="172"/>
      <c r="U596" s="172"/>
      <c r="V596" s="172"/>
      <c r="W596" s="172"/>
      <c r="X596" s="172"/>
      <c r="Y596" s="172"/>
      <c r="Z596" s="172"/>
      <c r="AA596" s="172"/>
      <c r="AB596" s="172"/>
    </row>
    <row r="597" spans="1:28" ht="25.5">
      <c r="A597" s="166" t="s">
        <v>1510</v>
      </c>
      <c r="B597" s="167" t="s">
        <v>1726</v>
      </c>
      <c r="C597" s="167" t="s">
        <v>27</v>
      </c>
      <c r="D597" s="168" t="s">
        <v>1727</v>
      </c>
      <c r="E597" s="167" t="s">
        <v>1673</v>
      </c>
      <c r="F597" s="169">
        <v>0.27300000000000002</v>
      </c>
      <c r="G597" s="170">
        <v>22.64</v>
      </c>
      <c r="H597" s="171">
        <v>6.18</v>
      </c>
      <c r="I597" s="172"/>
      <c r="J597" s="172"/>
      <c r="K597" s="172"/>
      <c r="L597" s="172"/>
      <c r="M597" s="172"/>
      <c r="N597" s="172"/>
      <c r="O597" s="172"/>
      <c r="P597" s="172"/>
      <c r="Q597" s="172"/>
      <c r="R597" s="172"/>
      <c r="S597" s="172"/>
      <c r="T597" s="172"/>
      <c r="U597" s="172"/>
      <c r="V597" s="172"/>
      <c r="W597" s="172"/>
      <c r="X597" s="172"/>
      <c r="Y597" s="172"/>
      <c r="Z597" s="172"/>
      <c r="AA597" s="172"/>
      <c r="AB597" s="172"/>
    </row>
    <row r="598" spans="1:28" ht="25.5">
      <c r="A598" s="166" t="s">
        <v>1510</v>
      </c>
      <c r="B598" s="167" t="s">
        <v>1931</v>
      </c>
      <c r="C598" s="167" t="s">
        <v>27</v>
      </c>
      <c r="D598" s="168" t="s">
        <v>1932</v>
      </c>
      <c r="E598" s="167" t="s">
        <v>1673</v>
      </c>
      <c r="F598" s="169">
        <v>0.54700000000000004</v>
      </c>
      <c r="G598" s="170">
        <v>32.5</v>
      </c>
      <c r="H598" s="171">
        <v>17.77</v>
      </c>
      <c r="I598" s="172"/>
      <c r="J598" s="172"/>
      <c r="K598" s="172"/>
      <c r="L598" s="172"/>
      <c r="M598" s="172"/>
      <c r="N598" s="172"/>
      <c r="O598" s="172"/>
      <c r="P598" s="172"/>
      <c r="Q598" s="172"/>
      <c r="R598" s="172"/>
      <c r="S598" s="172"/>
      <c r="T598" s="172"/>
      <c r="U598" s="172"/>
      <c r="V598" s="172"/>
      <c r="W598" s="172"/>
      <c r="X598" s="172"/>
      <c r="Y598" s="172"/>
      <c r="Z598" s="172"/>
      <c r="AA598" s="172"/>
      <c r="AB598" s="172"/>
    </row>
    <row r="599" spans="1:28" ht="14.25">
      <c r="A599" s="166" t="s">
        <v>1513</v>
      </c>
      <c r="B599" s="167" t="s">
        <v>1949</v>
      </c>
      <c r="C599" s="167" t="s">
        <v>27</v>
      </c>
      <c r="D599" s="168" t="s">
        <v>1950</v>
      </c>
      <c r="E599" s="167" t="s">
        <v>99</v>
      </c>
      <c r="F599" s="169">
        <v>1.29</v>
      </c>
      <c r="G599" s="170">
        <v>2.15</v>
      </c>
      <c r="H599" s="171">
        <v>2.77</v>
      </c>
      <c r="I599" s="172"/>
      <c r="J599" s="172"/>
      <c r="K599" s="172"/>
      <c r="L599" s="172"/>
      <c r="M599" s="172"/>
      <c r="N599" s="172"/>
      <c r="O599" s="172"/>
      <c r="P599" s="172"/>
      <c r="Q599" s="172"/>
      <c r="R599" s="172"/>
      <c r="S599" s="172"/>
      <c r="T599" s="172"/>
      <c r="U599" s="172"/>
      <c r="V599" s="172"/>
      <c r="W599" s="172"/>
      <c r="X599" s="172"/>
      <c r="Y599" s="172"/>
      <c r="Z599" s="172"/>
      <c r="AA599" s="172"/>
      <c r="AB599" s="172"/>
    </row>
    <row r="600" spans="1:28" ht="25.5">
      <c r="A600" s="166" t="s">
        <v>1513</v>
      </c>
      <c r="B600" s="167" t="s">
        <v>1951</v>
      </c>
      <c r="C600" s="167" t="s">
        <v>27</v>
      </c>
      <c r="D600" s="168" t="s">
        <v>1952</v>
      </c>
      <c r="E600" s="167" t="s">
        <v>322</v>
      </c>
      <c r="F600" s="169">
        <v>1</v>
      </c>
      <c r="G600" s="170">
        <v>63.62</v>
      </c>
      <c r="H600" s="171">
        <v>63.62</v>
      </c>
      <c r="I600" s="172"/>
      <c r="J600" s="172"/>
      <c r="K600" s="172"/>
      <c r="L600" s="172"/>
      <c r="M600" s="172"/>
      <c r="N600" s="172"/>
      <c r="O600" s="172"/>
      <c r="P600" s="172"/>
      <c r="Q600" s="172"/>
      <c r="R600" s="172"/>
      <c r="S600" s="172"/>
      <c r="T600" s="172"/>
      <c r="U600" s="172"/>
      <c r="V600" s="172"/>
      <c r="W600" s="172"/>
      <c r="X600" s="172"/>
      <c r="Y600" s="172"/>
      <c r="Z600" s="172"/>
      <c r="AA600" s="172"/>
      <c r="AB600" s="172"/>
    </row>
    <row r="601" spans="1:28" ht="14.25">
      <c r="A601" s="159"/>
      <c r="B601" s="160"/>
      <c r="C601" s="160"/>
      <c r="D601" s="161"/>
      <c r="E601" s="160"/>
      <c r="F601" s="162"/>
      <c r="G601" s="163"/>
      <c r="H601" s="164"/>
      <c r="I601" s="172"/>
      <c r="J601" s="172"/>
      <c r="K601" s="172"/>
      <c r="L601" s="172"/>
      <c r="M601" s="172"/>
      <c r="N601" s="172"/>
      <c r="O601" s="172"/>
      <c r="P601" s="172"/>
      <c r="Q601" s="172"/>
      <c r="R601" s="172"/>
      <c r="S601" s="172"/>
      <c r="T601" s="172"/>
      <c r="U601" s="172"/>
      <c r="V601" s="172"/>
      <c r="W601" s="172"/>
      <c r="X601" s="172"/>
      <c r="Y601" s="172"/>
      <c r="Z601" s="172"/>
      <c r="AA601" s="172"/>
      <c r="AB601" s="172"/>
    </row>
    <row r="602" spans="1:28" ht="14.25">
      <c r="A602" s="148" t="s">
        <v>354</v>
      </c>
      <c r="B602" s="149" t="s">
        <v>7</v>
      </c>
      <c r="C602" s="149" t="s">
        <v>1504</v>
      </c>
      <c r="D602" s="165" t="s">
        <v>1505</v>
      </c>
      <c r="E602" s="149" t="s">
        <v>10</v>
      </c>
      <c r="F602" s="150" t="s">
        <v>11</v>
      </c>
      <c r="G602" s="151" t="s">
        <v>1506</v>
      </c>
      <c r="H602" s="152" t="s">
        <v>1507</v>
      </c>
      <c r="I602" s="172"/>
      <c r="J602" s="172"/>
      <c r="K602" s="172"/>
      <c r="L602" s="172"/>
      <c r="M602" s="172"/>
      <c r="N602" s="172"/>
      <c r="O602" s="172"/>
      <c r="P602" s="172"/>
      <c r="Q602" s="172"/>
      <c r="R602" s="172"/>
      <c r="S602" s="172"/>
      <c r="T602" s="172"/>
      <c r="U602" s="172"/>
      <c r="V602" s="172"/>
      <c r="W602" s="172"/>
      <c r="X602" s="172"/>
      <c r="Y602" s="172"/>
      <c r="Z602" s="172"/>
      <c r="AA602" s="172"/>
      <c r="AB602" s="172"/>
    </row>
    <row r="603" spans="1:28" ht="14.25">
      <c r="A603" s="153" t="s">
        <v>1508</v>
      </c>
      <c r="B603" s="154" t="s">
        <v>355</v>
      </c>
      <c r="C603" s="154" t="s">
        <v>20</v>
      </c>
      <c r="D603" s="155" t="s">
        <v>1953</v>
      </c>
      <c r="E603" s="154" t="s">
        <v>61</v>
      </c>
      <c r="F603" s="156">
        <v>1</v>
      </c>
      <c r="G603" s="157">
        <v>7.68</v>
      </c>
      <c r="H603" s="158">
        <v>7.68</v>
      </c>
      <c r="I603" s="172"/>
      <c r="J603" s="172"/>
      <c r="K603" s="172"/>
      <c r="L603" s="172"/>
      <c r="M603" s="172"/>
      <c r="N603" s="172"/>
      <c r="O603" s="172"/>
      <c r="P603" s="172"/>
      <c r="Q603" s="172"/>
      <c r="R603" s="172"/>
      <c r="S603" s="172"/>
      <c r="T603" s="172"/>
      <c r="U603" s="172"/>
      <c r="V603" s="172"/>
      <c r="W603" s="172"/>
      <c r="X603" s="172"/>
      <c r="Y603" s="172"/>
      <c r="Z603" s="172"/>
      <c r="AA603" s="172"/>
      <c r="AB603" s="172"/>
    </row>
    <row r="604" spans="1:28" ht="51">
      <c r="A604" s="166" t="s">
        <v>1513</v>
      </c>
      <c r="B604" s="167" t="s">
        <v>1954</v>
      </c>
      <c r="C604" s="167" t="s">
        <v>20</v>
      </c>
      <c r="D604" s="168" t="s">
        <v>1955</v>
      </c>
      <c r="E604" s="167" t="s">
        <v>1673</v>
      </c>
      <c r="F604" s="169">
        <v>1</v>
      </c>
      <c r="G604" s="170">
        <v>6.0856000000000003</v>
      </c>
      <c r="H604" s="171">
        <v>6.0856000000000003</v>
      </c>
      <c r="I604" s="172"/>
      <c r="J604" s="172"/>
      <c r="K604" s="172"/>
      <c r="L604" s="172"/>
      <c r="M604" s="172"/>
      <c r="N604" s="172"/>
      <c r="O604" s="172"/>
      <c r="P604" s="172"/>
      <c r="Q604" s="172"/>
      <c r="R604" s="172"/>
      <c r="S604" s="172"/>
      <c r="T604" s="172"/>
      <c r="U604" s="172"/>
      <c r="V604" s="172"/>
      <c r="W604" s="172"/>
      <c r="X604" s="172"/>
      <c r="Y604" s="172"/>
      <c r="Z604" s="172"/>
      <c r="AA604" s="172"/>
      <c r="AB604" s="172"/>
    </row>
    <row r="605" spans="1:28" ht="38.25">
      <c r="A605" s="166" t="s">
        <v>1513</v>
      </c>
      <c r="B605" s="167" t="s">
        <v>1956</v>
      </c>
      <c r="C605" s="167" t="s">
        <v>20</v>
      </c>
      <c r="D605" s="168" t="s">
        <v>1957</v>
      </c>
      <c r="E605" s="167" t="s">
        <v>48</v>
      </c>
      <c r="F605" s="169">
        <v>6.667E-4</v>
      </c>
      <c r="G605" s="170">
        <v>294.56</v>
      </c>
      <c r="H605" s="171">
        <v>0.19639999999999999</v>
      </c>
      <c r="I605" s="172"/>
      <c r="J605" s="172"/>
      <c r="K605" s="172"/>
      <c r="L605" s="172"/>
      <c r="M605" s="172"/>
      <c r="N605" s="172"/>
      <c r="O605" s="172"/>
      <c r="P605" s="172"/>
      <c r="Q605" s="172"/>
      <c r="R605" s="172"/>
      <c r="S605" s="172"/>
      <c r="T605" s="172"/>
      <c r="U605" s="172"/>
      <c r="V605" s="172"/>
      <c r="W605" s="172"/>
      <c r="X605" s="172"/>
      <c r="Y605" s="172"/>
      <c r="Z605" s="172"/>
      <c r="AA605" s="172"/>
      <c r="AB605" s="172"/>
    </row>
    <row r="606" spans="1:28" ht="14.25">
      <c r="A606" s="166" t="s">
        <v>1508</v>
      </c>
      <c r="B606" s="167" t="s">
        <v>1958</v>
      </c>
      <c r="C606" s="167" t="s">
        <v>20</v>
      </c>
      <c r="D606" s="168" t="s">
        <v>1959</v>
      </c>
      <c r="E606" s="167" t="s">
        <v>1585</v>
      </c>
      <c r="F606" s="169">
        <v>0.1222222</v>
      </c>
      <c r="G606" s="170">
        <v>32.520000000000003</v>
      </c>
      <c r="H606" s="171">
        <v>3.9746999999999999</v>
      </c>
      <c r="I606" s="172"/>
      <c r="J606" s="172"/>
      <c r="K606" s="172"/>
      <c r="L606" s="172"/>
      <c r="M606" s="172"/>
      <c r="N606" s="172"/>
      <c r="O606" s="172"/>
      <c r="P606" s="172"/>
      <c r="Q606" s="172"/>
      <c r="R606" s="172"/>
      <c r="S606" s="172"/>
      <c r="T606" s="172"/>
      <c r="U606" s="172"/>
      <c r="V606" s="172"/>
      <c r="W606" s="172"/>
      <c r="X606" s="172"/>
      <c r="Y606" s="172"/>
      <c r="Z606" s="172"/>
      <c r="AA606" s="172"/>
      <c r="AB606" s="172"/>
    </row>
    <row r="607" spans="1:28" ht="14.25">
      <c r="A607" s="166" t="s">
        <v>1508</v>
      </c>
      <c r="B607" s="167" t="s">
        <v>1741</v>
      </c>
      <c r="C607" s="167" t="s">
        <v>20</v>
      </c>
      <c r="D607" s="168" t="s">
        <v>1727</v>
      </c>
      <c r="E607" s="167" t="s">
        <v>1585</v>
      </c>
      <c r="F607" s="169">
        <v>0.1222222</v>
      </c>
      <c r="G607" s="170">
        <v>22.66</v>
      </c>
      <c r="H607" s="171">
        <v>2.7696000000000001</v>
      </c>
      <c r="I607" s="172"/>
      <c r="J607" s="172"/>
      <c r="K607" s="172"/>
      <c r="L607" s="172"/>
      <c r="M607" s="172"/>
      <c r="N607" s="172"/>
      <c r="O607" s="172"/>
      <c r="P607" s="172"/>
      <c r="Q607" s="172"/>
      <c r="R607" s="172"/>
      <c r="S607" s="172"/>
      <c r="T607" s="172"/>
      <c r="U607" s="172"/>
      <c r="V607" s="172"/>
      <c r="W607" s="172"/>
      <c r="X607" s="172"/>
      <c r="Y607" s="172"/>
      <c r="Z607" s="172"/>
      <c r="AA607" s="172"/>
      <c r="AB607" s="172"/>
    </row>
    <row r="608" spans="1:28" ht="14.25">
      <c r="A608" s="159"/>
      <c r="B608" s="160"/>
      <c r="C608" s="160"/>
      <c r="D608" s="161"/>
      <c r="E608" s="160"/>
      <c r="F608" s="162"/>
      <c r="G608" s="163"/>
      <c r="H608" s="164"/>
      <c r="I608" s="172"/>
      <c r="J608" s="172"/>
      <c r="K608" s="172"/>
      <c r="L608" s="172"/>
      <c r="M608" s="172"/>
      <c r="N608" s="172"/>
      <c r="O608" s="172"/>
      <c r="P608" s="172"/>
      <c r="Q608" s="172"/>
      <c r="R608" s="172"/>
      <c r="S608" s="172"/>
      <c r="T608" s="172"/>
      <c r="U608" s="172"/>
      <c r="V608" s="172"/>
      <c r="W608" s="172"/>
      <c r="X608" s="172"/>
      <c r="Y608" s="172"/>
      <c r="Z608" s="172"/>
      <c r="AA608" s="172"/>
      <c r="AB608" s="172"/>
    </row>
    <row r="609" spans="1:28" ht="14.25">
      <c r="A609" s="148" t="s">
        <v>357</v>
      </c>
      <c r="B609" s="149" t="s">
        <v>7</v>
      </c>
      <c r="C609" s="149" t="s">
        <v>1504</v>
      </c>
      <c r="D609" s="165" t="s">
        <v>1505</v>
      </c>
      <c r="E609" s="149" t="s">
        <v>10</v>
      </c>
      <c r="F609" s="150" t="s">
        <v>11</v>
      </c>
      <c r="G609" s="151" t="s">
        <v>1506</v>
      </c>
      <c r="H609" s="152" t="s">
        <v>1507</v>
      </c>
      <c r="I609" s="172"/>
      <c r="J609" s="172"/>
      <c r="K609" s="172"/>
      <c r="L609" s="172"/>
      <c r="M609" s="172"/>
      <c r="N609" s="172"/>
      <c r="O609" s="172"/>
      <c r="P609" s="172"/>
      <c r="Q609" s="172"/>
      <c r="R609" s="172"/>
      <c r="S609" s="172"/>
      <c r="T609" s="172"/>
      <c r="U609" s="172"/>
      <c r="V609" s="172"/>
      <c r="W609" s="172"/>
      <c r="X609" s="172"/>
      <c r="Y609" s="172"/>
      <c r="Z609" s="172"/>
      <c r="AA609" s="172"/>
      <c r="AB609" s="172"/>
    </row>
    <row r="610" spans="1:28" ht="25.5">
      <c r="A610" s="153" t="s">
        <v>1508</v>
      </c>
      <c r="B610" s="154" t="s">
        <v>358</v>
      </c>
      <c r="C610" s="154" t="s">
        <v>27</v>
      </c>
      <c r="D610" s="155" t="s">
        <v>359</v>
      </c>
      <c r="E610" s="154" t="s">
        <v>322</v>
      </c>
      <c r="F610" s="156">
        <v>1</v>
      </c>
      <c r="G610" s="157">
        <v>171.26</v>
      </c>
      <c r="H610" s="158">
        <v>171.26</v>
      </c>
      <c r="I610" s="172"/>
      <c r="J610" s="172"/>
      <c r="K610" s="172"/>
      <c r="L610" s="172"/>
      <c r="M610" s="172"/>
      <c r="N610" s="172"/>
      <c r="O610" s="172"/>
      <c r="P610" s="172"/>
      <c r="Q610" s="172"/>
      <c r="R610" s="172"/>
      <c r="S610" s="172"/>
      <c r="T610" s="172"/>
      <c r="U610" s="172"/>
      <c r="V610" s="172"/>
      <c r="W610" s="172"/>
      <c r="X610" s="172"/>
      <c r="Y610" s="172"/>
      <c r="Z610" s="172"/>
      <c r="AA610" s="172"/>
      <c r="AB610" s="172"/>
    </row>
    <row r="611" spans="1:28" ht="25.5">
      <c r="A611" s="166" t="s">
        <v>1510</v>
      </c>
      <c r="B611" s="167" t="s">
        <v>1726</v>
      </c>
      <c r="C611" s="167" t="s">
        <v>27</v>
      </c>
      <c r="D611" s="168" t="s">
        <v>1727</v>
      </c>
      <c r="E611" s="167" t="s">
        <v>1673</v>
      </c>
      <c r="F611" s="169">
        <v>0.218</v>
      </c>
      <c r="G611" s="170">
        <v>22.64</v>
      </c>
      <c r="H611" s="171">
        <v>4.93</v>
      </c>
      <c r="I611" s="172"/>
      <c r="J611" s="172"/>
      <c r="K611" s="172"/>
      <c r="L611" s="172"/>
      <c r="M611" s="172"/>
      <c r="N611" s="172"/>
      <c r="O611" s="172"/>
      <c r="P611" s="172"/>
      <c r="Q611" s="172"/>
      <c r="R611" s="172"/>
      <c r="S611" s="172"/>
      <c r="T611" s="172"/>
      <c r="U611" s="172"/>
      <c r="V611" s="172"/>
      <c r="W611" s="172"/>
      <c r="X611" s="172"/>
      <c r="Y611" s="172"/>
      <c r="Z611" s="172"/>
      <c r="AA611" s="172"/>
      <c r="AB611" s="172"/>
    </row>
    <row r="612" spans="1:28" ht="25.5">
      <c r="A612" s="166" t="s">
        <v>1510</v>
      </c>
      <c r="B612" s="167" t="s">
        <v>1738</v>
      </c>
      <c r="C612" s="167" t="s">
        <v>27</v>
      </c>
      <c r="D612" s="168" t="s">
        <v>1739</v>
      </c>
      <c r="E612" s="167" t="s">
        <v>1673</v>
      </c>
      <c r="F612" s="169">
        <v>0.437</v>
      </c>
      <c r="G612" s="170">
        <v>31.21</v>
      </c>
      <c r="H612" s="171">
        <v>13.63</v>
      </c>
      <c r="I612" s="172"/>
      <c r="J612" s="172"/>
      <c r="K612" s="172"/>
      <c r="L612" s="172"/>
      <c r="M612" s="172"/>
      <c r="N612" s="172"/>
      <c r="O612" s="172"/>
      <c r="P612" s="172"/>
      <c r="Q612" s="172"/>
      <c r="R612" s="172"/>
      <c r="S612" s="172"/>
      <c r="T612" s="172"/>
      <c r="U612" s="172"/>
      <c r="V612" s="172"/>
      <c r="W612" s="172"/>
      <c r="X612" s="172"/>
      <c r="Y612" s="172"/>
      <c r="Z612" s="172"/>
      <c r="AA612" s="172"/>
      <c r="AB612" s="172"/>
    </row>
    <row r="613" spans="1:28" ht="14.25">
      <c r="A613" s="166" t="s">
        <v>1513</v>
      </c>
      <c r="B613" s="167" t="s">
        <v>1949</v>
      </c>
      <c r="C613" s="167" t="s">
        <v>27</v>
      </c>
      <c r="D613" s="168" t="s">
        <v>1950</v>
      </c>
      <c r="E613" s="167" t="s">
        <v>99</v>
      </c>
      <c r="F613" s="169">
        <v>1.2150000000000001</v>
      </c>
      <c r="G613" s="170">
        <v>2.15</v>
      </c>
      <c r="H613" s="171">
        <v>2.61</v>
      </c>
      <c r="I613" s="172"/>
      <c r="J613" s="172"/>
      <c r="K613" s="172"/>
      <c r="L613" s="172"/>
      <c r="M613" s="172"/>
      <c r="N613" s="172"/>
      <c r="O613" s="172"/>
      <c r="P613" s="172"/>
      <c r="Q613" s="172"/>
      <c r="R613" s="172"/>
      <c r="S613" s="172"/>
      <c r="T613" s="172"/>
      <c r="U613" s="172"/>
      <c r="V613" s="172"/>
      <c r="W613" s="172"/>
      <c r="X613" s="172"/>
      <c r="Y613" s="172"/>
      <c r="Z613" s="172"/>
      <c r="AA613" s="172"/>
      <c r="AB613" s="172"/>
    </row>
    <row r="614" spans="1:28" ht="14.25">
      <c r="A614" s="166" t="s">
        <v>1513</v>
      </c>
      <c r="B614" s="167" t="s">
        <v>1960</v>
      </c>
      <c r="C614" s="167" t="s">
        <v>27</v>
      </c>
      <c r="D614" s="168" t="s">
        <v>1961</v>
      </c>
      <c r="E614" s="167" t="s">
        <v>99</v>
      </c>
      <c r="F614" s="169">
        <v>0.24</v>
      </c>
      <c r="G614" s="170">
        <v>0.74</v>
      </c>
      <c r="H614" s="171">
        <v>0.17</v>
      </c>
      <c r="I614" s="172"/>
      <c r="J614" s="172"/>
      <c r="K614" s="172"/>
      <c r="L614" s="172"/>
      <c r="M614" s="172"/>
      <c r="N614" s="172"/>
      <c r="O614" s="172"/>
      <c r="P614" s="172"/>
      <c r="Q614" s="172"/>
      <c r="R614" s="172"/>
      <c r="S614" s="172"/>
      <c r="T614" s="172"/>
      <c r="U614" s="172"/>
      <c r="V614" s="172"/>
      <c r="W614" s="172"/>
      <c r="X614" s="172"/>
      <c r="Y614" s="172"/>
      <c r="Z614" s="172"/>
      <c r="AA614" s="172"/>
      <c r="AB614" s="172"/>
    </row>
    <row r="615" spans="1:28" ht="25.5">
      <c r="A615" s="166" t="s">
        <v>1513</v>
      </c>
      <c r="B615" s="167" t="s">
        <v>1962</v>
      </c>
      <c r="C615" s="167" t="s">
        <v>27</v>
      </c>
      <c r="D615" s="168" t="s">
        <v>1963</v>
      </c>
      <c r="E615" s="167" t="s">
        <v>44</v>
      </c>
      <c r="F615" s="169">
        <v>0.25</v>
      </c>
      <c r="G615" s="170">
        <v>599.69000000000005</v>
      </c>
      <c r="H615" s="171">
        <v>149.91999999999999</v>
      </c>
      <c r="I615" s="172"/>
      <c r="J615" s="172"/>
      <c r="K615" s="172"/>
      <c r="L615" s="172"/>
      <c r="M615" s="172"/>
      <c r="N615" s="172"/>
      <c r="O615" s="172"/>
      <c r="P615" s="172"/>
      <c r="Q615" s="172"/>
      <c r="R615" s="172"/>
      <c r="S615" s="172"/>
      <c r="T615" s="172"/>
      <c r="U615" s="172"/>
      <c r="V615" s="172"/>
      <c r="W615" s="172"/>
      <c r="X615" s="172"/>
      <c r="Y615" s="172"/>
      <c r="Z615" s="172"/>
      <c r="AA615" s="172"/>
      <c r="AB615" s="172"/>
    </row>
    <row r="616" spans="1:28" ht="14.25">
      <c r="A616" s="159"/>
      <c r="B616" s="160"/>
      <c r="C616" s="160"/>
      <c r="D616" s="161"/>
      <c r="E616" s="160"/>
      <c r="F616" s="162"/>
      <c r="G616" s="163"/>
      <c r="H616" s="164"/>
      <c r="I616" s="172"/>
      <c r="J616" s="172"/>
      <c r="K616" s="172"/>
      <c r="L616" s="172"/>
      <c r="M616" s="172"/>
      <c r="N616" s="172"/>
      <c r="O616" s="172"/>
      <c r="P616" s="172"/>
      <c r="Q616" s="172"/>
      <c r="R616" s="172"/>
      <c r="S616" s="172"/>
      <c r="T616" s="172"/>
      <c r="U616" s="172"/>
      <c r="V616" s="172"/>
      <c r="W616" s="172"/>
      <c r="X616" s="172"/>
      <c r="Y616" s="172"/>
      <c r="Z616" s="172"/>
      <c r="AA616" s="172"/>
      <c r="AB616" s="172"/>
    </row>
    <row r="617" spans="1:28" ht="14.25">
      <c r="A617" s="148" t="s">
        <v>364</v>
      </c>
      <c r="B617" s="149" t="s">
        <v>7</v>
      </c>
      <c r="C617" s="149" t="s">
        <v>1504</v>
      </c>
      <c r="D617" s="165" t="s">
        <v>1505</v>
      </c>
      <c r="E617" s="149" t="s">
        <v>10</v>
      </c>
      <c r="F617" s="150" t="s">
        <v>11</v>
      </c>
      <c r="G617" s="151" t="s">
        <v>1506</v>
      </c>
      <c r="H617" s="152" t="s">
        <v>1507</v>
      </c>
      <c r="I617" s="172"/>
      <c r="J617" s="172"/>
      <c r="K617" s="172"/>
      <c r="L617" s="172"/>
      <c r="M617" s="172"/>
      <c r="N617" s="172"/>
      <c r="O617" s="172"/>
      <c r="P617" s="172"/>
      <c r="Q617" s="172"/>
      <c r="R617" s="172"/>
      <c r="S617" s="172"/>
      <c r="T617" s="172"/>
      <c r="U617" s="172"/>
      <c r="V617" s="172"/>
      <c r="W617" s="172"/>
      <c r="X617" s="172"/>
      <c r="Y617" s="172"/>
      <c r="Z617" s="172"/>
      <c r="AA617" s="172"/>
      <c r="AB617" s="172"/>
    </row>
    <row r="618" spans="1:28" ht="38.25">
      <c r="A618" s="153" t="s">
        <v>1508</v>
      </c>
      <c r="B618" s="154" t="s">
        <v>365</v>
      </c>
      <c r="C618" s="154" t="s">
        <v>27</v>
      </c>
      <c r="D618" s="155" t="s">
        <v>366</v>
      </c>
      <c r="E618" s="154" t="s">
        <v>44</v>
      </c>
      <c r="F618" s="156">
        <v>1</v>
      </c>
      <c r="G618" s="157">
        <v>4.7699999999999996</v>
      </c>
      <c r="H618" s="158">
        <v>4.7699999999999996</v>
      </c>
      <c r="I618" s="172"/>
      <c r="J618" s="172"/>
      <c r="K618" s="172"/>
      <c r="L618" s="172"/>
      <c r="M618" s="172"/>
      <c r="N618" s="172"/>
      <c r="O618" s="172"/>
      <c r="P618" s="172"/>
      <c r="Q618" s="172"/>
      <c r="R618" s="172"/>
      <c r="S618" s="172"/>
      <c r="T618" s="172"/>
      <c r="U618" s="172"/>
      <c r="V618" s="172"/>
      <c r="W618" s="172"/>
      <c r="X618" s="172"/>
      <c r="Y618" s="172"/>
      <c r="Z618" s="172"/>
      <c r="AA618" s="172"/>
      <c r="AB618" s="172"/>
    </row>
    <row r="619" spans="1:28" ht="25.5">
      <c r="A619" s="166" t="s">
        <v>1510</v>
      </c>
      <c r="B619" s="167" t="s">
        <v>1726</v>
      </c>
      <c r="C619" s="167" t="s">
        <v>27</v>
      </c>
      <c r="D619" s="168" t="s">
        <v>1727</v>
      </c>
      <c r="E619" s="167" t="s">
        <v>1673</v>
      </c>
      <c r="F619" s="169">
        <v>2.5499999999999998E-2</v>
      </c>
      <c r="G619" s="170">
        <v>22.64</v>
      </c>
      <c r="H619" s="171">
        <v>0.56999999999999995</v>
      </c>
      <c r="I619" s="172"/>
      <c r="J619" s="172"/>
      <c r="K619" s="172"/>
      <c r="L619" s="172"/>
      <c r="M619" s="172"/>
      <c r="N619" s="172"/>
      <c r="O619" s="172"/>
      <c r="P619" s="172"/>
      <c r="Q619" s="172"/>
      <c r="R619" s="172"/>
      <c r="S619" s="172"/>
      <c r="T619" s="172"/>
      <c r="U619" s="172"/>
      <c r="V619" s="172"/>
      <c r="W619" s="172"/>
      <c r="X619" s="172"/>
      <c r="Y619" s="172"/>
      <c r="Z619" s="172"/>
      <c r="AA619" s="172"/>
      <c r="AB619" s="172"/>
    </row>
    <row r="620" spans="1:28" ht="38.25">
      <c r="A620" s="166" t="s">
        <v>1510</v>
      </c>
      <c r="B620" s="167" t="s">
        <v>1964</v>
      </c>
      <c r="C620" s="167" t="s">
        <v>27</v>
      </c>
      <c r="D620" s="168" t="s">
        <v>1965</v>
      </c>
      <c r="E620" s="167" t="s">
        <v>80</v>
      </c>
      <c r="F620" s="169">
        <v>3.7000000000000002E-3</v>
      </c>
      <c r="G620" s="170">
        <v>562.49</v>
      </c>
      <c r="H620" s="171">
        <v>2.08</v>
      </c>
      <c r="I620" s="172"/>
      <c r="J620" s="172"/>
      <c r="K620" s="172"/>
      <c r="L620" s="172"/>
      <c r="M620" s="172"/>
      <c r="N620" s="172"/>
      <c r="O620" s="172"/>
      <c r="P620" s="172"/>
      <c r="Q620" s="172"/>
      <c r="R620" s="172"/>
      <c r="S620" s="172"/>
      <c r="T620" s="172"/>
      <c r="U620" s="172"/>
      <c r="V620" s="172"/>
      <c r="W620" s="172"/>
      <c r="X620" s="172"/>
      <c r="Y620" s="172"/>
      <c r="Z620" s="172"/>
      <c r="AA620" s="172"/>
      <c r="AB620" s="172"/>
    </row>
    <row r="621" spans="1:28" ht="25.5">
      <c r="A621" s="166" t="s">
        <v>1510</v>
      </c>
      <c r="B621" s="167" t="s">
        <v>1738</v>
      </c>
      <c r="C621" s="167" t="s">
        <v>27</v>
      </c>
      <c r="D621" s="168" t="s">
        <v>1739</v>
      </c>
      <c r="E621" s="167" t="s">
        <v>1673</v>
      </c>
      <c r="F621" s="169">
        <v>6.8099999999999994E-2</v>
      </c>
      <c r="G621" s="170">
        <v>31.21</v>
      </c>
      <c r="H621" s="171">
        <v>2.12</v>
      </c>
      <c r="I621" s="172"/>
      <c r="J621" s="172"/>
      <c r="K621" s="172"/>
      <c r="L621" s="172"/>
      <c r="M621" s="172"/>
      <c r="N621" s="172"/>
      <c r="O621" s="172"/>
      <c r="P621" s="172"/>
      <c r="Q621" s="172"/>
      <c r="R621" s="172"/>
      <c r="S621" s="172"/>
      <c r="T621" s="172"/>
      <c r="U621" s="172"/>
      <c r="V621" s="172"/>
      <c r="W621" s="172"/>
      <c r="X621" s="172"/>
      <c r="Y621" s="172"/>
      <c r="Z621" s="172"/>
      <c r="AA621" s="172"/>
      <c r="AB621" s="172"/>
    </row>
    <row r="622" spans="1:28" ht="14.25">
      <c r="A622" s="159"/>
      <c r="B622" s="160"/>
      <c r="C622" s="160"/>
      <c r="D622" s="161"/>
      <c r="E622" s="160"/>
      <c r="F622" s="162"/>
      <c r="G622" s="163"/>
      <c r="H622" s="164"/>
      <c r="I622" s="172"/>
      <c r="J622" s="172"/>
      <c r="K622" s="172"/>
      <c r="L622" s="172"/>
      <c r="M622" s="172"/>
      <c r="N622" s="172"/>
      <c r="O622" s="172"/>
      <c r="P622" s="172"/>
      <c r="Q622" s="172"/>
      <c r="R622" s="172"/>
      <c r="S622" s="172"/>
      <c r="T622" s="172"/>
      <c r="U622" s="172"/>
      <c r="V622" s="172"/>
      <c r="W622" s="172"/>
      <c r="X622" s="172"/>
      <c r="Y622" s="172"/>
      <c r="Z622" s="172"/>
      <c r="AA622" s="172"/>
      <c r="AB622" s="172"/>
    </row>
    <row r="623" spans="1:28" ht="14.25">
      <c r="A623" s="148" t="s">
        <v>367</v>
      </c>
      <c r="B623" s="149" t="s">
        <v>7</v>
      </c>
      <c r="C623" s="149" t="s">
        <v>1504</v>
      </c>
      <c r="D623" s="165" t="s">
        <v>1505</v>
      </c>
      <c r="E623" s="149" t="s">
        <v>10</v>
      </c>
      <c r="F623" s="150" t="s">
        <v>11</v>
      </c>
      <c r="G623" s="151" t="s">
        <v>1506</v>
      </c>
      <c r="H623" s="152" t="s">
        <v>1507</v>
      </c>
      <c r="I623" s="172"/>
      <c r="J623" s="172"/>
      <c r="K623" s="172"/>
      <c r="L623" s="172"/>
      <c r="M623" s="172"/>
      <c r="N623" s="172"/>
      <c r="O623" s="172"/>
      <c r="P623" s="172"/>
      <c r="Q623" s="172"/>
      <c r="R623" s="172"/>
      <c r="S623" s="172"/>
      <c r="T623" s="172"/>
      <c r="U623" s="172"/>
      <c r="V623" s="172"/>
      <c r="W623" s="172"/>
      <c r="X623" s="172"/>
      <c r="Y623" s="172"/>
      <c r="Z623" s="172"/>
      <c r="AA623" s="172"/>
      <c r="AB623" s="172"/>
    </row>
    <row r="624" spans="1:28" ht="38.25">
      <c r="A624" s="153" t="s">
        <v>1508</v>
      </c>
      <c r="B624" s="154" t="s">
        <v>368</v>
      </c>
      <c r="C624" s="154" t="s">
        <v>27</v>
      </c>
      <c r="D624" s="155" t="s">
        <v>369</v>
      </c>
      <c r="E624" s="154" t="s">
        <v>44</v>
      </c>
      <c r="F624" s="156">
        <v>1</v>
      </c>
      <c r="G624" s="157">
        <v>24.77</v>
      </c>
      <c r="H624" s="158">
        <v>24.77</v>
      </c>
      <c r="I624" s="172"/>
      <c r="J624" s="172"/>
      <c r="K624" s="172"/>
      <c r="L624" s="172"/>
      <c r="M624" s="172"/>
      <c r="N624" s="172"/>
      <c r="O624" s="172"/>
      <c r="P624" s="172"/>
      <c r="Q624" s="172"/>
      <c r="R624" s="172"/>
      <c r="S624" s="172"/>
      <c r="T624" s="172"/>
      <c r="U624" s="172"/>
      <c r="V624" s="172"/>
      <c r="W624" s="172"/>
      <c r="X624" s="172"/>
      <c r="Y624" s="172"/>
      <c r="Z624" s="172"/>
      <c r="AA624" s="172"/>
      <c r="AB624" s="172"/>
    </row>
    <row r="625" spans="1:28" ht="25.5">
      <c r="A625" s="166" t="s">
        <v>1510</v>
      </c>
      <c r="B625" s="167" t="s">
        <v>1738</v>
      </c>
      <c r="C625" s="167" t="s">
        <v>27</v>
      </c>
      <c r="D625" s="168" t="s">
        <v>1739</v>
      </c>
      <c r="E625" s="167" t="s">
        <v>1673</v>
      </c>
      <c r="F625" s="169">
        <v>0.29709999999999998</v>
      </c>
      <c r="G625" s="170">
        <v>31.21</v>
      </c>
      <c r="H625" s="171">
        <v>9.27</v>
      </c>
      <c r="I625" s="172"/>
      <c r="J625" s="172"/>
      <c r="K625" s="172"/>
      <c r="L625" s="172"/>
      <c r="M625" s="172"/>
      <c r="N625" s="172"/>
      <c r="O625" s="172"/>
      <c r="P625" s="172"/>
      <c r="Q625" s="172"/>
      <c r="R625" s="172"/>
      <c r="S625" s="172"/>
      <c r="T625" s="172"/>
      <c r="U625" s="172"/>
      <c r="V625" s="172"/>
      <c r="W625" s="172"/>
      <c r="X625" s="172"/>
      <c r="Y625" s="172"/>
      <c r="Z625" s="172"/>
      <c r="AA625" s="172"/>
      <c r="AB625" s="172"/>
    </row>
    <row r="626" spans="1:28" ht="38.25">
      <c r="A626" s="166" t="s">
        <v>1510</v>
      </c>
      <c r="B626" s="167" t="s">
        <v>1880</v>
      </c>
      <c r="C626" s="167" t="s">
        <v>27</v>
      </c>
      <c r="D626" s="168" t="s">
        <v>1881</v>
      </c>
      <c r="E626" s="167" t="s">
        <v>80</v>
      </c>
      <c r="F626" s="169">
        <v>1.9400000000000001E-2</v>
      </c>
      <c r="G626" s="170">
        <v>626.28</v>
      </c>
      <c r="H626" s="171">
        <v>12.14</v>
      </c>
      <c r="I626" s="172"/>
      <c r="J626" s="172"/>
      <c r="K626" s="172"/>
      <c r="L626" s="172"/>
      <c r="M626" s="172"/>
      <c r="N626" s="172"/>
      <c r="O626" s="172"/>
      <c r="P626" s="172"/>
      <c r="Q626" s="172"/>
      <c r="R626" s="172"/>
      <c r="S626" s="172"/>
      <c r="T626" s="172"/>
      <c r="U626" s="172"/>
      <c r="V626" s="172"/>
      <c r="W626" s="172"/>
      <c r="X626" s="172"/>
      <c r="Y626" s="172"/>
      <c r="Z626" s="172"/>
      <c r="AA626" s="172"/>
      <c r="AB626" s="172"/>
    </row>
    <row r="627" spans="1:28" ht="25.5">
      <c r="A627" s="166" t="s">
        <v>1510</v>
      </c>
      <c r="B627" s="167" t="s">
        <v>1726</v>
      </c>
      <c r="C627" s="167" t="s">
        <v>27</v>
      </c>
      <c r="D627" s="168" t="s">
        <v>1727</v>
      </c>
      <c r="E627" s="167" t="s">
        <v>1673</v>
      </c>
      <c r="F627" s="169">
        <v>0.14849999999999999</v>
      </c>
      <c r="G627" s="170">
        <v>22.64</v>
      </c>
      <c r="H627" s="171">
        <v>3.36</v>
      </c>
      <c r="I627" s="172"/>
      <c r="J627" s="172"/>
      <c r="K627" s="172"/>
      <c r="L627" s="172"/>
      <c r="M627" s="172"/>
      <c r="N627" s="172"/>
      <c r="O627" s="172"/>
      <c r="P627" s="172"/>
      <c r="Q627" s="172"/>
      <c r="R627" s="172"/>
      <c r="S627" s="172"/>
      <c r="T627" s="172"/>
      <c r="U627" s="172"/>
      <c r="V627" s="172"/>
      <c r="W627" s="172"/>
      <c r="X627" s="172"/>
      <c r="Y627" s="172"/>
      <c r="Z627" s="172"/>
      <c r="AA627" s="172"/>
      <c r="AB627" s="172"/>
    </row>
    <row r="628" spans="1:28" ht="14.25">
      <c r="A628" s="159"/>
      <c r="B628" s="160"/>
      <c r="C628" s="160"/>
      <c r="D628" s="161"/>
      <c r="E628" s="160"/>
      <c r="F628" s="162"/>
      <c r="G628" s="163"/>
      <c r="H628" s="164"/>
      <c r="I628" s="172"/>
      <c r="J628" s="172"/>
      <c r="K628" s="172"/>
      <c r="L628" s="172"/>
      <c r="M628" s="172"/>
      <c r="N628" s="172"/>
      <c r="O628" s="172"/>
      <c r="P628" s="172"/>
      <c r="Q628" s="172"/>
      <c r="R628" s="172"/>
      <c r="S628" s="172"/>
      <c r="T628" s="172"/>
      <c r="U628" s="172"/>
      <c r="V628" s="172"/>
      <c r="W628" s="172"/>
      <c r="X628" s="172"/>
      <c r="Y628" s="172"/>
      <c r="Z628" s="172"/>
      <c r="AA628" s="172"/>
      <c r="AB628" s="172"/>
    </row>
    <row r="629" spans="1:28" ht="14.25">
      <c r="A629" s="148" t="s">
        <v>370</v>
      </c>
      <c r="B629" s="149" t="s">
        <v>7</v>
      </c>
      <c r="C629" s="149" t="s">
        <v>1504</v>
      </c>
      <c r="D629" s="165" t="s">
        <v>1505</v>
      </c>
      <c r="E629" s="149" t="s">
        <v>10</v>
      </c>
      <c r="F629" s="150" t="s">
        <v>11</v>
      </c>
      <c r="G629" s="151" t="s">
        <v>1506</v>
      </c>
      <c r="H629" s="152" t="s">
        <v>1507</v>
      </c>
      <c r="I629" s="172"/>
      <c r="J629" s="172"/>
      <c r="K629" s="172"/>
      <c r="L629" s="172"/>
      <c r="M629" s="172"/>
      <c r="N629" s="172"/>
      <c r="O629" s="172"/>
      <c r="P629" s="172"/>
      <c r="Q629" s="172"/>
      <c r="R629" s="172"/>
      <c r="S629" s="172"/>
      <c r="T629" s="172"/>
      <c r="U629" s="172"/>
      <c r="V629" s="172"/>
      <c r="W629" s="172"/>
      <c r="X629" s="172"/>
      <c r="Y629" s="172"/>
      <c r="Z629" s="172"/>
      <c r="AA629" s="172"/>
      <c r="AB629" s="172"/>
    </row>
    <row r="630" spans="1:28" ht="38.25">
      <c r="A630" s="153" t="s">
        <v>1508</v>
      </c>
      <c r="B630" s="154" t="s">
        <v>371</v>
      </c>
      <c r="C630" s="154" t="s">
        <v>27</v>
      </c>
      <c r="D630" s="155" t="s">
        <v>372</v>
      </c>
      <c r="E630" s="154" t="s">
        <v>44</v>
      </c>
      <c r="F630" s="156">
        <v>1</v>
      </c>
      <c r="G630" s="157">
        <v>73.44</v>
      </c>
      <c r="H630" s="158">
        <v>73.44</v>
      </c>
      <c r="I630" s="172"/>
      <c r="J630" s="172"/>
      <c r="K630" s="172"/>
      <c r="L630" s="172"/>
      <c r="M630" s="172"/>
      <c r="N630" s="172"/>
      <c r="O630" s="172"/>
      <c r="P630" s="172"/>
      <c r="Q630" s="172"/>
      <c r="R630" s="172"/>
      <c r="S630" s="172"/>
      <c r="T630" s="172"/>
      <c r="U630" s="172"/>
      <c r="V630" s="172"/>
      <c r="W630" s="172"/>
      <c r="X630" s="172"/>
      <c r="Y630" s="172"/>
      <c r="Z630" s="172"/>
      <c r="AA630" s="172"/>
      <c r="AB630" s="172"/>
    </row>
    <row r="631" spans="1:28" ht="25.5">
      <c r="A631" s="166" t="s">
        <v>1510</v>
      </c>
      <c r="B631" s="167" t="s">
        <v>1726</v>
      </c>
      <c r="C631" s="167" t="s">
        <v>27</v>
      </c>
      <c r="D631" s="168" t="s">
        <v>1727</v>
      </c>
      <c r="E631" s="167" t="s">
        <v>1673</v>
      </c>
      <c r="F631" s="169">
        <v>0.3669</v>
      </c>
      <c r="G631" s="170">
        <v>22.64</v>
      </c>
      <c r="H631" s="171">
        <v>8.3000000000000007</v>
      </c>
      <c r="I631" s="172"/>
      <c r="J631" s="172"/>
      <c r="K631" s="172"/>
      <c r="L631" s="172"/>
      <c r="M631" s="172"/>
      <c r="N631" s="172"/>
      <c r="O631" s="172"/>
      <c r="P631" s="172"/>
      <c r="Q631" s="172"/>
      <c r="R631" s="172"/>
      <c r="S631" s="172"/>
      <c r="T631" s="172"/>
      <c r="U631" s="172"/>
      <c r="V631" s="172"/>
      <c r="W631" s="172"/>
      <c r="X631" s="172"/>
      <c r="Y631" s="172"/>
      <c r="Z631" s="172"/>
      <c r="AA631" s="172"/>
      <c r="AB631" s="172"/>
    </row>
    <row r="632" spans="1:28" ht="25.5">
      <c r="A632" s="166" t="s">
        <v>1510</v>
      </c>
      <c r="B632" s="167" t="s">
        <v>1966</v>
      </c>
      <c r="C632" s="167" t="s">
        <v>27</v>
      </c>
      <c r="D632" s="168" t="s">
        <v>1967</v>
      </c>
      <c r="E632" s="167" t="s">
        <v>1673</v>
      </c>
      <c r="F632" s="169">
        <v>0.88819999999999999</v>
      </c>
      <c r="G632" s="170">
        <v>33.1</v>
      </c>
      <c r="H632" s="171">
        <v>29.39</v>
      </c>
      <c r="I632" s="172"/>
      <c r="J632" s="172"/>
      <c r="K632" s="172"/>
      <c r="L632" s="172"/>
      <c r="M632" s="172"/>
      <c r="N632" s="172"/>
      <c r="O632" s="172"/>
      <c r="P632" s="172"/>
      <c r="Q632" s="172"/>
      <c r="R632" s="172"/>
      <c r="S632" s="172"/>
      <c r="T632" s="172"/>
      <c r="U632" s="172"/>
      <c r="V632" s="172"/>
      <c r="W632" s="172"/>
      <c r="X632" s="172"/>
      <c r="Y632" s="172"/>
      <c r="Z632" s="172"/>
      <c r="AA632" s="172"/>
      <c r="AB632" s="172"/>
    </row>
    <row r="633" spans="1:28" ht="14.25">
      <c r="A633" s="166" t="s">
        <v>1513</v>
      </c>
      <c r="B633" s="167" t="s">
        <v>1968</v>
      </c>
      <c r="C633" s="167" t="s">
        <v>27</v>
      </c>
      <c r="D633" s="168" t="s">
        <v>1969</v>
      </c>
      <c r="E633" s="167" t="s">
        <v>99</v>
      </c>
      <c r="F633" s="169">
        <v>6.85</v>
      </c>
      <c r="G633" s="170">
        <v>0.7</v>
      </c>
      <c r="H633" s="171">
        <v>4.79</v>
      </c>
      <c r="I633" s="172"/>
      <c r="J633" s="172"/>
      <c r="K633" s="172"/>
      <c r="L633" s="172"/>
      <c r="M633" s="172"/>
      <c r="N633" s="172"/>
      <c r="O633" s="172"/>
      <c r="P633" s="172"/>
      <c r="Q633" s="172"/>
      <c r="R633" s="172"/>
      <c r="S633" s="172"/>
      <c r="T633" s="172"/>
      <c r="U633" s="172"/>
      <c r="V633" s="172"/>
      <c r="W633" s="172"/>
      <c r="X633" s="172"/>
      <c r="Y633" s="172"/>
      <c r="Z633" s="172"/>
      <c r="AA633" s="172"/>
      <c r="AB633" s="172"/>
    </row>
    <row r="634" spans="1:28" ht="25.5">
      <c r="A634" s="166" t="s">
        <v>1513</v>
      </c>
      <c r="B634" s="167" t="s">
        <v>1970</v>
      </c>
      <c r="C634" s="167" t="s">
        <v>27</v>
      </c>
      <c r="D634" s="168" t="s">
        <v>1971</v>
      </c>
      <c r="E634" s="167" t="s">
        <v>460</v>
      </c>
      <c r="F634" s="169">
        <v>1.0931999999999999</v>
      </c>
      <c r="G634" s="170">
        <v>27.49</v>
      </c>
      <c r="H634" s="171">
        <v>30.05</v>
      </c>
      <c r="I634" s="172"/>
      <c r="J634" s="172"/>
      <c r="K634" s="172"/>
      <c r="L634" s="172"/>
      <c r="M634" s="172"/>
      <c r="N634" s="172"/>
      <c r="O634" s="172"/>
      <c r="P634" s="172"/>
      <c r="Q634" s="172"/>
      <c r="R634" s="172"/>
      <c r="S634" s="172"/>
      <c r="T634" s="172"/>
      <c r="U634" s="172"/>
      <c r="V634" s="172"/>
      <c r="W634" s="172"/>
      <c r="X634" s="172"/>
      <c r="Y634" s="172"/>
      <c r="Z634" s="172"/>
      <c r="AA634" s="172"/>
      <c r="AB634" s="172"/>
    </row>
    <row r="635" spans="1:28" ht="14.25">
      <c r="A635" s="166" t="s">
        <v>1513</v>
      </c>
      <c r="B635" s="167" t="s">
        <v>1972</v>
      </c>
      <c r="C635" s="167" t="s">
        <v>27</v>
      </c>
      <c r="D635" s="168" t="s">
        <v>1973</v>
      </c>
      <c r="E635" s="167" t="s">
        <v>99</v>
      </c>
      <c r="F635" s="169">
        <v>0.222</v>
      </c>
      <c r="G635" s="170">
        <v>4.1100000000000003</v>
      </c>
      <c r="H635" s="171">
        <v>0.91</v>
      </c>
      <c r="I635" s="172"/>
      <c r="J635" s="172"/>
      <c r="K635" s="172"/>
      <c r="L635" s="172"/>
      <c r="M635" s="172"/>
      <c r="N635" s="172"/>
      <c r="O635" s="172"/>
      <c r="P635" s="172"/>
      <c r="Q635" s="172"/>
      <c r="R635" s="172"/>
      <c r="S635" s="172"/>
      <c r="T635" s="172"/>
      <c r="U635" s="172"/>
      <c r="V635" s="172"/>
      <c r="W635" s="172"/>
      <c r="X635" s="172"/>
      <c r="Y635" s="172"/>
      <c r="Z635" s="172"/>
      <c r="AA635" s="172"/>
      <c r="AB635" s="172"/>
    </row>
    <row r="636" spans="1:28" ht="14.25">
      <c r="A636" s="159"/>
      <c r="B636" s="160"/>
      <c r="C636" s="160"/>
      <c r="D636" s="161"/>
      <c r="E636" s="160"/>
      <c r="F636" s="162"/>
      <c r="G636" s="163"/>
      <c r="H636" s="164"/>
      <c r="I636" s="172"/>
      <c r="J636" s="172"/>
      <c r="K636" s="172"/>
      <c r="L636" s="172"/>
      <c r="M636" s="172"/>
      <c r="N636" s="172"/>
      <c r="O636" s="172"/>
      <c r="P636" s="172"/>
      <c r="Q636" s="172"/>
      <c r="R636" s="172"/>
      <c r="S636" s="172"/>
      <c r="T636" s="172"/>
      <c r="U636" s="172"/>
      <c r="V636" s="172"/>
      <c r="W636" s="172"/>
      <c r="X636" s="172"/>
      <c r="Y636" s="172"/>
      <c r="Z636" s="172"/>
      <c r="AA636" s="172"/>
      <c r="AB636" s="172"/>
    </row>
    <row r="637" spans="1:28" ht="14.25">
      <c r="A637" s="148" t="s">
        <v>373</v>
      </c>
      <c r="B637" s="149" t="s">
        <v>7</v>
      </c>
      <c r="C637" s="149" t="s">
        <v>1504</v>
      </c>
      <c r="D637" s="165" t="s">
        <v>1505</v>
      </c>
      <c r="E637" s="149" t="s">
        <v>10</v>
      </c>
      <c r="F637" s="150" t="s">
        <v>11</v>
      </c>
      <c r="G637" s="151" t="s">
        <v>1506</v>
      </c>
      <c r="H637" s="152" t="s">
        <v>1507</v>
      </c>
      <c r="I637" s="172"/>
      <c r="J637" s="172"/>
      <c r="K637" s="172"/>
      <c r="L637" s="172"/>
      <c r="M637" s="172"/>
      <c r="N637" s="172"/>
      <c r="O637" s="172"/>
      <c r="P637" s="172"/>
      <c r="Q637" s="172"/>
      <c r="R637" s="172"/>
      <c r="S637" s="172"/>
      <c r="T637" s="172"/>
      <c r="U637" s="172"/>
      <c r="V637" s="172"/>
      <c r="W637" s="172"/>
      <c r="X637" s="172"/>
      <c r="Y637" s="172"/>
      <c r="Z637" s="172"/>
      <c r="AA637" s="172"/>
      <c r="AB637" s="172"/>
    </row>
    <row r="638" spans="1:28" ht="38.25">
      <c r="A638" s="153" t="s">
        <v>1508</v>
      </c>
      <c r="B638" s="154" t="s">
        <v>374</v>
      </c>
      <c r="C638" s="154" t="s">
        <v>27</v>
      </c>
      <c r="D638" s="155" t="s">
        <v>375</v>
      </c>
      <c r="E638" s="154" t="s">
        <v>44</v>
      </c>
      <c r="F638" s="156">
        <v>1</v>
      </c>
      <c r="G638" s="157">
        <v>65.55</v>
      </c>
      <c r="H638" s="158">
        <v>65.55</v>
      </c>
      <c r="I638" s="172"/>
      <c r="J638" s="172"/>
      <c r="K638" s="172"/>
      <c r="L638" s="172"/>
      <c r="M638" s="172"/>
      <c r="N638" s="172"/>
      <c r="O638" s="172"/>
      <c r="P638" s="172"/>
      <c r="Q638" s="172"/>
      <c r="R638" s="172"/>
      <c r="S638" s="172"/>
      <c r="T638" s="172"/>
      <c r="U638" s="172"/>
      <c r="V638" s="172"/>
      <c r="W638" s="172"/>
      <c r="X638" s="172"/>
      <c r="Y638" s="172"/>
      <c r="Z638" s="172"/>
      <c r="AA638" s="172"/>
      <c r="AB638" s="172"/>
    </row>
    <row r="639" spans="1:28" ht="25.5">
      <c r="A639" s="166" t="s">
        <v>1510</v>
      </c>
      <c r="B639" s="167" t="s">
        <v>1726</v>
      </c>
      <c r="C639" s="167" t="s">
        <v>27</v>
      </c>
      <c r="D639" s="168" t="s">
        <v>1727</v>
      </c>
      <c r="E639" s="167" t="s">
        <v>1673</v>
      </c>
      <c r="F639" s="169">
        <v>0.31380000000000002</v>
      </c>
      <c r="G639" s="170">
        <v>22.64</v>
      </c>
      <c r="H639" s="171">
        <v>7.1</v>
      </c>
      <c r="I639" s="172"/>
      <c r="J639" s="172"/>
      <c r="K639" s="172"/>
      <c r="L639" s="172"/>
      <c r="M639" s="172"/>
      <c r="N639" s="172"/>
      <c r="O639" s="172"/>
      <c r="P639" s="172"/>
      <c r="Q639" s="172"/>
      <c r="R639" s="172"/>
      <c r="S639" s="172"/>
      <c r="T639" s="172"/>
      <c r="U639" s="172"/>
      <c r="V639" s="172"/>
      <c r="W639" s="172"/>
      <c r="X639" s="172"/>
      <c r="Y639" s="172"/>
      <c r="Z639" s="172"/>
      <c r="AA639" s="172"/>
      <c r="AB639" s="172"/>
    </row>
    <row r="640" spans="1:28" ht="25.5">
      <c r="A640" s="166" t="s">
        <v>1510</v>
      </c>
      <c r="B640" s="167" t="s">
        <v>1966</v>
      </c>
      <c r="C640" s="167" t="s">
        <v>27</v>
      </c>
      <c r="D640" s="168" t="s">
        <v>1967</v>
      </c>
      <c r="E640" s="167" t="s">
        <v>1673</v>
      </c>
      <c r="F640" s="169">
        <v>0.69699999999999995</v>
      </c>
      <c r="G640" s="170">
        <v>33.1</v>
      </c>
      <c r="H640" s="171">
        <v>23.07</v>
      </c>
      <c r="I640" s="172"/>
      <c r="J640" s="172"/>
      <c r="K640" s="172"/>
      <c r="L640" s="172"/>
      <c r="M640" s="172"/>
      <c r="N640" s="172"/>
      <c r="O640" s="172"/>
      <c r="P640" s="172"/>
      <c r="Q640" s="172"/>
      <c r="R640" s="172"/>
      <c r="S640" s="172"/>
      <c r="T640" s="172"/>
      <c r="U640" s="172"/>
      <c r="V640" s="172"/>
      <c r="W640" s="172"/>
      <c r="X640" s="172"/>
      <c r="Y640" s="172"/>
      <c r="Z640" s="172"/>
      <c r="AA640" s="172"/>
      <c r="AB640" s="172"/>
    </row>
    <row r="641" spans="1:28" ht="14.25">
      <c r="A641" s="166" t="s">
        <v>1513</v>
      </c>
      <c r="B641" s="167" t="s">
        <v>1968</v>
      </c>
      <c r="C641" s="167" t="s">
        <v>27</v>
      </c>
      <c r="D641" s="168" t="s">
        <v>1969</v>
      </c>
      <c r="E641" s="167" t="s">
        <v>99</v>
      </c>
      <c r="F641" s="169">
        <v>6.85</v>
      </c>
      <c r="G641" s="170">
        <v>0.7</v>
      </c>
      <c r="H641" s="171">
        <v>4.79</v>
      </c>
      <c r="I641" s="172"/>
      <c r="J641" s="172"/>
      <c r="K641" s="172"/>
      <c r="L641" s="172"/>
      <c r="M641" s="172"/>
      <c r="N641" s="172"/>
      <c r="O641" s="172"/>
      <c r="P641" s="172"/>
      <c r="Q641" s="172"/>
      <c r="R641" s="172"/>
      <c r="S641" s="172"/>
      <c r="T641" s="172"/>
      <c r="U641" s="172"/>
      <c r="V641" s="172"/>
      <c r="W641" s="172"/>
      <c r="X641" s="172"/>
      <c r="Y641" s="172"/>
      <c r="Z641" s="172"/>
      <c r="AA641" s="172"/>
      <c r="AB641" s="172"/>
    </row>
    <row r="642" spans="1:28" ht="14.25">
      <c r="A642" s="166" t="s">
        <v>1513</v>
      </c>
      <c r="B642" s="167" t="s">
        <v>1972</v>
      </c>
      <c r="C642" s="167" t="s">
        <v>27</v>
      </c>
      <c r="D642" s="168" t="s">
        <v>1973</v>
      </c>
      <c r="E642" s="167" t="s">
        <v>99</v>
      </c>
      <c r="F642" s="169">
        <v>0.222</v>
      </c>
      <c r="G642" s="170">
        <v>4.1100000000000003</v>
      </c>
      <c r="H642" s="171">
        <v>0.91</v>
      </c>
      <c r="I642" s="172"/>
      <c r="J642" s="172"/>
      <c r="K642" s="172"/>
      <c r="L642" s="172"/>
      <c r="M642" s="172"/>
      <c r="N642" s="172"/>
      <c r="O642" s="172"/>
      <c r="P642" s="172"/>
      <c r="Q642" s="172"/>
      <c r="R642" s="172"/>
      <c r="S642" s="172"/>
      <c r="T642" s="172"/>
      <c r="U642" s="172"/>
      <c r="V642" s="172"/>
      <c r="W642" s="172"/>
      <c r="X642" s="172"/>
      <c r="Y642" s="172"/>
      <c r="Z642" s="172"/>
      <c r="AA642" s="172"/>
      <c r="AB642" s="172"/>
    </row>
    <row r="643" spans="1:28" ht="25.5">
      <c r="A643" s="166" t="s">
        <v>1513</v>
      </c>
      <c r="B643" s="167" t="s">
        <v>1970</v>
      </c>
      <c r="C643" s="167" t="s">
        <v>27</v>
      </c>
      <c r="D643" s="168" t="s">
        <v>1971</v>
      </c>
      <c r="E643" s="167" t="s">
        <v>460</v>
      </c>
      <c r="F643" s="169">
        <v>1.0798000000000001</v>
      </c>
      <c r="G643" s="170">
        <v>27.49</v>
      </c>
      <c r="H643" s="171">
        <v>29.68</v>
      </c>
      <c r="I643" s="172"/>
      <c r="J643" s="172"/>
      <c r="K643" s="172"/>
      <c r="L643" s="172"/>
      <c r="M643" s="172"/>
      <c r="N643" s="172"/>
      <c r="O643" s="172"/>
      <c r="P643" s="172"/>
      <c r="Q643" s="172"/>
      <c r="R643" s="172"/>
      <c r="S643" s="172"/>
      <c r="T643" s="172"/>
      <c r="U643" s="172"/>
      <c r="V643" s="172"/>
      <c r="W643" s="172"/>
      <c r="X643" s="172"/>
      <c r="Y643" s="172"/>
      <c r="Z643" s="172"/>
      <c r="AA643" s="172"/>
      <c r="AB643" s="172"/>
    </row>
    <row r="644" spans="1:28" ht="14.25">
      <c r="A644" s="159"/>
      <c r="B644" s="160"/>
      <c r="C644" s="160"/>
      <c r="D644" s="161"/>
      <c r="E644" s="160"/>
      <c r="F644" s="162"/>
      <c r="G644" s="163"/>
      <c r="H644" s="164"/>
      <c r="I644" s="172"/>
      <c r="J644" s="172"/>
      <c r="K644" s="172"/>
      <c r="L644" s="172"/>
      <c r="M644" s="172"/>
      <c r="N644" s="172"/>
      <c r="O644" s="172"/>
      <c r="P644" s="172"/>
      <c r="Q644" s="172"/>
      <c r="R644" s="172"/>
      <c r="S644" s="172"/>
      <c r="T644" s="172"/>
      <c r="U644" s="172"/>
      <c r="V644" s="172"/>
      <c r="W644" s="172"/>
      <c r="X644" s="172"/>
      <c r="Y644" s="172"/>
      <c r="Z644" s="172"/>
      <c r="AA644" s="172"/>
      <c r="AB644" s="172"/>
    </row>
    <row r="645" spans="1:28" ht="14.25">
      <c r="A645" s="148" t="s">
        <v>376</v>
      </c>
      <c r="B645" s="149" t="s">
        <v>7</v>
      </c>
      <c r="C645" s="149" t="s">
        <v>1504</v>
      </c>
      <c r="D645" s="165" t="s">
        <v>1505</v>
      </c>
      <c r="E645" s="149" t="s">
        <v>10</v>
      </c>
      <c r="F645" s="150" t="s">
        <v>11</v>
      </c>
      <c r="G645" s="151" t="s">
        <v>1506</v>
      </c>
      <c r="H645" s="152" t="s">
        <v>1507</v>
      </c>
      <c r="I645" s="172"/>
      <c r="J645" s="172"/>
      <c r="K645" s="172"/>
      <c r="L645" s="172"/>
      <c r="M645" s="172"/>
      <c r="N645" s="172"/>
      <c r="O645" s="172"/>
      <c r="P645" s="172"/>
      <c r="Q645" s="172"/>
      <c r="R645" s="172"/>
      <c r="S645" s="172"/>
      <c r="T645" s="172"/>
      <c r="U645" s="172"/>
      <c r="V645" s="172"/>
      <c r="W645" s="172"/>
      <c r="X645" s="172"/>
      <c r="Y645" s="172"/>
      <c r="Z645" s="172"/>
      <c r="AA645" s="172"/>
      <c r="AB645" s="172"/>
    </row>
    <row r="646" spans="1:28" ht="38.25">
      <c r="A646" s="153" t="s">
        <v>1508</v>
      </c>
      <c r="B646" s="154" t="s">
        <v>377</v>
      </c>
      <c r="C646" s="154" t="s">
        <v>27</v>
      </c>
      <c r="D646" s="155" t="s">
        <v>378</v>
      </c>
      <c r="E646" s="154" t="s">
        <v>44</v>
      </c>
      <c r="F646" s="156">
        <v>1</v>
      </c>
      <c r="G646" s="157">
        <v>353.2</v>
      </c>
      <c r="H646" s="158">
        <v>353.2</v>
      </c>
      <c r="I646" s="172"/>
      <c r="J646" s="172"/>
      <c r="K646" s="172"/>
      <c r="L646" s="172"/>
      <c r="M646" s="172"/>
      <c r="N646" s="172"/>
      <c r="O646" s="172"/>
      <c r="P646" s="172"/>
      <c r="Q646" s="172"/>
      <c r="R646" s="172"/>
      <c r="S646" s="172"/>
      <c r="T646" s="172"/>
      <c r="U646" s="172"/>
      <c r="V646" s="172"/>
      <c r="W646" s="172"/>
      <c r="X646" s="172"/>
      <c r="Y646" s="172"/>
      <c r="Z646" s="172"/>
      <c r="AA646" s="172"/>
      <c r="AB646" s="172"/>
    </row>
    <row r="647" spans="1:28" ht="25.5">
      <c r="A647" s="166" t="s">
        <v>1510</v>
      </c>
      <c r="B647" s="167" t="s">
        <v>1726</v>
      </c>
      <c r="C647" s="167" t="s">
        <v>27</v>
      </c>
      <c r="D647" s="168" t="s">
        <v>1727</v>
      </c>
      <c r="E647" s="167" t="s">
        <v>1673</v>
      </c>
      <c r="F647" s="169">
        <v>0.3957</v>
      </c>
      <c r="G647" s="170">
        <v>22.64</v>
      </c>
      <c r="H647" s="171">
        <v>8.9499999999999993</v>
      </c>
      <c r="I647" s="172"/>
      <c r="J647" s="172"/>
      <c r="K647" s="172"/>
      <c r="L647" s="172"/>
      <c r="M647" s="172"/>
      <c r="N647" s="172"/>
      <c r="O647" s="172"/>
      <c r="P647" s="172"/>
      <c r="Q647" s="172"/>
      <c r="R647" s="172"/>
      <c r="S647" s="172"/>
      <c r="T647" s="172"/>
      <c r="U647" s="172"/>
      <c r="V647" s="172"/>
      <c r="W647" s="172"/>
      <c r="X647" s="172"/>
      <c r="Y647" s="172"/>
      <c r="Z647" s="172"/>
      <c r="AA647" s="172"/>
      <c r="AB647" s="172"/>
    </row>
    <row r="648" spans="1:28" ht="25.5">
      <c r="A648" s="166" t="s">
        <v>1510</v>
      </c>
      <c r="B648" s="167" t="s">
        <v>1966</v>
      </c>
      <c r="C648" s="167" t="s">
        <v>27</v>
      </c>
      <c r="D648" s="168" t="s">
        <v>1967</v>
      </c>
      <c r="E648" s="167" t="s">
        <v>1673</v>
      </c>
      <c r="F648" s="169">
        <v>1.4246000000000001</v>
      </c>
      <c r="G648" s="170">
        <v>33.1</v>
      </c>
      <c r="H648" s="171">
        <v>47.15</v>
      </c>
      <c r="I648" s="172"/>
      <c r="J648" s="172"/>
      <c r="K648" s="172"/>
      <c r="L648" s="172"/>
      <c r="M648" s="172"/>
      <c r="N648" s="172"/>
      <c r="O648" s="172"/>
      <c r="P648" s="172"/>
      <c r="Q648" s="172"/>
      <c r="R648" s="172"/>
      <c r="S648" s="172"/>
      <c r="T648" s="172"/>
      <c r="U648" s="172"/>
      <c r="V648" s="172"/>
      <c r="W648" s="172"/>
      <c r="X648" s="172"/>
      <c r="Y648" s="172"/>
      <c r="Z648" s="172"/>
      <c r="AA648" s="172"/>
      <c r="AB648" s="172"/>
    </row>
    <row r="649" spans="1:28" ht="14.25">
      <c r="A649" s="166" t="s">
        <v>1513</v>
      </c>
      <c r="B649" s="167" t="s">
        <v>1972</v>
      </c>
      <c r="C649" s="167" t="s">
        <v>27</v>
      </c>
      <c r="D649" s="168" t="s">
        <v>1973</v>
      </c>
      <c r="E649" s="167" t="s">
        <v>99</v>
      </c>
      <c r="F649" s="169">
        <v>3.38</v>
      </c>
      <c r="G649" s="170">
        <v>4.1100000000000003</v>
      </c>
      <c r="H649" s="171">
        <v>13.89</v>
      </c>
      <c r="I649" s="172"/>
      <c r="J649" s="172"/>
      <c r="K649" s="172"/>
      <c r="L649" s="172"/>
      <c r="M649" s="172"/>
      <c r="N649" s="172"/>
      <c r="O649" s="172"/>
      <c r="P649" s="172"/>
      <c r="Q649" s="172"/>
      <c r="R649" s="172"/>
      <c r="S649" s="172"/>
      <c r="T649" s="172"/>
      <c r="U649" s="172"/>
      <c r="V649" s="172"/>
      <c r="W649" s="172"/>
      <c r="X649" s="172"/>
      <c r="Y649" s="172"/>
      <c r="Z649" s="172"/>
      <c r="AA649" s="172"/>
      <c r="AB649" s="172"/>
    </row>
    <row r="650" spans="1:28" ht="14.25">
      <c r="A650" s="166" t="s">
        <v>1513</v>
      </c>
      <c r="B650" s="167" t="s">
        <v>1949</v>
      </c>
      <c r="C650" s="167" t="s">
        <v>27</v>
      </c>
      <c r="D650" s="168" t="s">
        <v>1950</v>
      </c>
      <c r="E650" s="167" t="s">
        <v>99</v>
      </c>
      <c r="F650" s="169">
        <v>4.91</v>
      </c>
      <c r="G650" s="170">
        <v>2.15</v>
      </c>
      <c r="H650" s="171">
        <v>10.55</v>
      </c>
      <c r="I650" s="172"/>
      <c r="J650" s="172"/>
      <c r="K650" s="172"/>
      <c r="L650" s="172"/>
      <c r="M650" s="172"/>
      <c r="N650" s="172"/>
      <c r="O650" s="172"/>
      <c r="P650" s="172"/>
      <c r="Q650" s="172"/>
      <c r="R650" s="172"/>
      <c r="S650" s="172"/>
      <c r="T650" s="172"/>
      <c r="U650" s="172"/>
      <c r="V650" s="172"/>
      <c r="W650" s="172"/>
      <c r="X650" s="172"/>
      <c r="Y650" s="172"/>
      <c r="Z650" s="172"/>
      <c r="AA650" s="172"/>
      <c r="AB650" s="172"/>
    </row>
    <row r="651" spans="1:28" ht="25.5">
      <c r="A651" s="166" t="s">
        <v>1513</v>
      </c>
      <c r="B651" s="167" t="s">
        <v>1974</v>
      </c>
      <c r="C651" s="167" t="s">
        <v>27</v>
      </c>
      <c r="D651" s="168" t="s">
        <v>1975</v>
      </c>
      <c r="E651" s="167" t="s">
        <v>460</v>
      </c>
      <c r="F651" s="169">
        <v>1.0900000000000001</v>
      </c>
      <c r="G651" s="170">
        <v>250.15</v>
      </c>
      <c r="H651" s="171">
        <v>272.66000000000003</v>
      </c>
      <c r="I651" s="172"/>
      <c r="J651" s="172"/>
      <c r="K651" s="172"/>
      <c r="L651" s="172"/>
      <c r="M651" s="172"/>
      <c r="N651" s="172"/>
      <c r="O651" s="172"/>
      <c r="P651" s="172"/>
      <c r="Q651" s="172"/>
      <c r="R651" s="172"/>
      <c r="S651" s="172"/>
      <c r="T651" s="172"/>
      <c r="U651" s="172"/>
      <c r="V651" s="172"/>
      <c r="W651" s="172"/>
      <c r="X651" s="172"/>
      <c r="Y651" s="172"/>
      <c r="Z651" s="172"/>
      <c r="AA651" s="172"/>
      <c r="AB651" s="172"/>
    </row>
    <row r="652" spans="1:28" ht="14.25">
      <c r="A652" s="159"/>
      <c r="B652" s="160"/>
      <c r="C652" s="160"/>
      <c r="D652" s="161"/>
      <c r="E652" s="160"/>
      <c r="F652" s="162"/>
      <c r="G652" s="163"/>
      <c r="H652" s="164"/>
      <c r="I652" s="172"/>
      <c r="J652" s="172"/>
      <c r="K652" s="172"/>
      <c r="L652" s="172"/>
      <c r="M652" s="172"/>
      <c r="N652" s="172"/>
      <c r="O652" s="172"/>
      <c r="P652" s="172"/>
      <c r="Q652" s="172"/>
      <c r="R652" s="172"/>
      <c r="S652" s="172"/>
      <c r="T652" s="172"/>
      <c r="U652" s="172"/>
      <c r="V652" s="172"/>
      <c r="W652" s="172"/>
      <c r="X652" s="172"/>
      <c r="Y652" s="172"/>
      <c r="Z652" s="172"/>
      <c r="AA652" s="172"/>
      <c r="AB652" s="172"/>
    </row>
    <row r="653" spans="1:28" ht="14.25">
      <c r="A653" s="148" t="s">
        <v>381</v>
      </c>
      <c r="B653" s="149" t="s">
        <v>7</v>
      </c>
      <c r="C653" s="149" t="s">
        <v>1504</v>
      </c>
      <c r="D653" s="165" t="s">
        <v>1505</v>
      </c>
      <c r="E653" s="149" t="s">
        <v>10</v>
      </c>
      <c r="F653" s="150" t="s">
        <v>11</v>
      </c>
      <c r="G653" s="151" t="s">
        <v>1506</v>
      </c>
      <c r="H653" s="152" t="s">
        <v>1507</v>
      </c>
      <c r="I653" s="172"/>
      <c r="J653" s="172"/>
      <c r="K653" s="172"/>
      <c r="L653" s="172"/>
      <c r="M653" s="172"/>
      <c r="N653" s="172"/>
      <c r="O653" s="172"/>
      <c r="P653" s="172"/>
      <c r="Q653" s="172"/>
      <c r="R653" s="172"/>
      <c r="S653" s="172"/>
      <c r="T653" s="172"/>
      <c r="U653" s="172"/>
      <c r="V653" s="172"/>
      <c r="W653" s="172"/>
      <c r="X653" s="172"/>
      <c r="Y653" s="172"/>
      <c r="Z653" s="172"/>
      <c r="AA653" s="172"/>
      <c r="AB653" s="172"/>
    </row>
    <row r="654" spans="1:28" ht="38.25">
      <c r="A654" s="153" t="s">
        <v>1508</v>
      </c>
      <c r="B654" s="154" t="s">
        <v>382</v>
      </c>
      <c r="C654" s="154" t="s">
        <v>27</v>
      </c>
      <c r="D654" s="155" t="s">
        <v>383</v>
      </c>
      <c r="E654" s="154" t="s">
        <v>44</v>
      </c>
      <c r="F654" s="156">
        <v>1</v>
      </c>
      <c r="G654" s="157">
        <v>8.76</v>
      </c>
      <c r="H654" s="158">
        <v>8.76</v>
      </c>
      <c r="I654" s="172"/>
      <c r="J654" s="172"/>
      <c r="K654" s="172"/>
      <c r="L654" s="172"/>
      <c r="M654" s="172"/>
      <c r="N654" s="172"/>
      <c r="O654" s="172"/>
      <c r="P654" s="172"/>
      <c r="Q654" s="172"/>
      <c r="R654" s="172"/>
      <c r="S654" s="172"/>
      <c r="T654" s="172"/>
      <c r="U654" s="172"/>
      <c r="V654" s="172"/>
      <c r="W654" s="172"/>
      <c r="X654" s="172"/>
      <c r="Y654" s="172"/>
      <c r="Z654" s="172"/>
      <c r="AA654" s="172"/>
      <c r="AB654" s="172"/>
    </row>
    <row r="655" spans="1:28" ht="38.25">
      <c r="A655" s="166" t="s">
        <v>1510</v>
      </c>
      <c r="B655" s="167" t="s">
        <v>1964</v>
      </c>
      <c r="C655" s="167" t="s">
        <v>27</v>
      </c>
      <c r="D655" s="168" t="s">
        <v>1965</v>
      </c>
      <c r="E655" s="167" t="s">
        <v>80</v>
      </c>
      <c r="F655" s="169">
        <v>3.7000000000000002E-3</v>
      </c>
      <c r="G655" s="170">
        <v>562.49</v>
      </c>
      <c r="H655" s="171">
        <v>2.08</v>
      </c>
      <c r="I655" s="172"/>
      <c r="J655" s="172"/>
      <c r="K655" s="172"/>
      <c r="L655" s="172"/>
      <c r="M655" s="172"/>
      <c r="N655" s="172"/>
      <c r="O655" s="172"/>
      <c r="P655" s="172"/>
      <c r="Q655" s="172"/>
      <c r="R655" s="172"/>
      <c r="S655" s="172"/>
      <c r="T655" s="172"/>
      <c r="U655" s="172"/>
      <c r="V655" s="172"/>
      <c r="W655" s="172"/>
      <c r="X655" s="172"/>
      <c r="Y655" s="172"/>
      <c r="Z655" s="172"/>
      <c r="AA655" s="172"/>
      <c r="AB655" s="172"/>
    </row>
    <row r="656" spans="1:28" ht="25.5">
      <c r="A656" s="166" t="s">
        <v>1510</v>
      </c>
      <c r="B656" s="167" t="s">
        <v>1726</v>
      </c>
      <c r="C656" s="167" t="s">
        <v>27</v>
      </c>
      <c r="D656" s="168" t="s">
        <v>1727</v>
      </c>
      <c r="E656" s="167" t="s">
        <v>1673</v>
      </c>
      <c r="F656" s="169">
        <v>5.7500000000000002E-2</v>
      </c>
      <c r="G656" s="170">
        <v>22.64</v>
      </c>
      <c r="H656" s="171">
        <v>1.3</v>
      </c>
      <c r="I656" s="172"/>
      <c r="J656" s="172"/>
      <c r="K656" s="172"/>
      <c r="L656" s="172"/>
      <c r="M656" s="172"/>
      <c r="N656" s="172"/>
      <c r="O656" s="172"/>
      <c r="P656" s="172"/>
      <c r="Q656" s="172"/>
      <c r="R656" s="172"/>
      <c r="S656" s="172"/>
      <c r="T656" s="172"/>
      <c r="U656" s="172"/>
      <c r="V656" s="172"/>
      <c r="W656" s="172"/>
      <c r="X656" s="172"/>
      <c r="Y656" s="172"/>
      <c r="Z656" s="172"/>
      <c r="AA656" s="172"/>
      <c r="AB656" s="172"/>
    </row>
    <row r="657" spans="1:28" ht="25.5">
      <c r="A657" s="166" t="s">
        <v>1510</v>
      </c>
      <c r="B657" s="167" t="s">
        <v>1738</v>
      </c>
      <c r="C657" s="167" t="s">
        <v>27</v>
      </c>
      <c r="D657" s="168" t="s">
        <v>1739</v>
      </c>
      <c r="E657" s="167" t="s">
        <v>1673</v>
      </c>
      <c r="F657" s="169">
        <v>0.1724</v>
      </c>
      <c r="G657" s="170">
        <v>31.21</v>
      </c>
      <c r="H657" s="171">
        <v>5.38</v>
      </c>
      <c r="I657" s="172"/>
      <c r="J657" s="172"/>
      <c r="K657" s="172"/>
      <c r="L657" s="172"/>
      <c r="M657" s="172"/>
      <c r="N657" s="172"/>
      <c r="O657" s="172"/>
      <c r="P657" s="172"/>
      <c r="Q657" s="172"/>
      <c r="R657" s="172"/>
      <c r="S657" s="172"/>
      <c r="T657" s="172"/>
      <c r="U657" s="172"/>
      <c r="V657" s="172"/>
      <c r="W657" s="172"/>
      <c r="X657" s="172"/>
      <c r="Y657" s="172"/>
      <c r="Z657" s="172"/>
      <c r="AA657" s="172"/>
      <c r="AB657" s="172"/>
    </row>
    <row r="658" spans="1:28" ht="14.25">
      <c r="A658" s="159"/>
      <c r="B658" s="160"/>
      <c r="C658" s="160"/>
      <c r="D658" s="161"/>
      <c r="E658" s="160"/>
      <c r="F658" s="162"/>
      <c r="G658" s="163"/>
      <c r="H658" s="164"/>
      <c r="I658" s="172"/>
      <c r="J658" s="172"/>
      <c r="K658" s="172"/>
      <c r="L658" s="172"/>
      <c r="M658" s="172"/>
      <c r="N658" s="172"/>
      <c r="O658" s="172"/>
      <c r="P658" s="172"/>
      <c r="Q658" s="172"/>
      <c r="R658" s="172"/>
      <c r="S658" s="172"/>
      <c r="T658" s="172"/>
      <c r="U658" s="172"/>
      <c r="V658" s="172"/>
      <c r="W658" s="172"/>
      <c r="X658" s="172"/>
      <c r="Y658" s="172"/>
      <c r="Z658" s="172"/>
      <c r="AA658" s="172"/>
      <c r="AB658" s="172"/>
    </row>
    <row r="659" spans="1:28" ht="14.25">
      <c r="A659" s="148" t="s">
        <v>384</v>
      </c>
      <c r="B659" s="149" t="s">
        <v>7</v>
      </c>
      <c r="C659" s="149" t="s">
        <v>1504</v>
      </c>
      <c r="D659" s="165" t="s">
        <v>1505</v>
      </c>
      <c r="E659" s="149" t="s">
        <v>10</v>
      </c>
      <c r="F659" s="150" t="s">
        <v>11</v>
      </c>
      <c r="G659" s="151" t="s">
        <v>1506</v>
      </c>
      <c r="H659" s="152" t="s">
        <v>1507</v>
      </c>
      <c r="I659" s="172"/>
      <c r="J659" s="172"/>
      <c r="K659" s="172"/>
      <c r="L659" s="172"/>
      <c r="M659" s="172"/>
      <c r="N659" s="172"/>
      <c r="O659" s="172"/>
      <c r="P659" s="172"/>
      <c r="Q659" s="172"/>
      <c r="R659" s="172"/>
      <c r="S659" s="172"/>
      <c r="T659" s="172"/>
      <c r="U659" s="172"/>
      <c r="V659" s="172"/>
      <c r="W659" s="172"/>
      <c r="X659" s="172"/>
      <c r="Y659" s="172"/>
      <c r="Z659" s="172"/>
      <c r="AA659" s="172"/>
      <c r="AB659" s="172"/>
    </row>
    <row r="660" spans="1:28" ht="38.25">
      <c r="A660" s="153" t="s">
        <v>1508</v>
      </c>
      <c r="B660" s="154" t="s">
        <v>385</v>
      </c>
      <c r="C660" s="154" t="s">
        <v>27</v>
      </c>
      <c r="D660" s="155" t="s">
        <v>386</v>
      </c>
      <c r="E660" s="154" t="s">
        <v>44</v>
      </c>
      <c r="F660" s="156">
        <v>1</v>
      </c>
      <c r="G660" s="157">
        <v>58.95</v>
      </c>
      <c r="H660" s="158">
        <v>58.95</v>
      </c>
      <c r="I660" s="172"/>
      <c r="J660" s="172"/>
      <c r="K660" s="172"/>
      <c r="L660" s="172"/>
      <c r="M660" s="172"/>
      <c r="N660" s="172"/>
      <c r="O660" s="172"/>
      <c r="P660" s="172"/>
      <c r="Q660" s="172"/>
      <c r="R660" s="172"/>
      <c r="S660" s="172"/>
      <c r="T660" s="172"/>
      <c r="U660" s="172"/>
      <c r="V660" s="172"/>
      <c r="W660" s="172"/>
      <c r="X660" s="172"/>
      <c r="Y660" s="172"/>
      <c r="Z660" s="172"/>
      <c r="AA660" s="172"/>
      <c r="AB660" s="172"/>
    </row>
    <row r="661" spans="1:28" ht="38.25">
      <c r="A661" s="166" t="s">
        <v>1510</v>
      </c>
      <c r="B661" s="167" t="s">
        <v>1880</v>
      </c>
      <c r="C661" s="167" t="s">
        <v>27</v>
      </c>
      <c r="D661" s="168" t="s">
        <v>1881</v>
      </c>
      <c r="E661" s="167" t="s">
        <v>80</v>
      </c>
      <c r="F661" s="169">
        <v>3.1399999999999997E-2</v>
      </c>
      <c r="G661" s="170">
        <v>626.28</v>
      </c>
      <c r="H661" s="171">
        <v>19.66</v>
      </c>
      <c r="I661" s="172"/>
      <c r="J661" s="172"/>
      <c r="K661" s="172"/>
      <c r="L661" s="172"/>
      <c r="M661" s="172"/>
      <c r="N661" s="172"/>
      <c r="O661" s="172"/>
      <c r="P661" s="172"/>
      <c r="Q661" s="172"/>
      <c r="R661" s="172"/>
      <c r="S661" s="172"/>
      <c r="T661" s="172"/>
      <c r="U661" s="172"/>
      <c r="V661" s="172"/>
      <c r="W661" s="172"/>
      <c r="X661" s="172"/>
      <c r="Y661" s="172"/>
      <c r="Z661" s="172"/>
      <c r="AA661" s="172"/>
      <c r="AB661" s="172"/>
    </row>
    <row r="662" spans="1:28" ht="25.5">
      <c r="A662" s="166" t="s">
        <v>1510</v>
      </c>
      <c r="B662" s="167" t="s">
        <v>1738</v>
      </c>
      <c r="C662" s="167" t="s">
        <v>27</v>
      </c>
      <c r="D662" s="168" t="s">
        <v>1739</v>
      </c>
      <c r="E662" s="167" t="s">
        <v>1673</v>
      </c>
      <c r="F662" s="169">
        <v>0.67900000000000005</v>
      </c>
      <c r="G662" s="170">
        <v>31.21</v>
      </c>
      <c r="H662" s="171">
        <v>21.19</v>
      </c>
      <c r="I662" s="172"/>
      <c r="J662" s="172"/>
      <c r="K662" s="172"/>
      <c r="L662" s="172"/>
      <c r="M662" s="172"/>
      <c r="N662" s="172"/>
      <c r="O662" s="172"/>
      <c r="P662" s="172"/>
      <c r="Q662" s="172"/>
      <c r="R662" s="172"/>
      <c r="S662" s="172"/>
      <c r="T662" s="172"/>
      <c r="U662" s="172"/>
      <c r="V662" s="172"/>
      <c r="W662" s="172"/>
      <c r="X662" s="172"/>
      <c r="Y662" s="172"/>
      <c r="Z662" s="172"/>
      <c r="AA662" s="172"/>
      <c r="AB662" s="172"/>
    </row>
    <row r="663" spans="1:28" ht="25.5">
      <c r="A663" s="166" t="s">
        <v>1510</v>
      </c>
      <c r="B663" s="167" t="s">
        <v>1726</v>
      </c>
      <c r="C663" s="167" t="s">
        <v>27</v>
      </c>
      <c r="D663" s="168" t="s">
        <v>1727</v>
      </c>
      <c r="E663" s="167" t="s">
        <v>1673</v>
      </c>
      <c r="F663" s="169">
        <v>0.67900000000000005</v>
      </c>
      <c r="G663" s="170">
        <v>22.64</v>
      </c>
      <c r="H663" s="171">
        <v>15.37</v>
      </c>
      <c r="I663" s="172"/>
      <c r="J663" s="172"/>
      <c r="K663" s="172"/>
      <c r="L663" s="172"/>
      <c r="M663" s="172"/>
      <c r="N663" s="172"/>
      <c r="O663" s="172"/>
      <c r="P663" s="172"/>
      <c r="Q663" s="172"/>
      <c r="R663" s="172"/>
      <c r="S663" s="172"/>
      <c r="T663" s="172"/>
      <c r="U663" s="172"/>
      <c r="V663" s="172"/>
      <c r="W663" s="172"/>
      <c r="X663" s="172"/>
      <c r="Y663" s="172"/>
      <c r="Z663" s="172"/>
      <c r="AA663" s="172"/>
      <c r="AB663" s="172"/>
    </row>
    <row r="664" spans="1:28" ht="25.5">
      <c r="A664" s="166" t="s">
        <v>1513</v>
      </c>
      <c r="B664" s="167" t="s">
        <v>1976</v>
      </c>
      <c r="C664" s="167" t="s">
        <v>27</v>
      </c>
      <c r="D664" s="168" t="s">
        <v>1977</v>
      </c>
      <c r="E664" s="167" t="s">
        <v>460</v>
      </c>
      <c r="F664" s="169">
        <v>0.13880000000000001</v>
      </c>
      <c r="G664" s="170">
        <v>19.71</v>
      </c>
      <c r="H664" s="171">
        <v>2.73</v>
      </c>
      <c r="I664" s="172"/>
      <c r="J664" s="172"/>
      <c r="K664" s="172"/>
      <c r="L664" s="172"/>
      <c r="M664" s="172"/>
      <c r="N664" s="172"/>
      <c r="O664" s="172"/>
      <c r="P664" s="172"/>
      <c r="Q664" s="172"/>
      <c r="R664" s="172"/>
      <c r="S664" s="172"/>
      <c r="T664" s="172"/>
      <c r="U664" s="172"/>
      <c r="V664" s="172"/>
      <c r="W664" s="172"/>
      <c r="X664" s="172"/>
      <c r="Y664" s="172"/>
      <c r="Z664" s="172"/>
      <c r="AA664" s="172"/>
      <c r="AB664" s="172"/>
    </row>
    <row r="665" spans="1:28" ht="14.25">
      <c r="A665" s="159"/>
      <c r="B665" s="160"/>
      <c r="C665" s="160"/>
      <c r="D665" s="161"/>
      <c r="E665" s="160"/>
      <c r="F665" s="162"/>
      <c r="G665" s="163"/>
      <c r="H665" s="164"/>
      <c r="I665" s="172"/>
      <c r="J665" s="172"/>
      <c r="K665" s="172"/>
      <c r="L665" s="172"/>
      <c r="M665" s="172"/>
      <c r="N665" s="172"/>
      <c r="O665" s="172"/>
      <c r="P665" s="172"/>
      <c r="Q665" s="172"/>
      <c r="R665" s="172"/>
      <c r="S665" s="172"/>
      <c r="T665" s="172"/>
      <c r="U665" s="172"/>
      <c r="V665" s="172"/>
      <c r="W665" s="172"/>
      <c r="X665" s="172"/>
      <c r="Y665" s="172"/>
      <c r="Z665" s="172"/>
      <c r="AA665" s="172"/>
      <c r="AB665" s="172"/>
    </row>
    <row r="666" spans="1:28" ht="14.25">
      <c r="A666" s="148" t="s">
        <v>389</v>
      </c>
      <c r="B666" s="149" t="s">
        <v>7</v>
      </c>
      <c r="C666" s="149" t="s">
        <v>1504</v>
      </c>
      <c r="D666" s="165" t="s">
        <v>1505</v>
      </c>
      <c r="E666" s="149" t="s">
        <v>10</v>
      </c>
      <c r="F666" s="150" t="s">
        <v>11</v>
      </c>
      <c r="G666" s="151" t="s">
        <v>1506</v>
      </c>
      <c r="H666" s="152" t="s">
        <v>1507</v>
      </c>
      <c r="I666" s="172"/>
      <c r="J666" s="172"/>
      <c r="K666" s="172"/>
      <c r="L666" s="172"/>
      <c r="M666" s="172"/>
      <c r="N666" s="172"/>
      <c r="O666" s="172"/>
      <c r="P666" s="172"/>
      <c r="Q666" s="172"/>
      <c r="R666" s="172"/>
      <c r="S666" s="172"/>
      <c r="T666" s="172"/>
      <c r="U666" s="172"/>
      <c r="V666" s="172"/>
      <c r="W666" s="172"/>
      <c r="X666" s="172"/>
      <c r="Y666" s="172"/>
      <c r="Z666" s="172"/>
      <c r="AA666" s="172"/>
      <c r="AB666" s="172"/>
    </row>
    <row r="667" spans="1:28" ht="38.25">
      <c r="A667" s="153" t="s">
        <v>1508</v>
      </c>
      <c r="B667" s="154" t="s">
        <v>390</v>
      </c>
      <c r="C667" s="154" t="s">
        <v>27</v>
      </c>
      <c r="D667" s="155" t="s">
        <v>391</v>
      </c>
      <c r="E667" s="154" t="s">
        <v>44</v>
      </c>
      <c r="F667" s="156">
        <v>1</v>
      </c>
      <c r="G667" s="157">
        <v>8.9499999999999993</v>
      </c>
      <c r="H667" s="158">
        <v>8.9499999999999993</v>
      </c>
      <c r="I667" s="172"/>
      <c r="J667" s="172"/>
      <c r="K667" s="172"/>
      <c r="L667" s="172"/>
      <c r="M667" s="172"/>
      <c r="N667" s="172"/>
      <c r="O667" s="172"/>
      <c r="P667" s="172"/>
      <c r="Q667" s="172"/>
      <c r="R667" s="172"/>
      <c r="S667" s="172"/>
      <c r="T667" s="172"/>
      <c r="U667" s="172"/>
      <c r="V667" s="172"/>
      <c r="W667" s="172"/>
      <c r="X667" s="172"/>
      <c r="Y667" s="172"/>
      <c r="Z667" s="172"/>
      <c r="AA667" s="172"/>
      <c r="AB667" s="172"/>
    </row>
    <row r="668" spans="1:28" ht="25.5">
      <c r="A668" s="166" t="s">
        <v>1510</v>
      </c>
      <c r="B668" s="167" t="s">
        <v>1726</v>
      </c>
      <c r="C668" s="167" t="s">
        <v>27</v>
      </c>
      <c r="D668" s="168" t="s">
        <v>1727</v>
      </c>
      <c r="E668" s="167" t="s">
        <v>1673</v>
      </c>
      <c r="F668" s="169">
        <v>1.46E-2</v>
      </c>
      <c r="G668" s="170">
        <v>22.64</v>
      </c>
      <c r="H668" s="171">
        <v>0.33</v>
      </c>
      <c r="I668" s="172"/>
      <c r="J668" s="172"/>
      <c r="K668" s="172"/>
      <c r="L668" s="172"/>
      <c r="M668" s="172"/>
      <c r="N668" s="172"/>
      <c r="O668" s="172"/>
      <c r="P668" s="172"/>
      <c r="Q668" s="172"/>
      <c r="R668" s="172"/>
      <c r="S668" s="172"/>
      <c r="T668" s="172"/>
      <c r="U668" s="172"/>
      <c r="V668" s="172"/>
      <c r="W668" s="172"/>
      <c r="X668" s="172"/>
      <c r="Y668" s="172"/>
      <c r="Z668" s="172"/>
      <c r="AA668" s="172"/>
      <c r="AB668" s="172"/>
    </row>
    <row r="669" spans="1:28" ht="25.5">
      <c r="A669" s="166" t="s">
        <v>1510</v>
      </c>
      <c r="B669" s="167" t="s">
        <v>1978</v>
      </c>
      <c r="C669" s="167" t="s">
        <v>27</v>
      </c>
      <c r="D669" s="168" t="s">
        <v>1979</v>
      </c>
      <c r="E669" s="167" t="s">
        <v>80</v>
      </c>
      <c r="F669" s="169">
        <v>1.5E-3</v>
      </c>
      <c r="G669" s="170">
        <v>4945.75</v>
      </c>
      <c r="H669" s="171">
        <v>7.41</v>
      </c>
      <c r="I669" s="172"/>
      <c r="J669" s="172"/>
      <c r="K669" s="172"/>
      <c r="L669" s="172"/>
      <c r="M669" s="172"/>
      <c r="N669" s="172"/>
      <c r="O669" s="172"/>
      <c r="P669" s="172"/>
      <c r="Q669" s="172"/>
      <c r="R669" s="172"/>
      <c r="S669" s="172"/>
      <c r="T669" s="172"/>
      <c r="U669" s="172"/>
      <c r="V669" s="172"/>
      <c r="W669" s="172"/>
      <c r="X669" s="172"/>
      <c r="Y669" s="172"/>
      <c r="Z669" s="172"/>
      <c r="AA669" s="172"/>
      <c r="AB669" s="172"/>
    </row>
    <row r="670" spans="1:28" ht="25.5">
      <c r="A670" s="166" t="s">
        <v>1510</v>
      </c>
      <c r="B670" s="167" t="s">
        <v>1738</v>
      </c>
      <c r="C670" s="167" t="s">
        <v>27</v>
      </c>
      <c r="D670" s="168" t="s">
        <v>1739</v>
      </c>
      <c r="E670" s="167" t="s">
        <v>1673</v>
      </c>
      <c r="F670" s="169">
        <v>3.8899999999999997E-2</v>
      </c>
      <c r="G670" s="170">
        <v>31.21</v>
      </c>
      <c r="H670" s="171">
        <v>1.21</v>
      </c>
      <c r="I670" s="172"/>
      <c r="J670" s="172"/>
      <c r="K670" s="172"/>
      <c r="L670" s="172"/>
      <c r="M670" s="172"/>
      <c r="N670" s="172"/>
      <c r="O670" s="172"/>
      <c r="P670" s="172"/>
      <c r="Q670" s="172"/>
      <c r="R670" s="172"/>
      <c r="S670" s="172"/>
      <c r="T670" s="172"/>
      <c r="U670" s="172"/>
      <c r="V670" s="172"/>
      <c r="W670" s="172"/>
      <c r="X670" s="172"/>
      <c r="Y670" s="172"/>
      <c r="Z670" s="172"/>
      <c r="AA670" s="172"/>
      <c r="AB670" s="172"/>
    </row>
    <row r="671" spans="1:28" ht="14.25">
      <c r="A671" s="159"/>
      <c r="B671" s="160"/>
      <c r="C671" s="160"/>
      <c r="D671" s="161"/>
      <c r="E671" s="160"/>
      <c r="F671" s="162"/>
      <c r="G671" s="163"/>
      <c r="H671" s="164"/>
      <c r="I671" s="172"/>
      <c r="J671" s="172"/>
      <c r="K671" s="172"/>
      <c r="L671" s="172"/>
      <c r="M671" s="172"/>
      <c r="N671" s="172"/>
      <c r="O671" s="172"/>
      <c r="P671" s="172"/>
      <c r="Q671" s="172"/>
      <c r="R671" s="172"/>
      <c r="S671" s="172"/>
      <c r="T671" s="172"/>
      <c r="U671" s="172"/>
      <c r="V671" s="172"/>
      <c r="W671" s="172"/>
      <c r="X671" s="172"/>
      <c r="Y671" s="172"/>
      <c r="Z671" s="172"/>
      <c r="AA671" s="172"/>
      <c r="AB671" s="172"/>
    </row>
    <row r="672" spans="1:28" ht="14.25">
      <c r="A672" s="148" t="s">
        <v>392</v>
      </c>
      <c r="B672" s="149" t="s">
        <v>7</v>
      </c>
      <c r="C672" s="149" t="s">
        <v>1504</v>
      </c>
      <c r="D672" s="165" t="s">
        <v>1505</v>
      </c>
      <c r="E672" s="149" t="s">
        <v>10</v>
      </c>
      <c r="F672" s="150" t="s">
        <v>11</v>
      </c>
      <c r="G672" s="151" t="s">
        <v>1506</v>
      </c>
      <c r="H672" s="152" t="s">
        <v>1507</v>
      </c>
      <c r="I672" s="172"/>
      <c r="J672" s="172"/>
      <c r="K672" s="172"/>
      <c r="L672" s="172"/>
      <c r="M672" s="172"/>
      <c r="N672" s="172"/>
      <c r="O672" s="172"/>
      <c r="P672" s="172"/>
      <c r="Q672" s="172"/>
      <c r="R672" s="172"/>
      <c r="S672" s="172"/>
      <c r="T672" s="172"/>
      <c r="U672" s="172"/>
      <c r="V672" s="172"/>
      <c r="W672" s="172"/>
      <c r="X672" s="172"/>
      <c r="Y672" s="172"/>
      <c r="Z672" s="172"/>
      <c r="AA672" s="172"/>
      <c r="AB672" s="172"/>
    </row>
    <row r="673" spans="1:28" ht="25.5">
      <c r="A673" s="153" t="s">
        <v>1508</v>
      </c>
      <c r="B673" s="154" t="s">
        <v>393</v>
      </c>
      <c r="C673" s="154" t="s">
        <v>27</v>
      </c>
      <c r="D673" s="155" t="s">
        <v>394</v>
      </c>
      <c r="E673" s="154" t="s">
        <v>44</v>
      </c>
      <c r="F673" s="156">
        <v>1</v>
      </c>
      <c r="G673" s="157">
        <v>34.770000000000003</v>
      </c>
      <c r="H673" s="158">
        <v>34.770000000000003</v>
      </c>
      <c r="I673" s="172"/>
      <c r="J673" s="172"/>
      <c r="K673" s="172"/>
      <c r="L673" s="172"/>
      <c r="M673" s="172"/>
      <c r="N673" s="172"/>
      <c r="O673" s="172"/>
      <c r="P673" s="172"/>
      <c r="Q673" s="172"/>
      <c r="R673" s="172"/>
      <c r="S673" s="172"/>
      <c r="T673" s="172"/>
      <c r="U673" s="172"/>
      <c r="V673" s="172"/>
      <c r="W673" s="172"/>
      <c r="X673" s="172"/>
      <c r="Y673" s="172"/>
      <c r="Z673" s="172"/>
      <c r="AA673" s="172"/>
      <c r="AB673" s="172"/>
    </row>
    <row r="674" spans="1:28" ht="25.5">
      <c r="A674" s="166" t="s">
        <v>1510</v>
      </c>
      <c r="B674" s="167" t="s">
        <v>1726</v>
      </c>
      <c r="C674" s="167" t="s">
        <v>27</v>
      </c>
      <c r="D674" s="168" t="s">
        <v>1727</v>
      </c>
      <c r="E674" s="167" t="s">
        <v>1673</v>
      </c>
      <c r="F674" s="169">
        <v>0.26619999999999999</v>
      </c>
      <c r="G674" s="170">
        <v>22.64</v>
      </c>
      <c r="H674" s="171">
        <v>6.02</v>
      </c>
      <c r="I674" s="172"/>
      <c r="J674" s="172"/>
      <c r="K674" s="172"/>
      <c r="L674" s="172"/>
      <c r="M674" s="172"/>
      <c r="N674" s="172"/>
      <c r="O674" s="172"/>
      <c r="P674" s="172"/>
      <c r="Q674" s="172"/>
      <c r="R674" s="172"/>
      <c r="S674" s="172"/>
      <c r="T674" s="172"/>
      <c r="U674" s="172"/>
      <c r="V674" s="172"/>
      <c r="W674" s="172"/>
      <c r="X674" s="172"/>
      <c r="Y674" s="172"/>
      <c r="Z674" s="172"/>
      <c r="AA674" s="172"/>
      <c r="AB674" s="172"/>
    </row>
    <row r="675" spans="1:28" ht="25.5">
      <c r="A675" s="166" t="s">
        <v>1510</v>
      </c>
      <c r="B675" s="167" t="s">
        <v>1738</v>
      </c>
      <c r="C675" s="167" t="s">
        <v>27</v>
      </c>
      <c r="D675" s="168" t="s">
        <v>1739</v>
      </c>
      <c r="E675" s="167" t="s">
        <v>1673</v>
      </c>
      <c r="F675" s="169">
        <v>0.53249999999999997</v>
      </c>
      <c r="G675" s="170">
        <v>31.21</v>
      </c>
      <c r="H675" s="171">
        <v>16.61</v>
      </c>
      <c r="I675" s="172"/>
      <c r="J675" s="172"/>
      <c r="K675" s="172"/>
      <c r="L675" s="172"/>
      <c r="M675" s="172"/>
      <c r="N675" s="172"/>
      <c r="O675" s="172"/>
      <c r="P675" s="172"/>
      <c r="Q675" s="172"/>
      <c r="R675" s="172"/>
      <c r="S675" s="172"/>
      <c r="T675" s="172"/>
      <c r="U675" s="172"/>
      <c r="V675" s="172"/>
      <c r="W675" s="172"/>
      <c r="X675" s="172"/>
      <c r="Y675" s="172"/>
      <c r="Z675" s="172"/>
      <c r="AA675" s="172"/>
      <c r="AB675" s="172"/>
    </row>
    <row r="676" spans="1:28" ht="38.25">
      <c r="A676" s="166" t="s">
        <v>1510</v>
      </c>
      <c r="B676" s="167" t="s">
        <v>1880</v>
      </c>
      <c r="C676" s="167" t="s">
        <v>27</v>
      </c>
      <c r="D676" s="168" t="s">
        <v>1881</v>
      </c>
      <c r="E676" s="167" t="s">
        <v>80</v>
      </c>
      <c r="F676" s="169">
        <v>1.9400000000000001E-2</v>
      </c>
      <c r="G676" s="170">
        <v>626.28</v>
      </c>
      <c r="H676" s="171">
        <v>12.14</v>
      </c>
      <c r="I676" s="172"/>
      <c r="J676" s="172"/>
      <c r="K676" s="172"/>
      <c r="L676" s="172"/>
      <c r="M676" s="172"/>
      <c r="N676" s="172"/>
      <c r="O676" s="172"/>
      <c r="P676" s="172"/>
      <c r="Q676" s="172"/>
      <c r="R676" s="172"/>
      <c r="S676" s="172"/>
      <c r="T676" s="172"/>
      <c r="U676" s="172"/>
      <c r="V676" s="172"/>
      <c r="W676" s="172"/>
      <c r="X676" s="172"/>
      <c r="Y676" s="172"/>
      <c r="Z676" s="172"/>
      <c r="AA676" s="172"/>
      <c r="AB676" s="172"/>
    </row>
    <row r="677" spans="1:28" ht="14.25">
      <c r="A677" s="159"/>
      <c r="B677" s="160"/>
      <c r="C677" s="160"/>
      <c r="D677" s="161"/>
      <c r="E677" s="160"/>
      <c r="F677" s="162"/>
      <c r="G677" s="163"/>
      <c r="H677" s="164"/>
      <c r="I677" s="172"/>
      <c r="J677" s="172"/>
      <c r="K677" s="172"/>
      <c r="L677" s="172"/>
      <c r="M677" s="172"/>
      <c r="N677" s="172"/>
      <c r="O677" s="172"/>
      <c r="P677" s="172"/>
      <c r="Q677" s="172"/>
      <c r="R677" s="172"/>
      <c r="S677" s="172"/>
      <c r="T677" s="172"/>
      <c r="U677" s="172"/>
      <c r="V677" s="172"/>
      <c r="W677" s="172"/>
      <c r="X677" s="172"/>
      <c r="Y677" s="172"/>
      <c r="Z677" s="172"/>
      <c r="AA677" s="172"/>
      <c r="AB677" s="172"/>
    </row>
    <row r="678" spans="1:28" ht="14.25">
      <c r="A678" s="148" t="s">
        <v>399</v>
      </c>
      <c r="B678" s="149" t="s">
        <v>7</v>
      </c>
      <c r="C678" s="149" t="s">
        <v>1504</v>
      </c>
      <c r="D678" s="165" t="s">
        <v>1505</v>
      </c>
      <c r="E678" s="149" t="s">
        <v>10</v>
      </c>
      <c r="F678" s="150" t="s">
        <v>11</v>
      </c>
      <c r="G678" s="151" t="s">
        <v>1506</v>
      </c>
      <c r="H678" s="152" t="s">
        <v>1507</v>
      </c>
      <c r="I678" s="172"/>
      <c r="J678" s="172"/>
      <c r="K678" s="172"/>
      <c r="L678" s="172"/>
      <c r="M678" s="172"/>
      <c r="N678" s="172"/>
      <c r="O678" s="172"/>
      <c r="P678" s="172"/>
      <c r="Q678" s="172"/>
      <c r="R678" s="172"/>
      <c r="S678" s="172"/>
      <c r="T678" s="172"/>
      <c r="U678" s="172"/>
      <c r="V678" s="172"/>
      <c r="W678" s="172"/>
      <c r="X678" s="172"/>
      <c r="Y678" s="172"/>
      <c r="Z678" s="172"/>
      <c r="AA678" s="172"/>
      <c r="AB678" s="172"/>
    </row>
    <row r="679" spans="1:28" ht="25.5">
      <c r="A679" s="153" t="s">
        <v>1508</v>
      </c>
      <c r="B679" s="154" t="s">
        <v>400</v>
      </c>
      <c r="C679" s="154" t="s">
        <v>27</v>
      </c>
      <c r="D679" s="155" t="s">
        <v>401</v>
      </c>
      <c r="E679" s="154" t="s">
        <v>44</v>
      </c>
      <c r="F679" s="156">
        <v>1</v>
      </c>
      <c r="G679" s="157">
        <v>4.62</v>
      </c>
      <c r="H679" s="158">
        <v>4.62</v>
      </c>
      <c r="I679" s="172"/>
      <c r="J679" s="172"/>
      <c r="K679" s="172"/>
      <c r="L679" s="172"/>
      <c r="M679" s="172"/>
      <c r="N679" s="172"/>
      <c r="O679" s="172"/>
      <c r="P679" s="172"/>
      <c r="Q679" s="172"/>
      <c r="R679" s="172"/>
      <c r="S679" s="172"/>
      <c r="T679" s="172"/>
      <c r="U679" s="172"/>
      <c r="V679" s="172"/>
      <c r="W679" s="172"/>
      <c r="X679" s="172"/>
      <c r="Y679" s="172"/>
      <c r="Z679" s="172"/>
      <c r="AA679" s="172"/>
      <c r="AB679" s="172"/>
    </row>
    <row r="680" spans="1:28" ht="25.5">
      <c r="A680" s="166" t="s">
        <v>1510</v>
      </c>
      <c r="B680" s="167" t="s">
        <v>1980</v>
      </c>
      <c r="C680" s="167" t="s">
        <v>27</v>
      </c>
      <c r="D680" s="168" t="s">
        <v>1981</v>
      </c>
      <c r="E680" s="167" t="s">
        <v>1673</v>
      </c>
      <c r="F680" s="169">
        <v>6.6600000000000006E-2</v>
      </c>
      <c r="G680" s="170">
        <v>32.86</v>
      </c>
      <c r="H680" s="171">
        <v>2.1800000000000002</v>
      </c>
      <c r="I680" s="172"/>
      <c r="J680" s="172"/>
      <c r="K680" s="172"/>
      <c r="L680" s="172"/>
      <c r="M680" s="172"/>
      <c r="N680" s="172"/>
      <c r="O680" s="172"/>
      <c r="P680" s="172"/>
      <c r="Q680" s="172"/>
      <c r="R680" s="172"/>
      <c r="S680" s="172"/>
      <c r="T680" s="172"/>
      <c r="U680" s="172"/>
      <c r="V680" s="172"/>
      <c r="W680" s="172"/>
      <c r="X680" s="172"/>
      <c r="Y680" s="172"/>
      <c r="Z680" s="172"/>
      <c r="AA680" s="172"/>
      <c r="AB680" s="172"/>
    </row>
    <row r="681" spans="1:28" ht="25.5">
      <c r="A681" s="166" t="s">
        <v>1510</v>
      </c>
      <c r="B681" s="167" t="s">
        <v>1726</v>
      </c>
      <c r="C681" s="167" t="s">
        <v>27</v>
      </c>
      <c r="D681" s="168" t="s">
        <v>1727</v>
      </c>
      <c r="E681" s="167" t="s">
        <v>1673</v>
      </c>
      <c r="F681" s="169">
        <v>2.2200000000000001E-2</v>
      </c>
      <c r="G681" s="170">
        <v>22.64</v>
      </c>
      <c r="H681" s="171">
        <v>0.5</v>
      </c>
      <c r="I681" s="172"/>
      <c r="J681" s="172"/>
      <c r="K681" s="172"/>
      <c r="L681" s="172"/>
      <c r="M681" s="172"/>
      <c r="N681" s="172"/>
      <c r="O681" s="172"/>
      <c r="P681" s="172"/>
      <c r="Q681" s="172"/>
      <c r="R681" s="172"/>
      <c r="S681" s="172"/>
      <c r="T681" s="172"/>
      <c r="U681" s="172"/>
      <c r="V681" s="172"/>
      <c r="W681" s="172"/>
      <c r="X681" s="172"/>
      <c r="Y681" s="172"/>
      <c r="Z681" s="172"/>
      <c r="AA681" s="172"/>
      <c r="AB681" s="172"/>
    </row>
    <row r="682" spans="1:28" ht="14.25">
      <c r="A682" s="166" t="s">
        <v>1513</v>
      </c>
      <c r="B682" s="167" t="s">
        <v>1939</v>
      </c>
      <c r="C682" s="167" t="s">
        <v>27</v>
      </c>
      <c r="D682" s="168" t="s">
        <v>1940</v>
      </c>
      <c r="E682" s="167" t="s">
        <v>1750</v>
      </c>
      <c r="F682" s="169">
        <v>0.1666</v>
      </c>
      <c r="G682" s="170">
        <v>11.65</v>
      </c>
      <c r="H682" s="171">
        <v>1.94</v>
      </c>
      <c r="I682" s="172"/>
      <c r="J682" s="172"/>
      <c r="K682" s="172"/>
      <c r="L682" s="172"/>
      <c r="M682" s="172"/>
      <c r="N682" s="172"/>
      <c r="O682" s="172"/>
      <c r="P682" s="172"/>
      <c r="Q682" s="172"/>
      <c r="R682" s="172"/>
      <c r="S682" s="172"/>
      <c r="T682" s="172"/>
      <c r="U682" s="172"/>
      <c r="V682" s="172"/>
      <c r="W682" s="172"/>
      <c r="X682" s="172"/>
      <c r="Y682" s="172"/>
      <c r="Z682" s="172"/>
      <c r="AA682" s="172"/>
      <c r="AB682" s="172"/>
    </row>
    <row r="683" spans="1:28" ht="14.25">
      <c r="A683" s="159"/>
      <c r="B683" s="160"/>
      <c r="C683" s="160"/>
      <c r="D683" s="161"/>
      <c r="E683" s="160"/>
      <c r="F683" s="162"/>
      <c r="G683" s="163"/>
      <c r="H683" s="164"/>
      <c r="I683" s="172"/>
      <c r="J683" s="172"/>
      <c r="K683" s="172"/>
      <c r="L683" s="172"/>
      <c r="M683" s="172"/>
      <c r="N683" s="172"/>
      <c r="O683" s="172"/>
      <c r="P683" s="172"/>
      <c r="Q683" s="172"/>
      <c r="R683" s="172"/>
      <c r="S683" s="172"/>
      <c r="T683" s="172"/>
      <c r="U683" s="172"/>
      <c r="V683" s="172"/>
      <c r="W683" s="172"/>
      <c r="X683" s="172"/>
      <c r="Y683" s="172"/>
      <c r="Z683" s="172"/>
      <c r="AA683" s="172"/>
      <c r="AB683" s="172"/>
    </row>
    <row r="684" spans="1:28" ht="14.25">
      <c r="A684" s="148" t="s">
        <v>402</v>
      </c>
      <c r="B684" s="149" t="s">
        <v>7</v>
      </c>
      <c r="C684" s="149" t="s">
        <v>1504</v>
      </c>
      <c r="D684" s="165" t="s">
        <v>1505</v>
      </c>
      <c r="E684" s="149" t="s">
        <v>10</v>
      </c>
      <c r="F684" s="150" t="s">
        <v>11</v>
      </c>
      <c r="G684" s="151" t="s">
        <v>1506</v>
      </c>
      <c r="H684" s="152" t="s">
        <v>1507</v>
      </c>
      <c r="I684" s="172"/>
      <c r="J684" s="172"/>
      <c r="K684" s="172"/>
      <c r="L684" s="172"/>
      <c r="M684" s="172"/>
      <c r="N684" s="172"/>
      <c r="O684" s="172"/>
      <c r="P684" s="172"/>
      <c r="Q684" s="172"/>
      <c r="R684" s="172"/>
      <c r="S684" s="172"/>
      <c r="T684" s="172"/>
      <c r="U684" s="172"/>
      <c r="V684" s="172"/>
      <c r="W684" s="172"/>
      <c r="X684" s="172"/>
      <c r="Y684" s="172"/>
      <c r="Z684" s="172"/>
      <c r="AA684" s="172"/>
      <c r="AB684" s="172"/>
    </row>
    <row r="685" spans="1:28" ht="25.5">
      <c r="A685" s="153" t="s">
        <v>1508</v>
      </c>
      <c r="B685" s="154" t="s">
        <v>403</v>
      </c>
      <c r="C685" s="154" t="s">
        <v>27</v>
      </c>
      <c r="D685" s="155" t="s">
        <v>404</v>
      </c>
      <c r="E685" s="154" t="s">
        <v>44</v>
      </c>
      <c r="F685" s="156">
        <v>1</v>
      </c>
      <c r="G685" s="157">
        <v>12.64</v>
      </c>
      <c r="H685" s="158">
        <v>12.64</v>
      </c>
      <c r="I685" s="172"/>
      <c r="J685" s="172"/>
      <c r="K685" s="172"/>
      <c r="L685" s="172"/>
      <c r="M685" s="172"/>
      <c r="N685" s="172"/>
      <c r="O685" s="172"/>
      <c r="P685" s="172"/>
      <c r="Q685" s="172"/>
      <c r="R685" s="172"/>
      <c r="S685" s="172"/>
      <c r="T685" s="172"/>
      <c r="U685" s="172"/>
      <c r="V685" s="172"/>
      <c r="W685" s="172"/>
      <c r="X685" s="172"/>
      <c r="Y685" s="172"/>
      <c r="Z685" s="172"/>
      <c r="AA685" s="172"/>
      <c r="AB685" s="172"/>
    </row>
    <row r="686" spans="1:28" ht="25.5">
      <c r="A686" s="166" t="s">
        <v>1510</v>
      </c>
      <c r="B686" s="167" t="s">
        <v>1726</v>
      </c>
      <c r="C686" s="167" t="s">
        <v>27</v>
      </c>
      <c r="D686" s="168" t="s">
        <v>1727</v>
      </c>
      <c r="E686" s="167" t="s">
        <v>1673</v>
      </c>
      <c r="F686" s="169">
        <v>8.2000000000000003E-2</v>
      </c>
      <c r="G686" s="170">
        <v>22.64</v>
      </c>
      <c r="H686" s="171">
        <v>1.85</v>
      </c>
      <c r="I686" s="172"/>
      <c r="J686" s="172"/>
      <c r="K686" s="172"/>
      <c r="L686" s="172"/>
      <c r="M686" s="172"/>
      <c r="N686" s="172"/>
      <c r="O686" s="172"/>
      <c r="P686" s="172"/>
      <c r="Q686" s="172"/>
      <c r="R686" s="172"/>
      <c r="S686" s="172"/>
      <c r="T686" s="172"/>
      <c r="U686" s="172"/>
      <c r="V686" s="172"/>
      <c r="W686" s="172"/>
      <c r="X686" s="172"/>
      <c r="Y686" s="172"/>
      <c r="Z686" s="172"/>
      <c r="AA686" s="172"/>
      <c r="AB686" s="172"/>
    </row>
    <row r="687" spans="1:28" ht="25.5">
      <c r="A687" s="166" t="s">
        <v>1510</v>
      </c>
      <c r="B687" s="167" t="s">
        <v>1980</v>
      </c>
      <c r="C687" s="167" t="s">
        <v>27</v>
      </c>
      <c r="D687" s="168" t="s">
        <v>1981</v>
      </c>
      <c r="E687" s="167" t="s">
        <v>1673</v>
      </c>
      <c r="F687" s="169">
        <v>0.24590000000000001</v>
      </c>
      <c r="G687" s="170">
        <v>32.86</v>
      </c>
      <c r="H687" s="171">
        <v>8.08</v>
      </c>
      <c r="I687" s="172"/>
      <c r="J687" s="172"/>
      <c r="K687" s="172"/>
      <c r="L687" s="172"/>
      <c r="M687" s="172"/>
      <c r="N687" s="172"/>
      <c r="O687" s="172"/>
      <c r="P687" s="172"/>
      <c r="Q687" s="172"/>
      <c r="R687" s="172"/>
      <c r="S687" s="172"/>
      <c r="T687" s="172"/>
      <c r="U687" s="172"/>
      <c r="V687" s="172"/>
      <c r="W687" s="172"/>
      <c r="X687" s="172"/>
      <c r="Y687" s="172"/>
      <c r="Z687" s="172"/>
      <c r="AA687" s="172"/>
      <c r="AB687" s="172"/>
    </row>
    <row r="688" spans="1:28" ht="14.25">
      <c r="A688" s="166" t="s">
        <v>1513</v>
      </c>
      <c r="B688" s="167" t="s">
        <v>1982</v>
      </c>
      <c r="C688" s="167" t="s">
        <v>27</v>
      </c>
      <c r="D688" s="168" t="s">
        <v>1983</v>
      </c>
      <c r="E688" s="167" t="s">
        <v>99</v>
      </c>
      <c r="F688" s="169">
        <v>0.7288</v>
      </c>
      <c r="G688" s="170">
        <v>3.67</v>
      </c>
      <c r="H688" s="171">
        <v>2.67</v>
      </c>
      <c r="I688" s="172"/>
      <c r="J688" s="172"/>
      <c r="K688" s="172"/>
      <c r="L688" s="172"/>
      <c r="M688" s="172"/>
      <c r="N688" s="172"/>
      <c r="O688" s="172"/>
      <c r="P688" s="172"/>
      <c r="Q688" s="172"/>
      <c r="R688" s="172"/>
      <c r="S688" s="172"/>
      <c r="T688" s="172"/>
      <c r="U688" s="172"/>
      <c r="V688" s="172"/>
      <c r="W688" s="172"/>
      <c r="X688" s="172"/>
      <c r="Y688" s="172"/>
      <c r="Z688" s="172"/>
      <c r="AA688" s="172"/>
      <c r="AB688" s="172"/>
    </row>
    <row r="689" spans="1:28" ht="14.25">
      <c r="A689" s="166" t="s">
        <v>1513</v>
      </c>
      <c r="B689" s="167" t="s">
        <v>1984</v>
      </c>
      <c r="C689" s="167" t="s">
        <v>27</v>
      </c>
      <c r="D689" s="168" t="s">
        <v>1985</v>
      </c>
      <c r="E689" s="167" t="s">
        <v>76</v>
      </c>
      <c r="F689" s="169">
        <v>4.0099999999999997E-2</v>
      </c>
      <c r="G689" s="170">
        <v>1.24</v>
      </c>
      <c r="H689" s="171">
        <v>0.04</v>
      </c>
      <c r="I689" s="172"/>
      <c r="J689" s="172"/>
      <c r="K689" s="172"/>
      <c r="L689" s="172"/>
      <c r="M689" s="172"/>
      <c r="N689" s="172"/>
      <c r="O689" s="172"/>
      <c r="P689" s="172"/>
      <c r="Q689" s="172"/>
      <c r="R689" s="172"/>
      <c r="S689" s="172"/>
      <c r="T689" s="172"/>
      <c r="U689" s="172"/>
      <c r="V689" s="172"/>
      <c r="W689" s="172"/>
      <c r="X689" s="172"/>
      <c r="Y689" s="172"/>
      <c r="Z689" s="172"/>
      <c r="AA689" s="172"/>
      <c r="AB689" s="172"/>
    </row>
    <row r="690" spans="1:28" ht="14.25">
      <c r="A690" s="159"/>
      <c r="B690" s="160"/>
      <c r="C690" s="160"/>
      <c r="D690" s="161"/>
      <c r="E690" s="160"/>
      <c r="F690" s="162"/>
      <c r="G690" s="163"/>
      <c r="H690" s="164"/>
      <c r="I690" s="172"/>
      <c r="J690" s="172"/>
      <c r="K690" s="172"/>
      <c r="L690" s="172"/>
      <c r="M690" s="172"/>
      <c r="N690" s="172"/>
      <c r="O690" s="172"/>
      <c r="P690" s="172"/>
      <c r="Q690" s="172"/>
      <c r="R690" s="172"/>
      <c r="S690" s="172"/>
      <c r="T690" s="172"/>
      <c r="U690" s="172"/>
      <c r="V690" s="172"/>
      <c r="W690" s="172"/>
      <c r="X690" s="172"/>
      <c r="Y690" s="172"/>
      <c r="Z690" s="172"/>
      <c r="AA690" s="172"/>
      <c r="AB690" s="172"/>
    </row>
    <row r="691" spans="1:28" ht="14.25">
      <c r="A691" s="148" t="s">
        <v>405</v>
      </c>
      <c r="B691" s="149" t="s">
        <v>7</v>
      </c>
      <c r="C691" s="149" t="s">
        <v>1504</v>
      </c>
      <c r="D691" s="165" t="s">
        <v>1505</v>
      </c>
      <c r="E691" s="149" t="s">
        <v>10</v>
      </c>
      <c r="F691" s="150" t="s">
        <v>11</v>
      </c>
      <c r="G691" s="151" t="s">
        <v>1506</v>
      </c>
      <c r="H691" s="152" t="s">
        <v>1507</v>
      </c>
      <c r="I691" s="172"/>
      <c r="J691" s="172"/>
      <c r="K691" s="172"/>
      <c r="L691" s="172"/>
      <c r="M691" s="172"/>
      <c r="N691" s="172"/>
      <c r="O691" s="172"/>
      <c r="P691" s="172"/>
      <c r="Q691" s="172"/>
      <c r="R691" s="172"/>
      <c r="S691" s="172"/>
      <c r="T691" s="172"/>
      <c r="U691" s="172"/>
      <c r="V691" s="172"/>
      <c r="W691" s="172"/>
      <c r="X691" s="172"/>
      <c r="Y691" s="172"/>
      <c r="Z691" s="172"/>
      <c r="AA691" s="172"/>
      <c r="AB691" s="172"/>
    </row>
    <row r="692" spans="1:28" ht="25.5">
      <c r="A692" s="153" t="s">
        <v>1508</v>
      </c>
      <c r="B692" s="154" t="s">
        <v>406</v>
      </c>
      <c r="C692" s="154" t="s">
        <v>27</v>
      </c>
      <c r="D692" s="155" t="s">
        <v>407</v>
      </c>
      <c r="E692" s="154" t="s">
        <v>44</v>
      </c>
      <c r="F692" s="156">
        <v>1</v>
      </c>
      <c r="G692" s="157">
        <v>13.64</v>
      </c>
      <c r="H692" s="158">
        <v>13.64</v>
      </c>
      <c r="I692" s="172"/>
      <c r="J692" s="172"/>
      <c r="K692" s="172"/>
      <c r="L692" s="172"/>
      <c r="M692" s="172"/>
      <c r="N692" s="172"/>
      <c r="O692" s="172"/>
      <c r="P692" s="172"/>
      <c r="Q692" s="172"/>
      <c r="R692" s="172"/>
      <c r="S692" s="172"/>
      <c r="T692" s="172"/>
      <c r="U692" s="172"/>
      <c r="V692" s="172"/>
      <c r="W692" s="172"/>
      <c r="X692" s="172"/>
      <c r="Y692" s="172"/>
      <c r="Z692" s="172"/>
      <c r="AA692" s="172"/>
      <c r="AB692" s="172"/>
    </row>
    <row r="693" spans="1:28" ht="25.5">
      <c r="A693" s="166" t="s">
        <v>1510</v>
      </c>
      <c r="B693" s="167" t="s">
        <v>1726</v>
      </c>
      <c r="C693" s="167" t="s">
        <v>27</v>
      </c>
      <c r="D693" s="168" t="s">
        <v>1727</v>
      </c>
      <c r="E693" s="167" t="s">
        <v>1673</v>
      </c>
      <c r="F693" s="169">
        <v>5.4399999999999997E-2</v>
      </c>
      <c r="G693" s="170">
        <v>22.64</v>
      </c>
      <c r="H693" s="171">
        <v>1.23</v>
      </c>
      <c r="I693" s="172"/>
      <c r="J693" s="172"/>
      <c r="K693" s="172"/>
      <c r="L693" s="172"/>
      <c r="M693" s="172"/>
      <c r="N693" s="172"/>
      <c r="O693" s="172"/>
      <c r="P693" s="172"/>
      <c r="Q693" s="172"/>
      <c r="R693" s="172"/>
      <c r="S693" s="172"/>
      <c r="T693" s="172"/>
      <c r="U693" s="172"/>
      <c r="V693" s="172"/>
      <c r="W693" s="172"/>
      <c r="X693" s="172"/>
      <c r="Y693" s="172"/>
      <c r="Z693" s="172"/>
      <c r="AA693" s="172"/>
      <c r="AB693" s="172"/>
    </row>
    <row r="694" spans="1:28" ht="25.5">
      <c r="A694" s="166" t="s">
        <v>1510</v>
      </c>
      <c r="B694" s="167" t="s">
        <v>1980</v>
      </c>
      <c r="C694" s="167" t="s">
        <v>27</v>
      </c>
      <c r="D694" s="168" t="s">
        <v>1981</v>
      </c>
      <c r="E694" s="167" t="s">
        <v>1673</v>
      </c>
      <c r="F694" s="169">
        <v>0.16309999999999999</v>
      </c>
      <c r="G694" s="170">
        <v>32.86</v>
      </c>
      <c r="H694" s="171">
        <v>5.35</v>
      </c>
      <c r="I694" s="172"/>
      <c r="J694" s="172"/>
      <c r="K694" s="172"/>
      <c r="L694" s="172"/>
      <c r="M694" s="172"/>
      <c r="N694" s="172"/>
      <c r="O694" s="172"/>
      <c r="P694" s="172"/>
      <c r="Q694" s="172"/>
      <c r="R694" s="172"/>
      <c r="S694" s="172"/>
      <c r="T694" s="172"/>
      <c r="U694" s="172"/>
      <c r="V694" s="172"/>
      <c r="W694" s="172"/>
      <c r="X694" s="172"/>
      <c r="Y694" s="172"/>
      <c r="Z694" s="172"/>
      <c r="AA694" s="172"/>
      <c r="AB694" s="172"/>
    </row>
    <row r="695" spans="1:28" ht="14.25">
      <c r="A695" s="166" t="s">
        <v>1513</v>
      </c>
      <c r="B695" s="167" t="s">
        <v>1986</v>
      </c>
      <c r="C695" s="167" t="s">
        <v>27</v>
      </c>
      <c r="D695" s="168" t="s">
        <v>1987</v>
      </c>
      <c r="E695" s="167" t="s">
        <v>1750</v>
      </c>
      <c r="F695" s="169">
        <v>0.22850000000000001</v>
      </c>
      <c r="G695" s="170">
        <v>30.94</v>
      </c>
      <c r="H695" s="171">
        <v>7.06</v>
      </c>
      <c r="I695" s="172"/>
      <c r="J695" s="172"/>
      <c r="K695" s="172"/>
      <c r="L695" s="172"/>
      <c r="M695" s="172"/>
      <c r="N695" s="172"/>
      <c r="O695" s="172"/>
      <c r="P695" s="172"/>
      <c r="Q695" s="172"/>
      <c r="R695" s="172"/>
      <c r="S695" s="172"/>
      <c r="T695" s="172"/>
      <c r="U695" s="172"/>
      <c r="V695" s="172"/>
      <c r="W695" s="172"/>
      <c r="X695" s="172"/>
      <c r="Y695" s="172"/>
      <c r="Z695" s="172"/>
      <c r="AA695" s="172"/>
      <c r="AB695" s="172"/>
    </row>
    <row r="696" spans="1:28" ht="14.25">
      <c r="A696" s="159"/>
      <c r="B696" s="160"/>
      <c r="C696" s="160"/>
      <c r="D696" s="161"/>
      <c r="E696" s="160"/>
      <c r="F696" s="162"/>
      <c r="G696" s="163"/>
      <c r="H696" s="164"/>
      <c r="I696" s="172"/>
      <c r="J696" s="172"/>
      <c r="K696" s="172"/>
      <c r="L696" s="172"/>
      <c r="M696" s="172"/>
      <c r="N696" s="172"/>
      <c r="O696" s="172"/>
      <c r="P696" s="172"/>
      <c r="Q696" s="172"/>
      <c r="R696" s="172"/>
      <c r="S696" s="172"/>
      <c r="T696" s="172"/>
      <c r="U696" s="172"/>
      <c r="V696" s="172"/>
      <c r="W696" s="172"/>
      <c r="X696" s="172"/>
      <c r="Y696" s="172"/>
      <c r="Z696" s="172"/>
      <c r="AA696" s="172"/>
      <c r="AB696" s="172"/>
    </row>
    <row r="697" spans="1:28" ht="14.25">
      <c r="A697" s="148" t="s">
        <v>410</v>
      </c>
      <c r="B697" s="149" t="s">
        <v>7</v>
      </c>
      <c r="C697" s="149" t="s">
        <v>1504</v>
      </c>
      <c r="D697" s="165" t="s">
        <v>1505</v>
      </c>
      <c r="E697" s="149" t="s">
        <v>10</v>
      </c>
      <c r="F697" s="150" t="s">
        <v>11</v>
      </c>
      <c r="G697" s="151" t="s">
        <v>1506</v>
      </c>
      <c r="H697" s="152" t="s">
        <v>1507</v>
      </c>
      <c r="I697" s="172"/>
      <c r="J697" s="172"/>
      <c r="K697" s="172"/>
      <c r="L697" s="172"/>
      <c r="M697" s="172"/>
      <c r="N697" s="172"/>
      <c r="O697" s="172"/>
      <c r="P697" s="172"/>
      <c r="Q697" s="172"/>
      <c r="R697" s="172"/>
      <c r="S697" s="172"/>
      <c r="T697" s="172"/>
      <c r="U697" s="172"/>
      <c r="V697" s="172"/>
      <c r="W697" s="172"/>
      <c r="X697" s="172"/>
      <c r="Y697" s="172"/>
      <c r="Z697" s="172"/>
      <c r="AA697" s="172"/>
      <c r="AB697" s="172"/>
    </row>
    <row r="698" spans="1:28" ht="25.5">
      <c r="A698" s="153" t="s">
        <v>1508</v>
      </c>
      <c r="B698" s="154" t="s">
        <v>411</v>
      </c>
      <c r="C698" s="154" t="s">
        <v>27</v>
      </c>
      <c r="D698" s="155" t="s">
        <v>412</v>
      </c>
      <c r="E698" s="154" t="s">
        <v>44</v>
      </c>
      <c r="F698" s="156">
        <v>1</v>
      </c>
      <c r="G698" s="157">
        <v>5.42</v>
      </c>
      <c r="H698" s="158">
        <v>5.42</v>
      </c>
      <c r="I698" s="172"/>
      <c r="J698" s="172"/>
      <c r="K698" s="172"/>
      <c r="L698" s="172"/>
      <c r="M698" s="172"/>
      <c r="N698" s="172"/>
      <c r="O698" s="172"/>
      <c r="P698" s="172"/>
      <c r="Q698" s="172"/>
      <c r="R698" s="172"/>
      <c r="S698" s="172"/>
      <c r="T698" s="172"/>
      <c r="U698" s="172"/>
      <c r="V698" s="172"/>
      <c r="W698" s="172"/>
      <c r="X698" s="172"/>
      <c r="Y698" s="172"/>
      <c r="Z698" s="172"/>
      <c r="AA698" s="172"/>
      <c r="AB698" s="172"/>
    </row>
    <row r="699" spans="1:28" ht="25.5">
      <c r="A699" s="166" t="s">
        <v>1510</v>
      </c>
      <c r="B699" s="167" t="s">
        <v>1980</v>
      </c>
      <c r="C699" s="167" t="s">
        <v>27</v>
      </c>
      <c r="D699" s="168" t="s">
        <v>1981</v>
      </c>
      <c r="E699" s="167" t="s">
        <v>1673</v>
      </c>
      <c r="F699" s="169">
        <v>5.1299999999999998E-2</v>
      </c>
      <c r="G699" s="170">
        <v>32.86</v>
      </c>
      <c r="H699" s="171">
        <v>1.68</v>
      </c>
      <c r="I699" s="172"/>
      <c r="J699" s="172"/>
      <c r="K699" s="172"/>
      <c r="L699" s="172"/>
      <c r="M699" s="172"/>
      <c r="N699" s="172"/>
      <c r="O699" s="172"/>
      <c r="P699" s="172"/>
      <c r="Q699" s="172"/>
      <c r="R699" s="172"/>
      <c r="S699" s="172"/>
      <c r="T699" s="172"/>
      <c r="U699" s="172"/>
      <c r="V699" s="172"/>
      <c r="W699" s="172"/>
      <c r="X699" s="172"/>
      <c r="Y699" s="172"/>
      <c r="Z699" s="172"/>
      <c r="AA699" s="172"/>
      <c r="AB699" s="172"/>
    </row>
    <row r="700" spans="1:28" ht="25.5">
      <c r="A700" s="166" t="s">
        <v>1510</v>
      </c>
      <c r="B700" s="167" t="s">
        <v>1726</v>
      </c>
      <c r="C700" s="167" t="s">
        <v>27</v>
      </c>
      <c r="D700" s="168" t="s">
        <v>1727</v>
      </c>
      <c r="E700" s="167" t="s">
        <v>1673</v>
      </c>
      <c r="F700" s="169">
        <v>8.3999999999999995E-3</v>
      </c>
      <c r="G700" s="170">
        <v>22.64</v>
      </c>
      <c r="H700" s="171">
        <v>0.19</v>
      </c>
      <c r="I700" s="172"/>
      <c r="J700" s="172"/>
      <c r="K700" s="172"/>
      <c r="L700" s="172"/>
      <c r="M700" s="172"/>
      <c r="N700" s="172"/>
      <c r="O700" s="172"/>
      <c r="P700" s="172"/>
      <c r="Q700" s="172"/>
      <c r="R700" s="172"/>
      <c r="S700" s="172"/>
      <c r="T700" s="172"/>
      <c r="U700" s="172"/>
      <c r="V700" s="172"/>
      <c r="W700" s="172"/>
      <c r="X700" s="172"/>
      <c r="Y700" s="172"/>
      <c r="Z700" s="172"/>
      <c r="AA700" s="172"/>
      <c r="AB700" s="172"/>
    </row>
    <row r="701" spans="1:28" ht="14.25">
      <c r="A701" s="166" t="s">
        <v>1513</v>
      </c>
      <c r="B701" s="167" t="s">
        <v>1939</v>
      </c>
      <c r="C701" s="167" t="s">
        <v>27</v>
      </c>
      <c r="D701" s="168" t="s">
        <v>1940</v>
      </c>
      <c r="E701" s="167" t="s">
        <v>1750</v>
      </c>
      <c r="F701" s="169">
        <v>0.30493999999999999</v>
      </c>
      <c r="G701" s="170">
        <v>11.65</v>
      </c>
      <c r="H701" s="171">
        <v>3.55</v>
      </c>
      <c r="I701" s="172"/>
      <c r="J701" s="172"/>
      <c r="K701" s="172"/>
      <c r="L701" s="172"/>
      <c r="M701" s="172"/>
      <c r="N701" s="172"/>
      <c r="O701" s="172"/>
      <c r="P701" s="172"/>
      <c r="Q701" s="172"/>
      <c r="R701" s="172"/>
      <c r="S701" s="172"/>
      <c r="T701" s="172"/>
      <c r="U701" s="172"/>
      <c r="V701" s="172"/>
      <c r="W701" s="172"/>
      <c r="X701" s="172"/>
      <c r="Y701" s="172"/>
      <c r="Z701" s="172"/>
      <c r="AA701" s="172"/>
      <c r="AB701" s="172"/>
    </row>
    <row r="702" spans="1:28" ht="14.25">
      <c r="A702" s="159"/>
      <c r="B702" s="160"/>
      <c r="C702" s="160"/>
      <c r="D702" s="161"/>
      <c r="E702" s="160"/>
      <c r="F702" s="162"/>
      <c r="G702" s="163"/>
      <c r="H702" s="164"/>
      <c r="I702" s="172"/>
      <c r="J702" s="172"/>
      <c r="K702" s="172"/>
      <c r="L702" s="172"/>
      <c r="M702" s="172"/>
      <c r="N702" s="172"/>
      <c r="O702" s="172"/>
      <c r="P702" s="172"/>
      <c r="Q702" s="172"/>
      <c r="R702" s="172"/>
      <c r="S702" s="172"/>
      <c r="T702" s="172"/>
      <c r="U702" s="172"/>
      <c r="V702" s="172"/>
      <c r="W702" s="172"/>
      <c r="X702" s="172"/>
      <c r="Y702" s="172"/>
      <c r="Z702" s="172"/>
      <c r="AA702" s="172"/>
      <c r="AB702" s="172"/>
    </row>
    <row r="703" spans="1:28" ht="14.25">
      <c r="A703" s="148" t="s">
        <v>413</v>
      </c>
      <c r="B703" s="149" t="s">
        <v>7</v>
      </c>
      <c r="C703" s="149" t="s">
        <v>1504</v>
      </c>
      <c r="D703" s="165" t="s">
        <v>1505</v>
      </c>
      <c r="E703" s="149" t="s">
        <v>10</v>
      </c>
      <c r="F703" s="150" t="s">
        <v>11</v>
      </c>
      <c r="G703" s="151" t="s">
        <v>1506</v>
      </c>
      <c r="H703" s="152" t="s">
        <v>1507</v>
      </c>
      <c r="I703" s="172"/>
      <c r="J703" s="172"/>
      <c r="K703" s="172"/>
      <c r="L703" s="172"/>
      <c r="M703" s="172"/>
      <c r="N703" s="172"/>
      <c r="O703" s="172"/>
      <c r="P703" s="172"/>
      <c r="Q703" s="172"/>
      <c r="R703" s="172"/>
      <c r="S703" s="172"/>
      <c r="T703" s="172"/>
      <c r="U703" s="172"/>
      <c r="V703" s="172"/>
      <c r="W703" s="172"/>
      <c r="X703" s="172"/>
      <c r="Y703" s="172"/>
      <c r="Z703" s="172"/>
      <c r="AA703" s="172"/>
      <c r="AB703" s="172"/>
    </row>
    <row r="704" spans="1:28" ht="38.25">
      <c r="A704" s="153" t="s">
        <v>1508</v>
      </c>
      <c r="B704" s="154" t="s">
        <v>414</v>
      </c>
      <c r="C704" s="154" t="s">
        <v>27</v>
      </c>
      <c r="D704" s="155" t="s">
        <v>415</v>
      </c>
      <c r="E704" s="154" t="s">
        <v>44</v>
      </c>
      <c r="F704" s="156">
        <v>1</v>
      </c>
      <c r="G704" s="157">
        <v>26.09</v>
      </c>
      <c r="H704" s="158">
        <v>26.09</v>
      </c>
      <c r="I704" s="172"/>
      <c r="J704" s="172"/>
      <c r="K704" s="172"/>
      <c r="L704" s="172"/>
      <c r="M704" s="172"/>
      <c r="N704" s="172"/>
      <c r="O704" s="172"/>
      <c r="P704" s="172"/>
      <c r="Q704" s="172"/>
      <c r="R704" s="172"/>
      <c r="S704" s="172"/>
      <c r="T704" s="172"/>
      <c r="U704" s="172"/>
      <c r="V704" s="172"/>
      <c r="W704" s="172"/>
      <c r="X704" s="172"/>
      <c r="Y704" s="172"/>
      <c r="Z704" s="172"/>
      <c r="AA704" s="172"/>
      <c r="AB704" s="172"/>
    </row>
    <row r="705" spans="1:28" ht="25.5">
      <c r="A705" s="166" t="s">
        <v>1510</v>
      </c>
      <c r="B705" s="167" t="s">
        <v>1726</v>
      </c>
      <c r="C705" s="167" t="s">
        <v>27</v>
      </c>
      <c r="D705" s="168" t="s">
        <v>1727</v>
      </c>
      <c r="E705" s="167" t="s">
        <v>1673</v>
      </c>
      <c r="F705" s="169">
        <v>3.95E-2</v>
      </c>
      <c r="G705" s="170">
        <v>22.64</v>
      </c>
      <c r="H705" s="171">
        <v>0.89</v>
      </c>
      <c r="I705" s="172"/>
      <c r="J705" s="172"/>
      <c r="K705" s="172"/>
      <c r="L705" s="172"/>
      <c r="M705" s="172"/>
      <c r="N705" s="172"/>
      <c r="O705" s="172"/>
      <c r="P705" s="172"/>
      <c r="Q705" s="172"/>
      <c r="R705" s="172"/>
      <c r="S705" s="172"/>
      <c r="T705" s="172"/>
      <c r="U705" s="172"/>
      <c r="V705" s="172"/>
      <c r="W705" s="172"/>
      <c r="X705" s="172"/>
      <c r="Y705" s="172"/>
      <c r="Z705" s="172"/>
      <c r="AA705" s="172"/>
      <c r="AB705" s="172"/>
    </row>
    <row r="706" spans="1:28" ht="25.5">
      <c r="A706" s="166" t="s">
        <v>1510</v>
      </c>
      <c r="B706" s="167" t="s">
        <v>1980</v>
      </c>
      <c r="C706" s="167" t="s">
        <v>27</v>
      </c>
      <c r="D706" s="168" t="s">
        <v>1981</v>
      </c>
      <c r="E706" s="167" t="s">
        <v>1673</v>
      </c>
      <c r="F706" s="169">
        <v>0.2417</v>
      </c>
      <c r="G706" s="170">
        <v>32.86</v>
      </c>
      <c r="H706" s="171">
        <v>7.94</v>
      </c>
      <c r="I706" s="172"/>
      <c r="J706" s="172"/>
      <c r="K706" s="172"/>
      <c r="L706" s="172"/>
      <c r="M706" s="172"/>
      <c r="N706" s="172"/>
      <c r="O706" s="172"/>
      <c r="P706" s="172"/>
      <c r="Q706" s="172"/>
      <c r="R706" s="172"/>
      <c r="S706" s="172"/>
      <c r="T706" s="172"/>
      <c r="U706" s="172"/>
      <c r="V706" s="172"/>
      <c r="W706" s="172"/>
      <c r="X706" s="172"/>
      <c r="Y706" s="172"/>
      <c r="Z706" s="172"/>
      <c r="AA706" s="172"/>
      <c r="AB706" s="172"/>
    </row>
    <row r="707" spans="1:28" ht="14.25">
      <c r="A707" s="166" t="s">
        <v>1513</v>
      </c>
      <c r="B707" s="167" t="s">
        <v>1988</v>
      </c>
      <c r="C707" s="167" t="s">
        <v>27</v>
      </c>
      <c r="D707" s="168" t="s">
        <v>1989</v>
      </c>
      <c r="E707" s="167" t="s">
        <v>99</v>
      </c>
      <c r="F707" s="169">
        <v>2.3393299999999999</v>
      </c>
      <c r="G707" s="170">
        <v>7.38</v>
      </c>
      <c r="H707" s="171">
        <v>17.260000000000002</v>
      </c>
      <c r="I707" s="172"/>
      <c r="J707" s="172"/>
      <c r="K707" s="172"/>
      <c r="L707" s="172"/>
      <c r="M707" s="172"/>
      <c r="N707" s="172"/>
      <c r="O707" s="172"/>
      <c r="P707" s="172"/>
      <c r="Q707" s="172"/>
      <c r="R707" s="172"/>
      <c r="S707" s="172"/>
      <c r="T707" s="172"/>
      <c r="U707" s="172"/>
      <c r="V707" s="172"/>
      <c r="W707" s="172"/>
      <c r="X707" s="172"/>
      <c r="Y707" s="172"/>
      <c r="Z707" s="172"/>
      <c r="AA707" s="172"/>
      <c r="AB707" s="172"/>
    </row>
    <row r="708" spans="1:28" ht="14.25">
      <c r="A708" s="159"/>
      <c r="B708" s="160"/>
      <c r="C708" s="160"/>
      <c r="D708" s="161"/>
      <c r="E708" s="160"/>
      <c r="F708" s="162"/>
      <c r="G708" s="163"/>
      <c r="H708" s="164"/>
      <c r="I708" s="172"/>
      <c r="J708" s="172"/>
      <c r="K708" s="172"/>
      <c r="L708" s="172"/>
      <c r="M708" s="172"/>
      <c r="N708" s="172"/>
      <c r="O708" s="172"/>
      <c r="P708" s="172"/>
      <c r="Q708" s="172"/>
      <c r="R708" s="172"/>
      <c r="S708" s="172"/>
      <c r="T708" s="172"/>
      <c r="U708" s="172"/>
      <c r="V708" s="172"/>
      <c r="W708" s="172"/>
      <c r="X708" s="172"/>
      <c r="Y708" s="172"/>
      <c r="Z708" s="172"/>
      <c r="AA708" s="172"/>
      <c r="AB708" s="172"/>
    </row>
    <row r="709" spans="1:28" ht="14.25">
      <c r="A709" s="148" t="s">
        <v>417</v>
      </c>
      <c r="B709" s="149" t="s">
        <v>7</v>
      </c>
      <c r="C709" s="149" t="s">
        <v>1504</v>
      </c>
      <c r="D709" s="165" t="s">
        <v>1505</v>
      </c>
      <c r="E709" s="149" t="s">
        <v>10</v>
      </c>
      <c r="F709" s="150" t="s">
        <v>11</v>
      </c>
      <c r="G709" s="151" t="s">
        <v>1506</v>
      </c>
      <c r="H709" s="152" t="s">
        <v>1507</v>
      </c>
      <c r="I709" s="172"/>
      <c r="J709" s="172"/>
      <c r="K709" s="172"/>
      <c r="L709" s="172"/>
      <c r="M709" s="172"/>
      <c r="N709" s="172"/>
      <c r="O709" s="172"/>
      <c r="P709" s="172"/>
      <c r="Q709" s="172"/>
      <c r="R709" s="172"/>
      <c r="S709" s="172"/>
      <c r="T709" s="172"/>
      <c r="U709" s="172"/>
      <c r="V709" s="172"/>
      <c r="W709" s="172"/>
      <c r="X709" s="172"/>
      <c r="Y709" s="172"/>
      <c r="Z709" s="172"/>
      <c r="AA709" s="172"/>
      <c r="AB709" s="172"/>
    </row>
    <row r="710" spans="1:28" ht="25.5">
      <c r="A710" s="153" t="s">
        <v>1508</v>
      </c>
      <c r="B710" s="154" t="s">
        <v>418</v>
      </c>
      <c r="C710" s="154" t="s">
        <v>27</v>
      </c>
      <c r="D710" s="155" t="s">
        <v>419</v>
      </c>
      <c r="E710" s="154" t="s">
        <v>44</v>
      </c>
      <c r="F710" s="156">
        <v>1</v>
      </c>
      <c r="G710" s="157">
        <v>5.67</v>
      </c>
      <c r="H710" s="158">
        <v>5.67</v>
      </c>
      <c r="I710" s="172"/>
      <c r="J710" s="172"/>
      <c r="K710" s="172"/>
      <c r="L710" s="172"/>
      <c r="M710" s="172"/>
      <c r="N710" s="172"/>
      <c r="O710" s="172"/>
      <c r="P710" s="172"/>
      <c r="Q710" s="172"/>
      <c r="R710" s="172"/>
      <c r="S710" s="172"/>
      <c r="T710" s="172"/>
      <c r="U710" s="172"/>
      <c r="V710" s="172"/>
      <c r="W710" s="172"/>
      <c r="X710" s="172"/>
      <c r="Y710" s="172"/>
      <c r="Z710" s="172"/>
      <c r="AA710" s="172"/>
      <c r="AB710" s="172"/>
    </row>
    <row r="711" spans="1:28" ht="25.5">
      <c r="A711" s="166" t="s">
        <v>1510</v>
      </c>
      <c r="B711" s="167" t="s">
        <v>1980</v>
      </c>
      <c r="C711" s="167" t="s">
        <v>27</v>
      </c>
      <c r="D711" s="168" t="s">
        <v>1981</v>
      </c>
      <c r="E711" s="167" t="s">
        <v>1673</v>
      </c>
      <c r="F711" s="169">
        <v>9.2700000000000005E-2</v>
      </c>
      <c r="G711" s="170">
        <v>32.86</v>
      </c>
      <c r="H711" s="171">
        <v>3.04</v>
      </c>
      <c r="I711" s="172"/>
      <c r="J711" s="172"/>
      <c r="K711" s="172"/>
      <c r="L711" s="172"/>
      <c r="M711" s="172"/>
      <c r="N711" s="172"/>
      <c r="O711" s="172"/>
      <c r="P711" s="172"/>
      <c r="Q711" s="172"/>
      <c r="R711" s="172"/>
      <c r="S711" s="172"/>
      <c r="T711" s="172"/>
      <c r="U711" s="172"/>
      <c r="V711" s="172"/>
      <c r="W711" s="172"/>
      <c r="X711" s="172"/>
      <c r="Y711" s="172"/>
      <c r="Z711" s="172"/>
      <c r="AA711" s="172"/>
      <c r="AB711" s="172"/>
    </row>
    <row r="712" spans="1:28" ht="25.5">
      <c r="A712" s="166" t="s">
        <v>1510</v>
      </c>
      <c r="B712" s="167" t="s">
        <v>1726</v>
      </c>
      <c r="C712" s="167" t="s">
        <v>27</v>
      </c>
      <c r="D712" s="168" t="s">
        <v>1727</v>
      </c>
      <c r="E712" s="167" t="s">
        <v>1673</v>
      </c>
      <c r="F712" s="169">
        <v>3.09E-2</v>
      </c>
      <c r="G712" s="170">
        <v>22.64</v>
      </c>
      <c r="H712" s="171">
        <v>0.69</v>
      </c>
      <c r="I712" s="172"/>
      <c r="J712" s="172"/>
      <c r="K712" s="172"/>
      <c r="L712" s="172"/>
      <c r="M712" s="172"/>
      <c r="N712" s="172"/>
      <c r="O712" s="172"/>
      <c r="P712" s="172"/>
      <c r="Q712" s="172"/>
      <c r="R712" s="172"/>
      <c r="S712" s="172"/>
      <c r="T712" s="172"/>
      <c r="U712" s="172"/>
      <c r="V712" s="172"/>
      <c r="W712" s="172"/>
      <c r="X712" s="172"/>
      <c r="Y712" s="172"/>
      <c r="Z712" s="172"/>
      <c r="AA712" s="172"/>
      <c r="AB712" s="172"/>
    </row>
    <row r="713" spans="1:28" ht="14.25">
      <c r="A713" s="166" t="s">
        <v>1513</v>
      </c>
      <c r="B713" s="167" t="s">
        <v>1939</v>
      </c>
      <c r="C713" s="167" t="s">
        <v>27</v>
      </c>
      <c r="D713" s="168" t="s">
        <v>1940</v>
      </c>
      <c r="E713" s="167" t="s">
        <v>1750</v>
      </c>
      <c r="F713" s="169">
        <v>0.1666</v>
      </c>
      <c r="G713" s="170">
        <v>11.65</v>
      </c>
      <c r="H713" s="171">
        <v>1.94</v>
      </c>
      <c r="I713" s="172"/>
      <c r="J713" s="172"/>
      <c r="K713" s="172"/>
      <c r="L713" s="172"/>
      <c r="M713" s="172"/>
      <c r="N713" s="172"/>
      <c r="O713" s="172"/>
      <c r="P713" s="172"/>
      <c r="Q713" s="172"/>
      <c r="R713" s="172"/>
      <c r="S713" s="172"/>
      <c r="T713" s="172"/>
      <c r="U713" s="172"/>
      <c r="V713" s="172"/>
      <c r="W713" s="172"/>
      <c r="X713" s="172"/>
      <c r="Y713" s="172"/>
      <c r="Z713" s="172"/>
      <c r="AA713" s="172"/>
      <c r="AB713" s="172"/>
    </row>
    <row r="714" spans="1:28" ht="14.25">
      <c r="A714" s="159"/>
      <c r="B714" s="160"/>
      <c r="C714" s="160"/>
      <c r="D714" s="161"/>
      <c r="E714" s="160"/>
      <c r="F714" s="162"/>
      <c r="G714" s="163"/>
      <c r="H714" s="164"/>
      <c r="I714" s="172"/>
      <c r="J714" s="172"/>
      <c r="K714" s="172"/>
      <c r="L714" s="172"/>
      <c r="M714" s="172"/>
      <c r="N714" s="172"/>
      <c r="O714" s="172"/>
      <c r="P714" s="172"/>
      <c r="Q714" s="172"/>
      <c r="R714" s="172"/>
      <c r="S714" s="172"/>
      <c r="T714" s="172"/>
      <c r="U714" s="172"/>
      <c r="V714" s="172"/>
      <c r="W714" s="172"/>
      <c r="X714" s="172"/>
      <c r="Y714" s="172"/>
      <c r="Z714" s="172"/>
      <c r="AA714" s="172"/>
      <c r="AB714" s="172"/>
    </row>
    <row r="715" spans="1:28" ht="14.25">
      <c r="A715" s="148" t="s">
        <v>420</v>
      </c>
      <c r="B715" s="149" t="s">
        <v>7</v>
      </c>
      <c r="C715" s="149" t="s">
        <v>1504</v>
      </c>
      <c r="D715" s="165" t="s">
        <v>1505</v>
      </c>
      <c r="E715" s="149" t="s">
        <v>10</v>
      </c>
      <c r="F715" s="150" t="s">
        <v>11</v>
      </c>
      <c r="G715" s="151" t="s">
        <v>1506</v>
      </c>
      <c r="H715" s="152" t="s">
        <v>1507</v>
      </c>
      <c r="I715" s="172"/>
      <c r="J715" s="172"/>
      <c r="K715" s="172"/>
      <c r="L715" s="172"/>
      <c r="M715" s="172"/>
      <c r="N715" s="172"/>
      <c r="O715" s="172"/>
      <c r="P715" s="172"/>
      <c r="Q715" s="172"/>
      <c r="R715" s="172"/>
      <c r="S715" s="172"/>
      <c r="T715" s="172"/>
      <c r="U715" s="172"/>
      <c r="V715" s="172"/>
      <c r="W715" s="172"/>
      <c r="X715" s="172"/>
      <c r="Y715" s="172"/>
      <c r="Z715" s="172"/>
      <c r="AA715" s="172"/>
      <c r="AB715" s="172"/>
    </row>
    <row r="716" spans="1:28" ht="25.5">
      <c r="A716" s="153" t="s">
        <v>1508</v>
      </c>
      <c r="B716" s="154" t="s">
        <v>421</v>
      </c>
      <c r="C716" s="154" t="s">
        <v>27</v>
      </c>
      <c r="D716" s="155" t="s">
        <v>422</v>
      </c>
      <c r="E716" s="154" t="s">
        <v>44</v>
      </c>
      <c r="F716" s="156">
        <v>1</v>
      </c>
      <c r="G716" s="157">
        <v>23.12</v>
      </c>
      <c r="H716" s="158">
        <v>23.12</v>
      </c>
      <c r="I716" s="172"/>
      <c r="J716" s="172"/>
      <c r="K716" s="172"/>
      <c r="L716" s="172"/>
      <c r="M716" s="172"/>
      <c r="N716" s="172"/>
      <c r="O716" s="172"/>
      <c r="P716" s="172"/>
      <c r="Q716" s="172"/>
      <c r="R716" s="172"/>
      <c r="S716" s="172"/>
      <c r="T716" s="172"/>
      <c r="U716" s="172"/>
      <c r="V716" s="172"/>
      <c r="W716" s="172"/>
      <c r="X716" s="172"/>
      <c r="Y716" s="172"/>
      <c r="Z716" s="172"/>
      <c r="AA716" s="172"/>
      <c r="AB716" s="172"/>
    </row>
    <row r="717" spans="1:28" ht="25.5">
      <c r="A717" s="166" t="s">
        <v>1510</v>
      </c>
      <c r="B717" s="167" t="s">
        <v>1980</v>
      </c>
      <c r="C717" s="167" t="s">
        <v>27</v>
      </c>
      <c r="D717" s="168" t="s">
        <v>1981</v>
      </c>
      <c r="E717" s="167" t="s">
        <v>1673</v>
      </c>
      <c r="F717" s="169">
        <v>0.50539999999999996</v>
      </c>
      <c r="G717" s="170">
        <v>32.86</v>
      </c>
      <c r="H717" s="171">
        <v>16.600000000000001</v>
      </c>
      <c r="I717" s="172"/>
      <c r="J717" s="172"/>
      <c r="K717" s="172"/>
      <c r="L717" s="172"/>
      <c r="M717" s="172"/>
      <c r="N717" s="172"/>
      <c r="O717" s="172"/>
      <c r="P717" s="172"/>
      <c r="Q717" s="172"/>
      <c r="R717" s="172"/>
      <c r="S717" s="172"/>
      <c r="T717" s="172"/>
      <c r="U717" s="172"/>
      <c r="V717" s="172"/>
      <c r="W717" s="172"/>
      <c r="X717" s="172"/>
      <c r="Y717" s="172"/>
      <c r="Z717" s="172"/>
      <c r="AA717" s="172"/>
      <c r="AB717" s="172"/>
    </row>
    <row r="718" spans="1:28" ht="25.5">
      <c r="A718" s="166" t="s">
        <v>1510</v>
      </c>
      <c r="B718" s="167" t="s">
        <v>1726</v>
      </c>
      <c r="C718" s="167" t="s">
        <v>27</v>
      </c>
      <c r="D718" s="168" t="s">
        <v>1727</v>
      </c>
      <c r="E718" s="167" t="s">
        <v>1673</v>
      </c>
      <c r="F718" s="169">
        <v>0.16850000000000001</v>
      </c>
      <c r="G718" s="170">
        <v>22.64</v>
      </c>
      <c r="H718" s="171">
        <v>3.81</v>
      </c>
      <c r="I718" s="172"/>
      <c r="J718" s="172"/>
      <c r="K718" s="172"/>
      <c r="L718" s="172"/>
      <c r="M718" s="172"/>
      <c r="N718" s="172"/>
      <c r="O718" s="172"/>
      <c r="P718" s="172"/>
      <c r="Q718" s="172"/>
      <c r="R718" s="172"/>
      <c r="S718" s="172"/>
      <c r="T718" s="172"/>
      <c r="U718" s="172"/>
      <c r="V718" s="172"/>
      <c r="W718" s="172"/>
      <c r="X718" s="172"/>
      <c r="Y718" s="172"/>
      <c r="Z718" s="172"/>
      <c r="AA718" s="172"/>
      <c r="AB718" s="172"/>
    </row>
    <row r="719" spans="1:28" ht="14.25">
      <c r="A719" s="166" t="s">
        <v>1513</v>
      </c>
      <c r="B719" s="167" t="s">
        <v>1984</v>
      </c>
      <c r="C719" s="167" t="s">
        <v>27</v>
      </c>
      <c r="D719" s="168" t="s">
        <v>1985</v>
      </c>
      <c r="E719" s="167" t="s">
        <v>76</v>
      </c>
      <c r="F719" s="169">
        <v>4.0099999999999997E-2</v>
      </c>
      <c r="G719" s="170">
        <v>1.24</v>
      </c>
      <c r="H719" s="171">
        <v>0.04</v>
      </c>
      <c r="I719" s="172"/>
      <c r="J719" s="172"/>
      <c r="K719" s="172"/>
      <c r="L719" s="172"/>
      <c r="M719" s="172"/>
      <c r="N719" s="172"/>
      <c r="O719" s="172"/>
      <c r="P719" s="172"/>
      <c r="Q719" s="172"/>
      <c r="R719" s="172"/>
      <c r="S719" s="172"/>
      <c r="T719" s="172"/>
      <c r="U719" s="172"/>
      <c r="V719" s="172"/>
      <c r="W719" s="172"/>
      <c r="X719" s="172"/>
      <c r="Y719" s="172"/>
      <c r="Z719" s="172"/>
      <c r="AA719" s="172"/>
      <c r="AB719" s="172"/>
    </row>
    <row r="720" spans="1:28" ht="14.25">
      <c r="A720" s="166" t="s">
        <v>1513</v>
      </c>
      <c r="B720" s="167" t="s">
        <v>1982</v>
      </c>
      <c r="C720" s="167" t="s">
        <v>27</v>
      </c>
      <c r="D720" s="168" t="s">
        <v>1983</v>
      </c>
      <c r="E720" s="167" t="s">
        <v>99</v>
      </c>
      <c r="F720" s="169">
        <v>0.7288</v>
      </c>
      <c r="G720" s="170">
        <v>3.67</v>
      </c>
      <c r="H720" s="171">
        <v>2.67</v>
      </c>
      <c r="I720" s="172"/>
      <c r="J720" s="172"/>
      <c r="K720" s="172"/>
      <c r="L720" s="172"/>
      <c r="M720" s="172"/>
      <c r="N720" s="172"/>
      <c r="O720" s="172"/>
      <c r="P720" s="172"/>
      <c r="Q720" s="172"/>
      <c r="R720" s="172"/>
      <c r="S720" s="172"/>
      <c r="T720" s="172"/>
      <c r="U720" s="172"/>
      <c r="V720" s="172"/>
      <c r="W720" s="172"/>
      <c r="X720" s="172"/>
      <c r="Y720" s="172"/>
      <c r="Z720" s="172"/>
      <c r="AA720" s="172"/>
      <c r="AB720" s="172"/>
    </row>
    <row r="721" spans="1:28" ht="14.25">
      <c r="A721" s="159"/>
      <c r="B721" s="160"/>
      <c r="C721" s="160"/>
      <c r="D721" s="161"/>
      <c r="E721" s="160"/>
      <c r="F721" s="162"/>
      <c r="G721" s="163"/>
      <c r="H721" s="164"/>
      <c r="I721" s="172"/>
      <c r="J721" s="172"/>
      <c r="K721" s="172"/>
      <c r="L721" s="172"/>
      <c r="M721" s="172"/>
      <c r="N721" s="172"/>
      <c r="O721" s="172"/>
      <c r="P721" s="172"/>
      <c r="Q721" s="172"/>
      <c r="R721" s="172"/>
      <c r="S721" s="172"/>
      <c r="T721" s="172"/>
      <c r="U721" s="172"/>
      <c r="V721" s="172"/>
      <c r="W721" s="172"/>
      <c r="X721" s="172"/>
      <c r="Y721" s="172"/>
      <c r="Z721" s="172"/>
      <c r="AA721" s="172"/>
      <c r="AB721" s="172"/>
    </row>
    <row r="722" spans="1:28" ht="14.25">
      <c r="A722" s="148" t="s">
        <v>423</v>
      </c>
      <c r="B722" s="149" t="s">
        <v>7</v>
      </c>
      <c r="C722" s="149" t="s">
        <v>1504</v>
      </c>
      <c r="D722" s="165" t="s">
        <v>1505</v>
      </c>
      <c r="E722" s="149" t="s">
        <v>10</v>
      </c>
      <c r="F722" s="150" t="s">
        <v>11</v>
      </c>
      <c r="G722" s="151" t="s">
        <v>1506</v>
      </c>
      <c r="H722" s="152" t="s">
        <v>1507</v>
      </c>
      <c r="I722" s="172"/>
      <c r="J722" s="172"/>
      <c r="K722" s="172"/>
      <c r="L722" s="172"/>
      <c r="M722" s="172"/>
      <c r="N722" s="172"/>
      <c r="O722" s="172"/>
      <c r="P722" s="172"/>
      <c r="Q722" s="172"/>
      <c r="R722" s="172"/>
      <c r="S722" s="172"/>
      <c r="T722" s="172"/>
      <c r="U722" s="172"/>
      <c r="V722" s="172"/>
      <c r="W722" s="172"/>
      <c r="X722" s="172"/>
      <c r="Y722" s="172"/>
      <c r="Z722" s="172"/>
      <c r="AA722" s="172"/>
      <c r="AB722" s="172"/>
    </row>
    <row r="723" spans="1:28" ht="25.5">
      <c r="A723" s="153" t="s">
        <v>1508</v>
      </c>
      <c r="B723" s="154" t="s">
        <v>424</v>
      </c>
      <c r="C723" s="154" t="s">
        <v>27</v>
      </c>
      <c r="D723" s="155" t="s">
        <v>425</v>
      </c>
      <c r="E723" s="154" t="s">
        <v>44</v>
      </c>
      <c r="F723" s="156">
        <v>1</v>
      </c>
      <c r="G723" s="157">
        <v>16.22</v>
      </c>
      <c r="H723" s="158">
        <v>16.22</v>
      </c>
      <c r="I723" s="172"/>
      <c r="J723" s="172"/>
      <c r="K723" s="172"/>
      <c r="L723" s="172"/>
      <c r="M723" s="172"/>
      <c r="N723" s="172"/>
      <c r="O723" s="172"/>
      <c r="P723" s="172"/>
      <c r="Q723" s="172"/>
      <c r="R723" s="172"/>
      <c r="S723" s="172"/>
      <c r="T723" s="172"/>
      <c r="U723" s="172"/>
      <c r="V723" s="172"/>
      <c r="W723" s="172"/>
      <c r="X723" s="172"/>
      <c r="Y723" s="172"/>
      <c r="Z723" s="172"/>
      <c r="AA723" s="172"/>
      <c r="AB723" s="172"/>
    </row>
    <row r="724" spans="1:28" ht="25.5">
      <c r="A724" s="166" t="s">
        <v>1510</v>
      </c>
      <c r="B724" s="167" t="s">
        <v>1726</v>
      </c>
      <c r="C724" s="167" t="s">
        <v>27</v>
      </c>
      <c r="D724" s="168" t="s">
        <v>1727</v>
      </c>
      <c r="E724" s="167" t="s">
        <v>1673</v>
      </c>
      <c r="F724" s="169">
        <v>7.5700000000000003E-2</v>
      </c>
      <c r="G724" s="170">
        <v>22.64</v>
      </c>
      <c r="H724" s="171">
        <v>1.71</v>
      </c>
      <c r="I724" s="172"/>
      <c r="J724" s="172"/>
      <c r="K724" s="172"/>
      <c r="L724" s="172"/>
      <c r="M724" s="172"/>
      <c r="N724" s="172"/>
      <c r="O724" s="172"/>
      <c r="P724" s="172"/>
      <c r="Q724" s="172"/>
      <c r="R724" s="172"/>
      <c r="S724" s="172"/>
      <c r="T724" s="172"/>
      <c r="U724" s="172"/>
      <c r="V724" s="172"/>
      <c r="W724" s="172"/>
      <c r="X724" s="172"/>
      <c r="Y724" s="172"/>
      <c r="Z724" s="172"/>
      <c r="AA724" s="172"/>
      <c r="AB724" s="172"/>
    </row>
    <row r="725" spans="1:28" ht="25.5">
      <c r="A725" s="166" t="s">
        <v>1510</v>
      </c>
      <c r="B725" s="167" t="s">
        <v>1980</v>
      </c>
      <c r="C725" s="167" t="s">
        <v>27</v>
      </c>
      <c r="D725" s="168" t="s">
        <v>1981</v>
      </c>
      <c r="E725" s="167" t="s">
        <v>1673</v>
      </c>
      <c r="F725" s="169">
        <v>0.22700000000000001</v>
      </c>
      <c r="G725" s="170">
        <v>32.86</v>
      </c>
      <c r="H725" s="171">
        <v>7.45</v>
      </c>
      <c r="I725" s="172"/>
      <c r="J725" s="172"/>
      <c r="K725" s="172"/>
      <c r="L725" s="172"/>
      <c r="M725" s="172"/>
      <c r="N725" s="172"/>
      <c r="O725" s="172"/>
      <c r="P725" s="172"/>
      <c r="Q725" s="172"/>
      <c r="R725" s="172"/>
      <c r="S725" s="172"/>
      <c r="T725" s="172"/>
      <c r="U725" s="172"/>
      <c r="V725" s="172"/>
      <c r="W725" s="172"/>
      <c r="X725" s="172"/>
      <c r="Y725" s="172"/>
      <c r="Z725" s="172"/>
      <c r="AA725" s="172"/>
      <c r="AB725" s="172"/>
    </row>
    <row r="726" spans="1:28" ht="14.25">
      <c r="A726" s="166" t="s">
        <v>1513</v>
      </c>
      <c r="B726" s="167" t="s">
        <v>1986</v>
      </c>
      <c r="C726" s="167" t="s">
        <v>27</v>
      </c>
      <c r="D726" s="168" t="s">
        <v>1987</v>
      </c>
      <c r="E726" s="167" t="s">
        <v>1750</v>
      </c>
      <c r="F726" s="169">
        <v>0.22850000000000001</v>
      </c>
      <c r="G726" s="170">
        <v>30.94</v>
      </c>
      <c r="H726" s="171">
        <v>7.06</v>
      </c>
      <c r="I726" s="172"/>
      <c r="J726" s="172"/>
      <c r="K726" s="172"/>
      <c r="L726" s="172"/>
      <c r="M726" s="172"/>
      <c r="N726" s="172"/>
      <c r="O726" s="172"/>
      <c r="P726" s="172"/>
      <c r="Q726" s="172"/>
      <c r="R726" s="172"/>
      <c r="S726" s="172"/>
      <c r="T726" s="172"/>
      <c r="U726" s="172"/>
      <c r="V726" s="172"/>
      <c r="W726" s="172"/>
      <c r="X726" s="172"/>
      <c r="Y726" s="172"/>
      <c r="Z726" s="172"/>
      <c r="AA726" s="172"/>
      <c r="AB726" s="172"/>
    </row>
    <row r="727" spans="1:28" ht="14.25">
      <c r="A727" s="159"/>
      <c r="B727" s="160"/>
      <c r="C727" s="160"/>
      <c r="D727" s="161"/>
      <c r="E727" s="160"/>
      <c r="F727" s="162"/>
      <c r="G727" s="163"/>
      <c r="H727" s="164"/>
      <c r="I727" s="172"/>
      <c r="J727" s="172"/>
      <c r="K727" s="172"/>
      <c r="L727" s="172"/>
      <c r="M727" s="172"/>
      <c r="N727" s="172"/>
      <c r="O727" s="172"/>
      <c r="P727" s="172"/>
      <c r="Q727" s="172"/>
      <c r="R727" s="172"/>
      <c r="S727" s="172"/>
      <c r="T727" s="172"/>
      <c r="U727" s="172"/>
      <c r="V727" s="172"/>
      <c r="W727" s="172"/>
      <c r="X727" s="172"/>
      <c r="Y727" s="172"/>
      <c r="Z727" s="172"/>
      <c r="AA727" s="172"/>
      <c r="AB727" s="172"/>
    </row>
    <row r="728" spans="1:28" ht="14.25">
      <c r="A728" s="148" t="s">
        <v>428</v>
      </c>
      <c r="B728" s="149" t="s">
        <v>7</v>
      </c>
      <c r="C728" s="149" t="s">
        <v>1504</v>
      </c>
      <c r="D728" s="165" t="s">
        <v>1505</v>
      </c>
      <c r="E728" s="149" t="s">
        <v>10</v>
      </c>
      <c r="F728" s="150" t="s">
        <v>11</v>
      </c>
      <c r="G728" s="151" t="s">
        <v>1506</v>
      </c>
      <c r="H728" s="152" t="s">
        <v>1507</v>
      </c>
      <c r="I728" s="172"/>
      <c r="J728" s="172"/>
      <c r="K728" s="172"/>
      <c r="L728" s="172"/>
      <c r="M728" s="172"/>
      <c r="N728" s="172"/>
      <c r="O728" s="172"/>
      <c r="P728" s="172"/>
      <c r="Q728" s="172"/>
      <c r="R728" s="172"/>
      <c r="S728" s="172"/>
      <c r="T728" s="172"/>
      <c r="U728" s="172"/>
      <c r="V728" s="172"/>
      <c r="W728" s="172"/>
      <c r="X728" s="172"/>
      <c r="Y728" s="172"/>
      <c r="Z728" s="172"/>
      <c r="AA728" s="172"/>
      <c r="AB728" s="172"/>
    </row>
    <row r="729" spans="1:28" ht="38.25">
      <c r="A729" s="153" t="s">
        <v>1508</v>
      </c>
      <c r="B729" s="154" t="s">
        <v>429</v>
      </c>
      <c r="C729" s="154" t="s">
        <v>20</v>
      </c>
      <c r="D729" s="155" t="s">
        <v>1990</v>
      </c>
      <c r="E729" s="154" t="s">
        <v>44</v>
      </c>
      <c r="F729" s="156">
        <v>1</v>
      </c>
      <c r="G729" s="157">
        <v>34.99</v>
      </c>
      <c r="H729" s="158">
        <v>34.99</v>
      </c>
      <c r="I729" s="172"/>
      <c r="J729" s="172"/>
      <c r="K729" s="172"/>
      <c r="L729" s="172"/>
      <c r="M729" s="172"/>
      <c r="N729" s="172"/>
      <c r="O729" s="172"/>
      <c r="P729" s="172"/>
      <c r="Q729" s="172"/>
      <c r="R729" s="172"/>
      <c r="S729" s="172"/>
      <c r="T729" s="172"/>
      <c r="U729" s="172"/>
      <c r="V729" s="172"/>
      <c r="W729" s="172"/>
      <c r="X729" s="172"/>
      <c r="Y729" s="172"/>
      <c r="Z729" s="172"/>
      <c r="AA729" s="172"/>
      <c r="AB729" s="172"/>
    </row>
    <row r="730" spans="1:28" ht="14.25">
      <c r="A730" s="166" t="s">
        <v>1513</v>
      </c>
      <c r="B730" s="167" t="s">
        <v>1991</v>
      </c>
      <c r="C730" s="167" t="s">
        <v>20</v>
      </c>
      <c r="D730" s="168" t="s">
        <v>1992</v>
      </c>
      <c r="E730" s="167" t="s">
        <v>1993</v>
      </c>
      <c r="F730" s="169">
        <v>4.2538800000000002E-2</v>
      </c>
      <c r="G730" s="170">
        <v>32.72</v>
      </c>
      <c r="H730" s="171" t="s">
        <v>1994</v>
      </c>
      <c r="I730" s="172"/>
      <c r="J730" s="172"/>
      <c r="K730" s="172"/>
      <c r="L730" s="172"/>
      <c r="M730" s="172"/>
      <c r="N730" s="172"/>
      <c r="O730" s="172"/>
      <c r="P730" s="172"/>
      <c r="Q730" s="172"/>
      <c r="R730" s="172"/>
      <c r="S730" s="172"/>
      <c r="T730" s="172"/>
      <c r="U730" s="172"/>
      <c r="V730" s="172"/>
      <c r="W730" s="172"/>
      <c r="X730" s="172"/>
      <c r="Y730" s="172"/>
      <c r="Z730" s="172"/>
      <c r="AA730" s="172"/>
      <c r="AB730" s="172"/>
    </row>
    <row r="731" spans="1:28" ht="25.5">
      <c r="A731" s="166" t="s">
        <v>1513</v>
      </c>
      <c r="B731" s="167" t="s">
        <v>1995</v>
      </c>
      <c r="C731" s="167" t="s">
        <v>20</v>
      </c>
      <c r="D731" s="168" t="s">
        <v>1996</v>
      </c>
      <c r="E731" s="167" t="s">
        <v>1993</v>
      </c>
      <c r="F731" s="169">
        <v>0.14179610000000001</v>
      </c>
      <c r="G731" s="170">
        <v>43.86</v>
      </c>
      <c r="H731" s="171" t="s">
        <v>1997</v>
      </c>
      <c r="I731" s="172"/>
      <c r="J731" s="172"/>
      <c r="K731" s="172"/>
      <c r="L731" s="172"/>
      <c r="M731" s="172"/>
      <c r="N731" s="172"/>
      <c r="O731" s="172"/>
      <c r="P731" s="172"/>
      <c r="Q731" s="172"/>
      <c r="R731" s="172"/>
      <c r="S731" s="172"/>
      <c r="T731" s="172"/>
      <c r="U731" s="172"/>
      <c r="V731" s="172"/>
      <c r="W731" s="172"/>
      <c r="X731" s="172"/>
      <c r="Y731" s="172"/>
      <c r="Z731" s="172"/>
      <c r="AA731" s="172"/>
      <c r="AB731" s="172"/>
    </row>
    <row r="732" spans="1:28" ht="25.5">
      <c r="A732" s="166" t="s">
        <v>1513</v>
      </c>
      <c r="B732" s="167" t="s">
        <v>1998</v>
      </c>
      <c r="C732" s="167" t="s">
        <v>20</v>
      </c>
      <c r="D732" s="168" t="s">
        <v>1999</v>
      </c>
      <c r="E732" s="167" t="s">
        <v>48</v>
      </c>
      <c r="F732" s="169">
        <v>2.91667E-2</v>
      </c>
      <c r="G732" s="170">
        <v>3.35</v>
      </c>
      <c r="H732" s="171" t="s">
        <v>2000</v>
      </c>
      <c r="I732" s="172"/>
      <c r="J732" s="172"/>
      <c r="K732" s="172"/>
      <c r="L732" s="172"/>
      <c r="M732" s="172"/>
      <c r="N732" s="172"/>
      <c r="O732" s="172"/>
      <c r="P732" s="172"/>
      <c r="Q732" s="172"/>
      <c r="R732" s="172"/>
      <c r="S732" s="172"/>
      <c r="T732" s="172"/>
      <c r="U732" s="172"/>
      <c r="V732" s="172"/>
      <c r="W732" s="172"/>
      <c r="X732" s="172"/>
      <c r="Y732" s="172"/>
      <c r="Z732" s="172"/>
      <c r="AA732" s="172"/>
      <c r="AB732" s="172"/>
    </row>
    <row r="733" spans="1:28" ht="14.25">
      <c r="A733" s="166" t="s">
        <v>1508</v>
      </c>
      <c r="B733" s="167" t="s">
        <v>2001</v>
      </c>
      <c r="C733" s="167" t="s">
        <v>20</v>
      </c>
      <c r="D733" s="168" t="s">
        <v>1981</v>
      </c>
      <c r="E733" s="167" t="s">
        <v>1585</v>
      </c>
      <c r="F733" s="169">
        <v>0.25287359999999998</v>
      </c>
      <c r="G733" s="170">
        <v>32.880000000000003</v>
      </c>
      <c r="H733" s="171" t="s">
        <v>2002</v>
      </c>
      <c r="I733" s="172"/>
      <c r="J733" s="172"/>
      <c r="K733" s="172"/>
      <c r="L733" s="172"/>
      <c r="M733" s="172"/>
      <c r="N733" s="172"/>
      <c r="O733" s="172"/>
      <c r="P733" s="172"/>
      <c r="Q733" s="172"/>
      <c r="R733" s="172"/>
      <c r="S733" s="172"/>
      <c r="T733" s="172"/>
      <c r="U733" s="172"/>
      <c r="V733" s="172"/>
      <c r="W733" s="172"/>
      <c r="X733" s="172"/>
      <c r="Y733" s="172"/>
      <c r="Z733" s="172"/>
      <c r="AA733" s="172"/>
      <c r="AB733" s="172"/>
    </row>
    <row r="734" spans="1:28" ht="38.25">
      <c r="A734" s="166" t="s">
        <v>1508</v>
      </c>
      <c r="B734" s="167" t="s">
        <v>2003</v>
      </c>
      <c r="C734" s="167" t="s">
        <v>20</v>
      </c>
      <c r="D734" s="168" t="s">
        <v>2004</v>
      </c>
      <c r="E734" s="167" t="s">
        <v>44</v>
      </c>
      <c r="F734" s="169">
        <v>1</v>
      </c>
      <c r="G734" s="170">
        <v>15.57</v>
      </c>
      <c r="H734" s="171" t="s">
        <v>2005</v>
      </c>
      <c r="I734" s="172"/>
      <c r="J734" s="172"/>
      <c r="K734" s="172"/>
      <c r="L734" s="172"/>
      <c r="M734" s="172"/>
      <c r="N734" s="172"/>
      <c r="O734" s="172"/>
      <c r="P734" s="172"/>
      <c r="Q734" s="172"/>
      <c r="R734" s="172"/>
      <c r="S734" s="172"/>
      <c r="T734" s="172"/>
      <c r="U734" s="172"/>
      <c r="V734" s="172"/>
      <c r="W734" s="172"/>
      <c r="X734" s="172"/>
      <c r="Y734" s="172"/>
      <c r="Z734" s="172"/>
      <c r="AA734" s="172"/>
      <c r="AB734" s="172"/>
    </row>
    <row r="735" spans="1:28" ht="14.25">
      <c r="A735" s="166" t="s">
        <v>1508</v>
      </c>
      <c r="B735" s="167" t="s">
        <v>2006</v>
      </c>
      <c r="C735" s="167" t="s">
        <v>20</v>
      </c>
      <c r="D735" s="168" t="s">
        <v>2007</v>
      </c>
      <c r="E735" s="167" t="s">
        <v>1585</v>
      </c>
      <c r="F735" s="169">
        <v>0.12643679999999999</v>
      </c>
      <c r="G735" s="170">
        <v>26.89</v>
      </c>
      <c r="H735" s="171" t="s">
        <v>2008</v>
      </c>
      <c r="I735" s="172"/>
      <c r="J735" s="172"/>
      <c r="K735" s="172"/>
      <c r="L735" s="172"/>
      <c r="M735" s="172"/>
      <c r="N735" s="172"/>
      <c r="O735" s="172"/>
      <c r="P735" s="172"/>
      <c r="Q735" s="172"/>
      <c r="R735" s="172"/>
      <c r="S735" s="172"/>
      <c r="T735" s="172"/>
      <c r="U735" s="172"/>
      <c r="V735" s="172"/>
      <c r="W735" s="172"/>
      <c r="X735" s="172"/>
      <c r="Y735" s="172"/>
      <c r="Z735" s="172"/>
      <c r="AA735" s="172"/>
      <c r="AB735" s="172"/>
    </row>
    <row r="736" spans="1:28" ht="14.25">
      <c r="A736" s="159"/>
      <c r="B736" s="160"/>
      <c r="C736" s="160"/>
      <c r="D736" s="161"/>
      <c r="E736" s="160"/>
      <c r="F736" s="162"/>
      <c r="G736" s="163"/>
      <c r="H736" s="164"/>
      <c r="I736" s="172"/>
      <c r="J736" s="172"/>
      <c r="K736" s="172"/>
      <c r="L736" s="172"/>
      <c r="M736" s="172"/>
      <c r="N736" s="172"/>
      <c r="O736" s="172"/>
      <c r="P736" s="172"/>
      <c r="Q736" s="172"/>
      <c r="R736" s="172"/>
      <c r="S736" s="172"/>
      <c r="T736" s="172"/>
      <c r="U736" s="172"/>
      <c r="V736" s="172"/>
      <c r="W736" s="172"/>
      <c r="X736" s="172"/>
      <c r="Y736" s="172"/>
      <c r="Z736" s="172"/>
      <c r="AA736" s="172"/>
      <c r="AB736" s="172"/>
    </row>
    <row r="737" spans="1:28" ht="14.25">
      <c r="A737" s="148" t="s">
        <v>431</v>
      </c>
      <c r="B737" s="149" t="s">
        <v>7</v>
      </c>
      <c r="C737" s="149" t="s">
        <v>1504</v>
      </c>
      <c r="D737" s="165" t="s">
        <v>1505</v>
      </c>
      <c r="E737" s="149" t="s">
        <v>10</v>
      </c>
      <c r="F737" s="150" t="s">
        <v>11</v>
      </c>
      <c r="G737" s="151" t="s">
        <v>1506</v>
      </c>
      <c r="H737" s="152" t="s">
        <v>1507</v>
      </c>
      <c r="I737" s="172"/>
      <c r="J737" s="172"/>
      <c r="K737" s="172"/>
      <c r="L737" s="172"/>
      <c r="M737" s="172"/>
      <c r="N737" s="172"/>
      <c r="O737" s="172"/>
      <c r="P737" s="172"/>
      <c r="Q737" s="172"/>
      <c r="R737" s="172"/>
      <c r="S737" s="172"/>
      <c r="T737" s="172"/>
      <c r="U737" s="172"/>
      <c r="V737" s="172"/>
      <c r="W737" s="172"/>
      <c r="X737" s="172"/>
      <c r="Y737" s="172"/>
      <c r="Z737" s="172"/>
      <c r="AA737" s="172"/>
      <c r="AB737" s="172"/>
    </row>
    <row r="738" spans="1:28" ht="25.5">
      <c r="A738" s="153" t="s">
        <v>1508</v>
      </c>
      <c r="B738" s="154" t="s">
        <v>432</v>
      </c>
      <c r="C738" s="154" t="s">
        <v>27</v>
      </c>
      <c r="D738" s="155" t="s">
        <v>433</v>
      </c>
      <c r="E738" s="154" t="s">
        <v>44</v>
      </c>
      <c r="F738" s="156">
        <v>1</v>
      </c>
      <c r="G738" s="157">
        <v>19.11</v>
      </c>
      <c r="H738" s="158">
        <v>19.11</v>
      </c>
      <c r="I738" s="172"/>
      <c r="J738" s="172"/>
      <c r="K738" s="172"/>
      <c r="L738" s="172"/>
      <c r="M738" s="172"/>
      <c r="N738" s="172"/>
      <c r="O738" s="172"/>
      <c r="P738" s="172"/>
      <c r="Q738" s="172"/>
      <c r="R738" s="172"/>
      <c r="S738" s="172"/>
      <c r="T738" s="172"/>
      <c r="U738" s="172"/>
      <c r="V738" s="172"/>
      <c r="W738" s="172"/>
      <c r="X738" s="172"/>
      <c r="Y738" s="172"/>
      <c r="Z738" s="172"/>
      <c r="AA738" s="172"/>
      <c r="AB738" s="172"/>
    </row>
    <row r="739" spans="1:28" ht="25.5">
      <c r="A739" s="166" t="s">
        <v>1510</v>
      </c>
      <c r="B739" s="167" t="s">
        <v>1980</v>
      </c>
      <c r="C739" s="167" t="s">
        <v>27</v>
      </c>
      <c r="D739" s="168" t="s">
        <v>1981</v>
      </c>
      <c r="E739" s="167" t="s">
        <v>1673</v>
      </c>
      <c r="F739" s="169">
        <v>0.3805</v>
      </c>
      <c r="G739" s="170">
        <v>32.86</v>
      </c>
      <c r="H739" s="171">
        <v>12.5</v>
      </c>
      <c r="I739" s="172"/>
      <c r="J739" s="172"/>
      <c r="K739" s="172"/>
      <c r="L739" s="172"/>
      <c r="M739" s="172"/>
      <c r="N739" s="172"/>
      <c r="O739" s="172"/>
      <c r="P739" s="172"/>
      <c r="Q739" s="172"/>
      <c r="R739" s="172"/>
      <c r="S739" s="172"/>
      <c r="T739" s="172"/>
      <c r="U739" s="172"/>
      <c r="V739" s="172"/>
      <c r="W739" s="172"/>
      <c r="X739" s="172"/>
      <c r="Y739" s="172"/>
      <c r="Z739" s="172"/>
      <c r="AA739" s="172"/>
      <c r="AB739" s="172"/>
    </row>
    <row r="740" spans="1:28" ht="14.25">
      <c r="A740" s="166" t="s">
        <v>1513</v>
      </c>
      <c r="B740" s="167" t="s">
        <v>2009</v>
      </c>
      <c r="C740" s="167" t="s">
        <v>27</v>
      </c>
      <c r="D740" s="168" t="s">
        <v>2010</v>
      </c>
      <c r="E740" s="167" t="s">
        <v>1750</v>
      </c>
      <c r="F740" s="169">
        <v>0.13</v>
      </c>
      <c r="G740" s="170">
        <v>47.85</v>
      </c>
      <c r="H740" s="171">
        <v>6.22</v>
      </c>
      <c r="I740" s="172"/>
      <c r="J740" s="172"/>
      <c r="K740" s="172"/>
      <c r="L740" s="172"/>
      <c r="M740" s="172"/>
      <c r="N740" s="172"/>
      <c r="O740" s="172"/>
      <c r="P740" s="172"/>
      <c r="Q740" s="172"/>
      <c r="R740" s="172"/>
      <c r="S740" s="172"/>
      <c r="T740" s="172"/>
      <c r="U740" s="172"/>
      <c r="V740" s="172"/>
      <c r="W740" s="172"/>
      <c r="X740" s="172"/>
      <c r="Y740" s="172"/>
      <c r="Z740" s="172"/>
      <c r="AA740" s="172"/>
      <c r="AB740" s="172"/>
    </row>
    <row r="741" spans="1:28" ht="14.25">
      <c r="A741" s="166" t="s">
        <v>1513</v>
      </c>
      <c r="B741" s="167" t="s">
        <v>2011</v>
      </c>
      <c r="C741" s="167" t="s">
        <v>27</v>
      </c>
      <c r="D741" s="168" t="s">
        <v>2012</v>
      </c>
      <c r="E741" s="167" t="s">
        <v>1750</v>
      </c>
      <c r="F741" s="169">
        <v>1.2999999999999999E-2</v>
      </c>
      <c r="G741" s="170">
        <v>30.24</v>
      </c>
      <c r="H741" s="171">
        <v>0.39</v>
      </c>
      <c r="I741" s="172"/>
      <c r="J741" s="172"/>
      <c r="K741" s="172"/>
      <c r="L741" s="172"/>
      <c r="M741" s="172"/>
      <c r="N741" s="172"/>
      <c r="O741" s="172"/>
      <c r="P741" s="172"/>
      <c r="Q741" s="172"/>
      <c r="R741" s="172"/>
      <c r="S741" s="172"/>
      <c r="T741" s="172"/>
      <c r="U741" s="172"/>
      <c r="V741" s="172"/>
      <c r="W741" s="172"/>
      <c r="X741" s="172"/>
      <c r="Y741" s="172"/>
      <c r="Z741" s="172"/>
      <c r="AA741" s="172"/>
      <c r="AB741" s="172"/>
    </row>
    <row r="742" spans="1:28" ht="14.25">
      <c r="A742" s="159"/>
      <c r="B742" s="160"/>
      <c r="C742" s="160"/>
      <c r="D742" s="161"/>
      <c r="E742" s="160"/>
      <c r="F742" s="162"/>
      <c r="G742" s="163"/>
      <c r="H742" s="164"/>
      <c r="I742" s="172"/>
      <c r="J742" s="172"/>
      <c r="K742" s="172"/>
      <c r="L742" s="172"/>
      <c r="M742" s="172"/>
      <c r="N742" s="172"/>
      <c r="O742" s="172"/>
      <c r="P742" s="172"/>
      <c r="Q742" s="172"/>
      <c r="R742" s="172"/>
      <c r="S742" s="172"/>
      <c r="T742" s="172"/>
      <c r="U742" s="172"/>
      <c r="V742" s="172"/>
      <c r="W742" s="172"/>
      <c r="X742" s="172"/>
      <c r="Y742" s="172"/>
      <c r="Z742" s="172"/>
      <c r="AA742" s="172"/>
      <c r="AB742" s="172"/>
    </row>
    <row r="743" spans="1:28" ht="14.25">
      <c r="A743" s="148" t="s">
        <v>434</v>
      </c>
      <c r="B743" s="149" t="s">
        <v>7</v>
      </c>
      <c r="C743" s="149" t="s">
        <v>1504</v>
      </c>
      <c r="D743" s="165" t="s">
        <v>1505</v>
      </c>
      <c r="E743" s="149" t="s">
        <v>10</v>
      </c>
      <c r="F743" s="150" t="s">
        <v>11</v>
      </c>
      <c r="G743" s="151" t="s">
        <v>1506</v>
      </c>
      <c r="H743" s="152" t="s">
        <v>1507</v>
      </c>
      <c r="I743" s="172"/>
      <c r="J743" s="172"/>
      <c r="K743" s="172"/>
      <c r="L743" s="172"/>
      <c r="M743" s="172"/>
      <c r="N743" s="172"/>
      <c r="O743" s="172"/>
      <c r="P743" s="172"/>
      <c r="Q743" s="172"/>
      <c r="R743" s="172"/>
      <c r="S743" s="172"/>
      <c r="T743" s="172"/>
      <c r="U743" s="172"/>
      <c r="V743" s="172"/>
      <c r="W743" s="172"/>
      <c r="X743" s="172"/>
      <c r="Y743" s="172"/>
      <c r="Z743" s="172"/>
      <c r="AA743" s="172"/>
      <c r="AB743" s="172"/>
    </row>
    <row r="744" spans="1:28" ht="25.5">
      <c r="A744" s="153" t="s">
        <v>1508</v>
      </c>
      <c r="B744" s="154" t="s">
        <v>435</v>
      </c>
      <c r="C744" s="154" t="s">
        <v>20</v>
      </c>
      <c r="D744" s="155" t="s">
        <v>2013</v>
      </c>
      <c r="E744" s="154" t="s">
        <v>61</v>
      </c>
      <c r="F744" s="156">
        <v>1</v>
      </c>
      <c r="G744" s="157">
        <v>8.15</v>
      </c>
      <c r="H744" s="158">
        <v>8.15</v>
      </c>
      <c r="I744" s="172"/>
      <c r="J744" s="172"/>
      <c r="K744" s="172"/>
      <c r="L744" s="172"/>
      <c r="M744" s="172"/>
      <c r="N744" s="172"/>
      <c r="O744" s="172"/>
      <c r="P744" s="172"/>
      <c r="Q744" s="172"/>
      <c r="R744" s="172"/>
      <c r="S744" s="172"/>
      <c r="T744" s="172"/>
      <c r="U744" s="172"/>
      <c r="V744" s="172"/>
      <c r="W744" s="172"/>
      <c r="X744" s="172"/>
      <c r="Y744" s="172"/>
      <c r="Z744" s="172"/>
      <c r="AA744" s="172"/>
      <c r="AB744" s="172"/>
    </row>
    <row r="745" spans="1:28" ht="14.25">
      <c r="A745" s="166" t="s">
        <v>1513</v>
      </c>
      <c r="B745" s="167" t="s">
        <v>1991</v>
      </c>
      <c r="C745" s="167" t="s">
        <v>20</v>
      </c>
      <c r="D745" s="168" t="s">
        <v>1992</v>
      </c>
      <c r="E745" s="167" t="s">
        <v>1993</v>
      </c>
      <c r="F745" s="169">
        <v>5.3455999999999998E-3</v>
      </c>
      <c r="G745" s="170">
        <v>32.72</v>
      </c>
      <c r="H745" s="171">
        <v>0.1749</v>
      </c>
      <c r="I745" s="172"/>
      <c r="J745" s="172"/>
      <c r="K745" s="172"/>
      <c r="L745" s="172"/>
      <c r="M745" s="172"/>
      <c r="N745" s="172"/>
      <c r="O745" s="172"/>
      <c r="P745" s="172"/>
      <c r="Q745" s="172"/>
      <c r="R745" s="172"/>
      <c r="S745" s="172"/>
      <c r="T745" s="172"/>
      <c r="U745" s="172"/>
      <c r="V745" s="172"/>
      <c r="W745" s="172"/>
      <c r="X745" s="172"/>
      <c r="Y745" s="172"/>
      <c r="Z745" s="172"/>
      <c r="AA745" s="172"/>
      <c r="AB745" s="172"/>
    </row>
    <row r="746" spans="1:28" ht="25.5">
      <c r="A746" s="166" t="s">
        <v>1513</v>
      </c>
      <c r="B746" s="167" t="s">
        <v>1995</v>
      </c>
      <c r="C746" s="167" t="s">
        <v>20</v>
      </c>
      <c r="D746" s="168" t="s">
        <v>1996</v>
      </c>
      <c r="E746" s="167" t="s">
        <v>1993</v>
      </c>
      <c r="F746" s="169">
        <v>1.78186E-2</v>
      </c>
      <c r="G746" s="170">
        <v>43.86</v>
      </c>
      <c r="H746" s="171">
        <v>0.78149999999999997</v>
      </c>
      <c r="I746" s="172"/>
      <c r="J746" s="172"/>
      <c r="K746" s="172"/>
      <c r="L746" s="172"/>
      <c r="M746" s="172"/>
      <c r="N746" s="172"/>
      <c r="O746" s="172"/>
      <c r="P746" s="172"/>
      <c r="Q746" s="172"/>
      <c r="R746" s="172"/>
      <c r="S746" s="172"/>
      <c r="T746" s="172"/>
      <c r="U746" s="172"/>
      <c r="V746" s="172"/>
      <c r="W746" s="172"/>
      <c r="X746" s="172"/>
      <c r="Y746" s="172"/>
      <c r="Z746" s="172"/>
      <c r="AA746" s="172"/>
      <c r="AB746" s="172"/>
    </row>
    <row r="747" spans="1:28" ht="25.5">
      <c r="A747" s="166" t="s">
        <v>1513</v>
      </c>
      <c r="B747" s="167" t="s">
        <v>2014</v>
      </c>
      <c r="C747" s="167" t="s">
        <v>20</v>
      </c>
      <c r="D747" s="168" t="s">
        <v>2015</v>
      </c>
      <c r="E747" s="167" t="s">
        <v>48</v>
      </c>
      <c r="F747" s="169">
        <v>6.5973000000000004E-3</v>
      </c>
      <c r="G747" s="170">
        <v>0.92</v>
      </c>
      <c r="H747" s="171">
        <v>6.1000000000000004E-3</v>
      </c>
      <c r="I747" s="172"/>
      <c r="J747" s="172"/>
      <c r="K747" s="172"/>
      <c r="L747" s="172"/>
      <c r="M747" s="172"/>
      <c r="N747" s="172"/>
      <c r="O747" s="172"/>
      <c r="P747" s="172"/>
      <c r="Q747" s="172"/>
      <c r="R747" s="172"/>
      <c r="S747" s="172"/>
      <c r="T747" s="172"/>
      <c r="U747" s="172"/>
      <c r="V747" s="172"/>
      <c r="W747" s="172"/>
      <c r="X747" s="172"/>
      <c r="Y747" s="172"/>
      <c r="Z747" s="172"/>
      <c r="AA747" s="172"/>
      <c r="AB747" s="172"/>
    </row>
    <row r="748" spans="1:28" ht="38.25">
      <c r="A748" s="166" t="s">
        <v>1508</v>
      </c>
      <c r="B748" s="167" t="s">
        <v>2003</v>
      </c>
      <c r="C748" s="167" t="s">
        <v>20</v>
      </c>
      <c r="D748" s="168" t="s">
        <v>2004</v>
      </c>
      <c r="E748" s="167" t="s">
        <v>44</v>
      </c>
      <c r="F748" s="169">
        <v>0.12566369999999999</v>
      </c>
      <c r="G748" s="170">
        <v>15.57</v>
      </c>
      <c r="H748" s="171" t="s">
        <v>2016</v>
      </c>
      <c r="I748" s="172"/>
      <c r="J748" s="172"/>
      <c r="K748" s="172"/>
      <c r="L748" s="172"/>
      <c r="M748" s="172"/>
      <c r="N748" s="172"/>
      <c r="O748" s="172"/>
      <c r="P748" s="172"/>
      <c r="Q748" s="172"/>
      <c r="R748" s="172"/>
      <c r="S748" s="172"/>
      <c r="T748" s="172"/>
      <c r="U748" s="172"/>
      <c r="V748" s="172"/>
      <c r="W748" s="172"/>
      <c r="X748" s="172"/>
      <c r="Y748" s="172"/>
      <c r="Z748" s="172"/>
      <c r="AA748" s="172"/>
      <c r="AB748" s="172"/>
    </row>
    <row r="749" spans="1:28" ht="14.25">
      <c r="A749" s="166" t="s">
        <v>1508</v>
      </c>
      <c r="B749" s="167" t="s">
        <v>2001</v>
      </c>
      <c r="C749" s="167" t="s">
        <v>20</v>
      </c>
      <c r="D749" s="168" t="s">
        <v>1981</v>
      </c>
      <c r="E749" s="167" t="s">
        <v>1585</v>
      </c>
      <c r="F749" s="169">
        <v>0.1128205</v>
      </c>
      <c r="G749" s="170">
        <v>32.880000000000003</v>
      </c>
      <c r="H749" s="171" t="s">
        <v>2017</v>
      </c>
      <c r="I749" s="172"/>
      <c r="J749" s="172"/>
      <c r="K749" s="172"/>
      <c r="L749" s="172"/>
      <c r="M749" s="172"/>
      <c r="N749" s="172"/>
      <c r="O749" s="172"/>
      <c r="P749" s="172"/>
      <c r="Q749" s="172"/>
      <c r="R749" s="172"/>
      <c r="S749" s="172"/>
      <c r="T749" s="172"/>
      <c r="U749" s="172"/>
      <c r="V749" s="172"/>
      <c r="W749" s="172"/>
      <c r="X749" s="172"/>
      <c r="Y749" s="172"/>
      <c r="Z749" s="172"/>
      <c r="AA749" s="172"/>
      <c r="AB749" s="172"/>
    </row>
    <row r="750" spans="1:28" ht="14.25">
      <c r="A750" s="166" t="s">
        <v>1508</v>
      </c>
      <c r="B750" s="167" t="s">
        <v>2006</v>
      </c>
      <c r="C750" s="167" t="s">
        <v>20</v>
      </c>
      <c r="D750" s="168" t="s">
        <v>2007</v>
      </c>
      <c r="E750" s="167" t="s">
        <v>1585</v>
      </c>
      <c r="F750" s="169">
        <v>5.6410299999999997E-2</v>
      </c>
      <c r="G750" s="170">
        <v>26.89</v>
      </c>
      <c r="H750" s="171" t="s">
        <v>2018</v>
      </c>
      <c r="I750" s="172"/>
      <c r="J750" s="172"/>
      <c r="K750" s="172"/>
      <c r="L750" s="172"/>
      <c r="M750" s="172"/>
      <c r="N750" s="172"/>
      <c r="O750" s="172"/>
      <c r="P750" s="172"/>
      <c r="Q750" s="172"/>
      <c r="R750" s="172"/>
      <c r="S750" s="172"/>
      <c r="T750" s="172"/>
      <c r="U750" s="172"/>
      <c r="V750" s="172"/>
      <c r="W750" s="172"/>
      <c r="X750" s="172"/>
      <c r="Y750" s="172"/>
      <c r="Z750" s="172"/>
      <c r="AA750" s="172"/>
      <c r="AB750" s="172"/>
    </row>
    <row r="751" spans="1:28" ht="14.25">
      <c r="A751" s="159"/>
      <c r="B751" s="160"/>
      <c r="C751" s="160"/>
      <c r="D751" s="161"/>
      <c r="E751" s="160"/>
      <c r="F751" s="162"/>
      <c r="G751" s="163"/>
      <c r="H751" s="164"/>
      <c r="I751" s="172"/>
      <c r="J751" s="172"/>
      <c r="K751" s="172"/>
      <c r="L751" s="172"/>
      <c r="M751" s="172"/>
      <c r="N751" s="172"/>
      <c r="O751" s="172"/>
      <c r="P751" s="172"/>
      <c r="Q751" s="172"/>
      <c r="R751" s="172"/>
      <c r="S751" s="172"/>
      <c r="T751" s="172"/>
      <c r="U751" s="172"/>
      <c r="V751" s="172"/>
      <c r="W751" s="172"/>
      <c r="X751" s="172"/>
      <c r="Y751" s="172"/>
      <c r="Z751" s="172"/>
      <c r="AA751" s="172"/>
      <c r="AB751" s="172"/>
    </row>
    <row r="752" spans="1:28" ht="14.25">
      <c r="A752" s="148" t="s">
        <v>441</v>
      </c>
      <c r="B752" s="149" t="s">
        <v>7</v>
      </c>
      <c r="C752" s="149" t="s">
        <v>1504</v>
      </c>
      <c r="D752" s="165" t="s">
        <v>1505</v>
      </c>
      <c r="E752" s="149" t="s">
        <v>10</v>
      </c>
      <c r="F752" s="150" t="s">
        <v>11</v>
      </c>
      <c r="G752" s="151" t="s">
        <v>1506</v>
      </c>
      <c r="H752" s="152" t="s">
        <v>1507</v>
      </c>
      <c r="I752" s="172"/>
      <c r="J752" s="172"/>
      <c r="K752" s="172"/>
      <c r="L752" s="172"/>
      <c r="M752" s="172"/>
      <c r="N752" s="172"/>
      <c r="O752" s="172"/>
      <c r="P752" s="172"/>
      <c r="Q752" s="172"/>
      <c r="R752" s="172"/>
      <c r="S752" s="172"/>
      <c r="T752" s="172"/>
      <c r="U752" s="172"/>
      <c r="V752" s="172"/>
      <c r="W752" s="172"/>
      <c r="X752" s="172"/>
      <c r="Y752" s="172"/>
      <c r="Z752" s="172"/>
      <c r="AA752" s="172"/>
      <c r="AB752" s="172"/>
    </row>
    <row r="753" spans="1:28" ht="25.5">
      <c r="A753" s="153" t="s">
        <v>1508</v>
      </c>
      <c r="B753" s="154" t="s">
        <v>442</v>
      </c>
      <c r="C753" s="154" t="s">
        <v>20</v>
      </c>
      <c r="D753" s="155" t="s">
        <v>443</v>
      </c>
      <c r="E753" s="154" t="s">
        <v>44</v>
      </c>
      <c r="F753" s="156">
        <v>1</v>
      </c>
      <c r="G753" s="157">
        <v>401.64</v>
      </c>
      <c r="H753" s="158">
        <v>401.64</v>
      </c>
      <c r="I753" s="172"/>
      <c r="J753" s="172"/>
      <c r="K753" s="172"/>
      <c r="L753" s="172"/>
      <c r="M753" s="172"/>
      <c r="N753" s="172"/>
      <c r="O753" s="172"/>
      <c r="P753" s="172"/>
      <c r="Q753" s="172"/>
      <c r="R753" s="172"/>
      <c r="S753" s="172"/>
      <c r="T753" s="172"/>
      <c r="U753" s="172"/>
      <c r="V753" s="172"/>
      <c r="W753" s="172"/>
      <c r="X753" s="172"/>
      <c r="Y753" s="172"/>
      <c r="Z753" s="172"/>
      <c r="AA753" s="172"/>
      <c r="AB753" s="172"/>
    </row>
    <row r="754" spans="1:28" ht="25.5">
      <c r="A754" s="166" t="s">
        <v>1513</v>
      </c>
      <c r="B754" s="167" t="s">
        <v>2019</v>
      </c>
      <c r="C754" s="167" t="s">
        <v>20</v>
      </c>
      <c r="D754" s="168" t="s">
        <v>2020</v>
      </c>
      <c r="E754" s="167" t="s">
        <v>61</v>
      </c>
      <c r="F754" s="169">
        <v>2.87</v>
      </c>
      <c r="G754" s="170">
        <v>3.2454000000000001</v>
      </c>
      <c r="H754" s="171" t="s">
        <v>2021</v>
      </c>
      <c r="I754" s="172"/>
      <c r="J754" s="172"/>
      <c r="K754" s="172"/>
      <c r="L754" s="172"/>
      <c r="M754" s="172"/>
      <c r="N754" s="172"/>
      <c r="O754" s="172"/>
      <c r="P754" s="172"/>
      <c r="Q754" s="172"/>
      <c r="R754" s="172"/>
      <c r="S754" s="172"/>
      <c r="T754" s="172"/>
      <c r="U754" s="172"/>
      <c r="V754" s="172"/>
      <c r="W754" s="172"/>
      <c r="X754" s="172"/>
      <c r="Y754" s="172"/>
      <c r="Z754" s="172"/>
      <c r="AA754" s="172"/>
      <c r="AB754" s="172"/>
    </row>
    <row r="755" spans="1:28" ht="25.5">
      <c r="A755" s="166" t="s">
        <v>1513</v>
      </c>
      <c r="B755" s="167" t="s">
        <v>2022</v>
      </c>
      <c r="C755" s="167" t="s">
        <v>20</v>
      </c>
      <c r="D755" s="168" t="s">
        <v>2023</v>
      </c>
      <c r="E755" s="167" t="s">
        <v>44</v>
      </c>
      <c r="F755" s="169">
        <v>1</v>
      </c>
      <c r="G755" s="170">
        <v>233.34899999999999</v>
      </c>
      <c r="H755" s="171" t="s">
        <v>2024</v>
      </c>
      <c r="I755" s="172"/>
      <c r="J755" s="172"/>
      <c r="K755" s="172"/>
      <c r="L755" s="172"/>
      <c r="M755" s="172"/>
      <c r="N755" s="172"/>
      <c r="O755" s="172"/>
      <c r="P755" s="172"/>
      <c r="Q755" s="172"/>
      <c r="R755" s="172"/>
      <c r="S755" s="172"/>
      <c r="T755" s="172"/>
      <c r="U755" s="172"/>
      <c r="V755" s="172"/>
      <c r="W755" s="172"/>
      <c r="X755" s="172"/>
      <c r="Y755" s="172"/>
      <c r="Z755" s="172"/>
      <c r="AA755" s="172"/>
      <c r="AB755" s="172"/>
    </row>
    <row r="756" spans="1:28" ht="14.25">
      <c r="A756" s="166" t="s">
        <v>1508</v>
      </c>
      <c r="B756" s="167" t="s">
        <v>1901</v>
      </c>
      <c r="C756" s="167" t="s">
        <v>20</v>
      </c>
      <c r="D756" s="168" t="s">
        <v>1739</v>
      </c>
      <c r="E756" s="167" t="s">
        <v>1585</v>
      </c>
      <c r="F756" s="169">
        <v>2.5</v>
      </c>
      <c r="G756" s="170">
        <v>31.22</v>
      </c>
      <c r="H756" s="171" t="s">
        <v>2025</v>
      </c>
      <c r="I756" s="172"/>
      <c r="J756" s="172"/>
      <c r="K756" s="172"/>
      <c r="L756" s="172"/>
      <c r="M756" s="172"/>
      <c r="N756" s="172"/>
      <c r="O756" s="172"/>
      <c r="P756" s="172"/>
      <c r="Q756" s="172"/>
      <c r="R756" s="172"/>
      <c r="S756" s="172"/>
      <c r="T756" s="172"/>
      <c r="U756" s="172"/>
      <c r="V756" s="172"/>
      <c r="W756" s="172"/>
      <c r="X756" s="172"/>
      <c r="Y756" s="172"/>
      <c r="Z756" s="172"/>
      <c r="AA756" s="172"/>
      <c r="AB756" s="172"/>
    </row>
    <row r="757" spans="1:28" ht="14.25">
      <c r="A757" s="166" t="s">
        <v>1508</v>
      </c>
      <c r="B757" s="167" t="s">
        <v>2026</v>
      </c>
      <c r="C757" s="167" t="s">
        <v>20</v>
      </c>
      <c r="D757" s="168" t="s">
        <v>2027</v>
      </c>
      <c r="E757" s="167" t="s">
        <v>80</v>
      </c>
      <c r="F757" s="169">
        <v>8.0000000000000002E-3</v>
      </c>
      <c r="G757" s="170">
        <v>679.67</v>
      </c>
      <c r="H757" s="171" t="s">
        <v>2028</v>
      </c>
      <c r="I757" s="172"/>
      <c r="J757" s="172"/>
      <c r="K757" s="172"/>
      <c r="L757" s="172"/>
      <c r="M757" s="172"/>
      <c r="N757" s="172"/>
      <c r="O757" s="172"/>
      <c r="P757" s="172"/>
      <c r="Q757" s="172"/>
      <c r="R757" s="172"/>
      <c r="S757" s="172"/>
      <c r="T757" s="172"/>
      <c r="U757" s="172"/>
      <c r="V757" s="172"/>
      <c r="W757" s="172"/>
      <c r="X757" s="172"/>
      <c r="Y757" s="172"/>
      <c r="Z757" s="172"/>
      <c r="AA757" s="172"/>
      <c r="AB757" s="172"/>
    </row>
    <row r="758" spans="1:28" ht="51">
      <c r="A758" s="166" t="s">
        <v>1508</v>
      </c>
      <c r="B758" s="167" t="s">
        <v>2029</v>
      </c>
      <c r="C758" s="167" t="s">
        <v>20</v>
      </c>
      <c r="D758" s="168" t="s">
        <v>2030</v>
      </c>
      <c r="E758" s="167" t="s">
        <v>61</v>
      </c>
      <c r="F758" s="169">
        <v>1.71</v>
      </c>
      <c r="G758" s="170">
        <v>11.02</v>
      </c>
      <c r="H758" s="171" t="s">
        <v>2031</v>
      </c>
      <c r="I758" s="172"/>
      <c r="J758" s="172"/>
      <c r="K758" s="172"/>
      <c r="L758" s="172"/>
      <c r="M758" s="172"/>
      <c r="N758" s="172"/>
      <c r="O758" s="172"/>
      <c r="P758" s="172"/>
      <c r="Q758" s="172"/>
      <c r="R758" s="172"/>
      <c r="S758" s="172"/>
      <c r="T758" s="172"/>
      <c r="U758" s="172"/>
      <c r="V758" s="172"/>
      <c r="W758" s="172"/>
      <c r="X758" s="172"/>
      <c r="Y758" s="172"/>
      <c r="Z758" s="172"/>
      <c r="AA758" s="172"/>
      <c r="AB758" s="172"/>
    </row>
    <row r="759" spans="1:28" ht="14.25">
      <c r="A759" s="166" t="s">
        <v>1508</v>
      </c>
      <c r="B759" s="167" t="s">
        <v>1741</v>
      </c>
      <c r="C759" s="167" t="s">
        <v>20</v>
      </c>
      <c r="D759" s="168" t="s">
        <v>1727</v>
      </c>
      <c r="E759" s="167" t="s">
        <v>1585</v>
      </c>
      <c r="F759" s="169">
        <v>2.5</v>
      </c>
      <c r="G759" s="170">
        <v>22.66</v>
      </c>
      <c r="H759" s="171" t="s">
        <v>2032</v>
      </c>
      <c r="I759" s="172"/>
      <c r="J759" s="172"/>
      <c r="K759" s="172"/>
      <c r="L759" s="172"/>
      <c r="M759" s="172"/>
      <c r="N759" s="172"/>
      <c r="O759" s="172"/>
      <c r="P759" s="172"/>
      <c r="Q759" s="172"/>
      <c r="R759" s="172"/>
      <c r="S759" s="172"/>
      <c r="T759" s="172"/>
      <c r="U759" s="172"/>
      <c r="V759" s="172"/>
      <c r="W759" s="172"/>
      <c r="X759" s="172"/>
      <c r="Y759" s="172"/>
      <c r="Z759" s="172"/>
      <c r="AA759" s="172"/>
      <c r="AB759" s="172"/>
    </row>
    <row r="760" spans="1:28" ht="14.25">
      <c r="A760" s="159"/>
      <c r="B760" s="160"/>
      <c r="C760" s="160"/>
      <c r="D760" s="161"/>
      <c r="E760" s="160"/>
      <c r="F760" s="162"/>
      <c r="G760" s="163"/>
      <c r="H760" s="164"/>
      <c r="I760" s="172"/>
      <c r="J760" s="172"/>
      <c r="K760" s="172"/>
      <c r="L760" s="172"/>
      <c r="M760" s="172"/>
      <c r="N760" s="172"/>
      <c r="O760" s="172"/>
      <c r="P760" s="172"/>
      <c r="Q760" s="172"/>
      <c r="R760" s="172"/>
      <c r="S760" s="172"/>
      <c r="T760" s="172"/>
      <c r="U760" s="172"/>
      <c r="V760" s="172"/>
      <c r="W760" s="172"/>
      <c r="X760" s="172"/>
      <c r="Y760" s="172"/>
      <c r="Z760" s="172"/>
      <c r="AA760" s="172"/>
      <c r="AB760" s="172"/>
    </row>
    <row r="761" spans="1:28" ht="14.25">
      <c r="A761" s="148" t="s">
        <v>444</v>
      </c>
      <c r="B761" s="149" t="s">
        <v>7</v>
      </c>
      <c r="C761" s="149" t="s">
        <v>1504</v>
      </c>
      <c r="D761" s="165" t="s">
        <v>1505</v>
      </c>
      <c r="E761" s="149" t="s">
        <v>10</v>
      </c>
      <c r="F761" s="150" t="s">
        <v>11</v>
      </c>
      <c r="G761" s="151" t="s">
        <v>1506</v>
      </c>
      <c r="H761" s="152" t="s">
        <v>1507</v>
      </c>
      <c r="I761" s="172"/>
      <c r="J761" s="172"/>
      <c r="K761" s="172"/>
      <c r="L761" s="172"/>
      <c r="M761" s="172"/>
      <c r="N761" s="172"/>
      <c r="O761" s="172"/>
      <c r="P761" s="172"/>
      <c r="Q761" s="172"/>
      <c r="R761" s="172"/>
      <c r="S761" s="172"/>
      <c r="T761" s="172"/>
      <c r="U761" s="172"/>
      <c r="V761" s="172"/>
      <c r="W761" s="172"/>
      <c r="X761" s="172"/>
      <c r="Y761" s="172"/>
      <c r="Z761" s="172"/>
      <c r="AA761" s="172"/>
      <c r="AB761" s="172"/>
    </row>
    <row r="762" spans="1:28" ht="38.25">
      <c r="A762" s="153" t="s">
        <v>1508</v>
      </c>
      <c r="B762" s="154" t="s">
        <v>445</v>
      </c>
      <c r="C762" s="154" t="s">
        <v>20</v>
      </c>
      <c r="D762" s="155" t="s">
        <v>2033</v>
      </c>
      <c r="E762" s="154" t="s">
        <v>61</v>
      </c>
      <c r="F762" s="156">
        <v>1</v>
      </c>
      <c r="G762" s="157">
        <v>15.46</v>
      </c>
      <c r="H762" s="158">
        <v>15.46</v>
      </c>
      <c r="I762" s="172"/>
      <c r="J762" s="172"/>
      <c r="K762" s="172"/>
      <c r="L762" s="172"/>
      <c r="M762" s="172"/>
      <c r="N762" s="172"/>
      <c r="O762" s="172"/>
      <c r="P762" s="172"/>
      <c r="Q762" s="172"/>
      <c r="R762" s="172"/>
      <c r="S762" s="172"/>
      <c r="T762" s="172"/>
      <c r="U762" s="172"/>
      <c r="V762" s="172"/>
      <c r="W762" s="172"/>
      <c r="X762" s="172"/>
      <c r="Y762" s="172"/>
      <c r="Z762" s="172"/>
      <c r="AA762" s="172"/>
      <c r="AB762" s="172"/>
    </row>
    <row r="763" spans="1:28" ht="25.5">
      <c r="A763" s="166" t="s">
        <v>1513</v>
      </c>
      <c r="B763" s="167" t="s">
        <v>2034</v>
      </c>
      <c r="C763" s="167" t="s">
        <v>20</v>
      </c>
      <c r="D763" s="168" t="s">
        <v>2035</v>
      </c>
      <c r="E763" s="167" t="s">
        <v>1190</v>
      </c>
      <c r="F763" s="169">
        <v>0.5</v>
      </c>
      <c r="G763" s="170">
        <v>1.5</v>
      </c>
      <c r="H763" s="171" t="s">
        <v>2036</v>
      </c>
      <c r="I763" s="172"/>
      <c r="J763" s="172"/>
      <c r="K763" s="172"/>
      <c r="L763" s="172"/>
      <c r="M763" s="172"/>
      <c r="N763" s="172"/>
      <c r="O763" s="172"/>
      <c r="P763" s="172"/>
      <c r="Q763" s="172"/>
      <c r="R763" s="172"/>
      <c r="S763" s="172"/>
      <c r="T763" s="172"/>
      <c r="U763" s="172"/>
      <c r="V763" s="172"/>
      <c r="W763" s="172"/>
      <c r="X763" s="172"/>
      <c r="Y763" s="172"/>
      <c r="Z763" s="172"/>
      <c r="AA763" s="172"/>
      <c r="AB763" s="172"/>
    </row>
    <row r="764" spans="1:28" ht="25.5">
      <c r="A764" s="166" t="s">
        <v>1513</v>
      </c>
      <c r="B764" s="167" t="s">
        <v>2019</v>
      </c>
      <c r="C764" s="167" t="s">
        <v>20</v>
      </c>
      <c r="D764" s="168" t="s">
        <v>2020</v>
      </c>
      <c r="E764" s="167" t="s">
        <v>61</v>
      </c>
      <c r="F764" s="169">
        <v>1</v>
      </c>
      <c r="G764" s="170">
        <v>3.2454000000000001</v>
      </c>
      <c r="H764" s="171" t="s">
        <v>2037</v>
      </c>
      <c r="I764" s="172"/>
      <c r="J764" s="172"/>
      <c r="K764" s="172"/>
      <c r="L764" s="172"/>
      <c r="M764" s="172"/>
      <c r="N764" s="172"/>
      <c r="O764" s="172"/>
      <c r="P764" s="172"/>
      <c r="Q764" s="172"/>
      <c r="R764" s="172"/>
      <c r="S764" s="172"/>
      <c r="T764" s="172"/>
      <c r="U764" s="172"/>
      <c r="V764" s="172"/>
      <c r="W764" s="172"/>
      <c r="X764" s="172"/>
      <c r="Y764" s="172"/>
      <c r="Z764" s="172"/>
      <c r="AA764" s="172"/>
      <c r="AB764" s="172"/>
    </row>
    <row r="765" spans="1:28" ht="25.5">
      <c r="A765" s="166" t="s">
        <v>1508</v>
      </c>
      <c r="B765" s="167" t="s">
        <v>2038</v>
      </c>
      <c r="C765" s="167" t="s">
        <v>20</v>
      </c>
      <c r="D765" s="168" t="s">
        <v>2039</v>
      </c>
      <c r="E765" s="167" t="s">
        <v>44</v>
      </c>
      <c r="F765" s="169">
        <v>0.1</v>
      </c>
      <c r="G765" s="170">
        <v>6.87</v>
      </c>
      <c r="H765" s="171" t="s">
        <v>2040</v>
      </c>
      <c r="I765" s="172"/>
      <c r="J765" s="172"/>
      <c r="K765" s="172"/>
      <c r="L765" s="172"/>
      <c r="M765" s="172"/>
      <c r="N765" s="172"/>
      <c r="O765" s="172"/>
      <c r="P765" s="172"/>
      <c r="Q765" s="172"/>
      <c r="R765" s="172"/>
      <c r="S765" s="172"/>
      <c r="T765" s="172"/>
      <c r="U765" s="172"/>
      <c r="V765" s="172"/>
      <c r="W765" s="172"/>
      <c r="X765" s="172"/>
      <c r="Y765" s="172"/>
      <c r="Z765" s="172"/>
      <c r="AA765" s="172"/>
      <c r="AB765" s="172"/>
    </row>
    <row r="766" spans="1:28" ht="14.25">
      <c r="A766" s="166" t="s">
        <v>1508</v>
      </c>
      <c r="B766" s="167" t="s">
        <v>1741</v>
      </c>
      <c r="C766" s="167" t="s">
        <v>20</v>
      </c>
      <c r="D766" s="168" t="s">
        <v>1727</v>
      </c>
      <c r="E766" s="167" t="s">
        <v>1585</v>
      </c>
      <c r="F766" s="169">
        <v>0.2</v>
      </c>
      <c r="G766" s="170">
        <v>22.66</v>
      </c>
      <c r="H766" s="171" t="s">
        <v>2041</v>
      </c>
      <c r="I766" s="172"/>
      <c r="J766" s="172"/>
      <c r="K766" s="172"/>
      <c r="L766" s="172"/>
      <c r="M766" s="172"/>
      <c r="N766" s="172"/>
      <c r="O766" s="172"/>
      <c r="P766" s="172"/>
      <c r="Q766" s="172"/>
      <c r="R766" s="172"/>
      <c r="S766" s="172"/>
      <c r="T766" s="172"/>
      <c r="U766" s="172"/>
      <c r="V766" s="172"/>
      <c r="W766" s="172"/>
      <c r="X766" s="172"/>
      <c r="Y766" s="172"/>
      <c r="Z766" s="172"/>
      <c r="AA766" s="172"/>
      <c r="AB766" s="172"/>
    </row>
    <row r="767" spans="1:28" ht="14.25">
      <c r="A767" s="166" t="s">
        <v>1508</v>
      </c>
      <c r="B767" s="167" t="s">
        <v>1901</v>
      </c>
      <c r="C767" s="167" t="s">
        <v>20</v>
      </c>
      <c r="D767" s="168" t="s">
        <v>1739</v>
      </c>
      <c r="E767" s="167" t="s">
        <v>1585</v>
      </c>
      <c r="F767" s="169">
        <v>0.2</v>
      </c>
      <c r="G767" s="170">
        <v>31.22</v>
      </c>
      <c r="H767" s="171" t="s">
        <v>2042</v>
      </c>
      <c r="I767" s="172"/>
      <c r="J767" s="172"/>
      <c r="K767" s="172"/>
      <c r="L767" s="172"/>
      <c r="M767" s="172"/>
      <c r="N767" s="172"/>
      <c r="O767" s="172"/>
      <c r="P767" s="172"/>
      <c r="Q767" s="172"/>
      <c r="R767" s="172"/>
      <c r="S767" s="172"/>
      <c r="T767" s="172"/>
      <c r="U767" s="172"/>
      <c r="V767" s="172"/>
      <c r="W767" s="172"/>
      <c r="X767" s="172"/>
      <c r="Y767" s="172"/>
      <c r="Z767" s="172"/>
      <c r="AA767" s="172"/>
      <c r="AB767" s="172"/>
    </row>
    <row r="768" spans="1:28" ht="14.25">
      <c r="A768" s="159"/>
      <c r="B768" s="159"/>
      <c r="C768" s="159"/>
      <c r="D768" s="159"/>
      <c r="E768" s="159"/>
      <c r="F768" s="159"/>
      <c r="G768" s="177"/>
      <c r="H768" s="177"/>
      <c r="I768" s="172"/>
      <c r="J768" s="172"/>
      <c r="K768" s="172"/>
      <c r="L768" s="172"/>
      <c r="M768" s="172"/>
      <c r="N768" s="172"/>
      <c r="O768" s="172"/>
      <c r="P768" s="172"/>
      <c r="Q768" s="172"/>
      <c r="R768" s="172"/>
      <c r="S768" s="172"/>
      <c r="T768" s="172"/>
      <c r="U768" s="172"/>
      <c r="V768" s="172"/>
      <c r="W768" s="172"/>
      <c r="X768" s="172"/>
      <c r="Y768" s="172"/>
      <c r="Z768" s="172"/>
      <c r="AA768" s="172"/>
      <c r="AB768" s="172"/>
    </row>
    <row r="769" spans="1:28" ht="14.25">
      <c r="A769" s="148" t="s">
        <v>447</v>
      </c>
      <c r="B769" s="149" t="s">
        <v>7</v>
      </c>
      <c r="C769" s="149" t="s">
        <v>1504</v>
      </c>
      <c r="D769" s="165" t="s">
        <v>1505</v>
      </c>
      <c r="E769" s="149" t="s">
        <v>10</v>
      </c>
      <c r="F769" s="150" t="s">
        <v>11</v>
      </c>
      <c r="G769" s="151" t="s">
        <v>1506</v>
      </c>
      <c r="H769" s="152" t="s">
        <v>1507</v>
      </c>
      <c r="I769" s="172"/>
      <c r="J769" s="172"/>
      <c r="K769" s="172"/>
      <c r="L769" s="172"/>
      <c r="M769" s="172"/>
      <c r="N769" s="172"/>
      <c r="O769" s="172"/>
      <c r="P769" s="172"/>
      <c r="Q769" s="172"/>
      <c r="R769" s="172"/>
      <c r="S769" s="172"/>
      <c r="T769" s="172"/>
      <c r="U769" s="172"/>
      <c r="V769" s="172"/>
      <c r="W769" s="172"/>
      <c r="X769" s="172"/>
      <c r="Y769" s="172"/>
      <c r="Z769" s="172"/>
      <c r="AA769" s="172"/>
      <c r="AB769" s="172"/>
    </row>
    <row r="770" spans="1:28" ht="38.25">
      <c r="A770" s="153" t="s">
        <v>1508</v>
      </c>
      <c r="B770" s="154" t="s">
        <v>448</v>
      </c>
      <c r="C770" s="154" t="s">
        <v>27</v>
      </c>
      <c r="D770" s="155" t="s">
        <v>449</v>
      </c>
      <c r="E770" s="154" t="s">
        <v>44</v>
      </c>
      <c r="F770" s="156">
        <v>1</v>
      </c>
      <c r="G770" s="157">
        <v>344.93</v>
      </c>
      <c r="H770" s="158">
        <v>344.93</v>
      </c>
      <c r="I770" s="172"/>
      <c r="J770" s="172"/>
      <c r="K770" s="172"/>
      <c r="L770" s="172"/>
      <c r="M770" s="172"/>
      <c r="N770" s="172"/>
      <c r="O770" s="172"/>
      <c r="P770" s="172"/>
      <c r="Q770" s="172"/>
      <c r="R770" s="172"/>
      <c r="S770" s="172"/>
      <c r="T770" s="172"/>
      <c r="U770" s="172"/>
      <c r="V770" s="172"/>
      <c r="W770" s="172"/>
      <c r="X770" s="172"/>
      <c r="Y770" s="172"/>
      <c r="Z770" s="172"/>
      <c r="AA770" s="172"/>
      <c r="AB770" s="172"/>
    </row>
    <row r="771" spans="1:28" ht="25.5">
      <c r="A771" s="153" t="s">
        <v>1510</v>
      </c>
      <c r="B771" s="154" t="s">
        <v>1676</v>
      </c>
      <c r="C771" s="154" t="s">
        <v>27</v>
      </c>
      <c r="D771" s="155" t="s">
        <v>1677</v>
      </c>
      <c r="E771" s="154" t="s">
        <v>1678</v>
      </c>
      <c r="F771" s="156">
        <v>4.2000000000000003E-2</v>
      </c>
      <c r="G771" s="157">
        <v>38.159999999999997</v>
      </c>
      <c r="H771" s="158">
        <v>1.6</v>
      </c>
      <c r="I771" s="172"/>
      <c r="J771" s="172"/>
      <c r="K771" s="172"/>
      <c r="L771" s="172"/>
      <c r="M771" s="172"/>
      <c r="N771" s="172"/>
      <c r="O771" s="172"/>
      <c r="P771" s="172"/>
      <c r="Q771" s="172"/>
      <c r="R771" s="172"/>
      <c r="S771" s="172"/>
      <c r="T771" s="172"/>
      <c r="U771" s="172"/>
      <c r="V771" s="172"/>
      <c r="W771" s="172"/>
      <c r="X771" s="172"/>
      <c r="Y771" s="172"/>
      <c r="Z771" s="172"/>
      <c r="AA771" s="172"/>
      <c r="AB771" s="172"/>
    </row>
    <row r="772" spans="1:28" ht="25.5">
      <c r="A772" s="155" t="s">
        <v>1510</v>
      </c>
      <c r="B772" s="155" t="s">
        <v>1931</v>
      </c>
      <c r="C772" s="155" t="s">
        <v>27</v>
      </c>
      <c r="D772" s="155" t="s">
        <v>1932</v>
      </c>
      <c r="E772" s="155" t="s">
        <v>1673</v>
      </c>
      <c r="F772" s="155">
        <v>1.2649999999999999</v>
      </c>
      <c r="G772" s="178">
        <v>32.5</v>
      </c>
      <c r="H772" s="158">
        <v>41.11</v>
      </c>
      <c r="I772" s="172"/>
      <c r="J772" s="172"/>
      <c r="K772" s="172"/>
      <c r="L772" s="172"/>
      <c r="M772" s="172"/>
      <c r="N772" s="172"/>
      <c r="O772" s="172"/>
      <c r="P772" s="172"/>
      <c r="Q772" s="172"/>
      <c r="R772" s="172"/>
      <c r="S772" s="172"/>
      <c r="T772" s="172"/>
      <c r="U772" s="172"/>
      <c r="V772" s="172"/>
      <c r="W772" s="172"/>
      <c r="X772" s="172"/>
      <c r="Y772" s="172"/>
      <c r="Z772" s="172"/>
      <c r="AA772" s="172"/>
      <c r="AB772" s="172"/>
    </row>
    <row r="773" spans="1:28" ht="25.5">
      <c r="A773" s="179" t="s">
        <v>1510</v>
      </c>
      <c r="B773" s="155" t="s">
        <v>1726</v>
      </c>
      <c r="C773" s="155" t="s">
        <v>27</v>
      </c>
      <c r="D773" s="155" t="s">
        <v>1727</v>
      </c>
      <c r="E773" s="155" t="s">
        <v>1673</v>
      </c>
      <c r="F773" s="155">
        <v>0.63300000000000001</v>
      </c>
      <c r="G773" s="178">
        <v>22.64</v>
      </c>
      <c r="H773" s="158">
        <v>14.33</v>
      </c>
      <c r="I773" s="172"/>
      <c r="J773" s="172"/>
      <c r="K773" s="172"/>
      <c r="L773" s="172"/>
      <c r="M773" s="172"/>
      <c r="N773" s="172"/>
      <c r="O773" s="172"/>
      <c r="P773" s="172"/>
      <c r="Q773" s="172"/>
      <c r="R773" s="172"/>
      <c r="S773" s="172"/>
      <c r="T773" s="172"/>
      <c r="U773" s="172"/>
      <c r="V773" s="172"/>
      <c r="W773" s="172"/>
      <c r="X773" s="172"/>
      <c r="Y773" s="172"/>
      <c r="Z773" s="172"/>
      <c r="AA773" s="172"/>
      <c r="AB773" s="172"/>
    </row>
    <row r="774" spans="1:28" ht="25.5">
      <c r="A774" s="153" t="s">
        <v>1510</v>
      </c>
      <c r="B774" s="154" t="s">
        <v>1666</v>
      </c>
      <c r="C774" s="154" t="s">
        <v>27</v>
      </c>
      <c r="D774" s="155" t="s">
        <v>1667</v>
      </c>
      <c r="E774" s="154" t="s">
        <v>1668</v>
      </c>
      <c r="F774" s="156">
        <v>1.2230000000000001</v>
      </c>
      <c r="G774" s="157">
        <v>36.74</v>
      </c>
      <c r="H774" s="158">
        <v>44.93</v>
      </c>
      <c r="I774" s="172"/>
      <c r="J774" s="172"/>
      <c r="K774" s="172"/>
      <c r="L774" s="172"/>
      <c r="M774" s="172"/>
      <c r="N774" s="172"/>
      <c r="O774" s="172"/>
      <c r="P774" s="172"/>
      <c r="Q774" s="172"/>
      <c r="R774" s="172"/>
      <c r="S774" s="172"/>
      <c r="T774" s="172"/>
      <c r="U774" s="172"/>
      <c r="V774" s="172"/>
      <c r="W774" s="172"/>
      <c r="X774" s="172"/>
      <c r="Y774" s="172"/>
      <c r="Z774" s="172"/>
      <c r="AA774" s="172"/>
      <c r="AB774" s="172"/>
    </row>
    <row r="775" spans="1:28" ht="25.5">
      <c r="A775" s="153" t="s">
        <v>1513</v>
      </c>
      <c r="B775" s="154" t="s">
        <v>2043</v>
      </c>
      <c r="C775" s="154" t="s">
        <v>27</v>
      </c>
      <c r="D775" s="155" t="s">
        <v>2044</v>
      </c>
      <c r="E775" s="154" t="s">
        <v>99</v>
      </c>
      <c r="F775" s="156">
        <v>0.53</v>
      </c>
      <c r="G775" s="157">
        <v>40.82</v>
      </c>
      <c r="H775" s="158">
        <v>21.63</v>
      </c>
      <c r="I775" s="172"/>
      <c r="J775" s="172"/>
      <c r="K775" s="172"/>
      <c r="L775" s="172"/>
      <c r="M775" s="172"/>
      <c r="N775" s="172"/>
      <c r="O775" s="172"/>
      <c r="P775" s="172"/>
      <c r="Q775" s="172"/>
      <c r="R775" s="172"/>
      <c r="S775" s="172"/>
      <c r="T775" s="172"/>
      <c r="U775" s="172"/>
      <c r="V775" s="172"/>
      <c r="W775" s="172"/>
      <c r="X775" s="172"/>
      <c r="Y775" s="172"/>
      <c r="Z775" s="172"/>
      <c r="AA775" s="172"/>
      <c r="AB775" s="172"/>
    </row>
    <row r="776" spans="1:28" ht="25.5">
      <c r="A776" s="166" t="s">
        <v>1513</v>
      </c>
      <c r="B776" s="167" t="s">
        <v>2045</v>
      </c>
      <c r="C776" s="167" t="s">
        <v>27</v>
      </c>
      <c r="D776" s="168" t="s">
        <v>2046</v>
      </c>
      <c r="E776" s="167" t="s">
        <v>460</v>
      </c>
      <c r="F776" s="169">
        <v>1.05</v>
      </c>
      <c r="G776" s="170">
        <v>208.52</v>
      </c>
      <c r="H776" s="171">
        <v>218.94</v>
      </c>
      <c r="I776" s="172"/>
      <c r="J776" s="172"/>
      <c r="K776" s="172"/>
      <c r="L776" s="172"/>
      <c r="M776" s="172"/>
      <c r="N776" s="172"/>
      <c r="O776" s="172"/>
      <c r="P776" s="172"/>
      <c r="Q776" s="172"/>
      <c r="R776" s="172"/>
      <c r="S776" s="172"/>
      <c r="T776" s="172"/>
      <c r="U776" s="172"/>
      <c r="V776" s="172"/>
      <c r="W776" s="172"/>
      <c r="X776" s="172"/>
      <c r="Y776" s="172"/>
      <c r="Z776" s="172"/>
      <c r="AA776" s="172"/>
      <c r="AB776" s="172"/>
    </row>
    <row r="777" spans="1:28" ht="14.25">
      <c r="A777" s="166" t="s">
        <v>1513</v>
      </c>
      <c r="B777" s="167" t="s">
        <v>2047</v>
      </c>
      <c r="C777" s="167" t="s">
        <v>27</v>
      </c>
      <c r="D777" s="168" t="s">
        <v>2048</v>
      </c>
      <c r="E777" s="167" t="s">
        <v>99</v>
      </c>
      <c r="F777" s="169">
        <v>0.97</v>
      </c>
      <c r="G777" s="170">
        <v>2.4700000000000002</v>
      </c>
      <c r="H777" s="171">
        <v>2.39</v>
      </c>
      <c r="I777" s="172"/>
      <c r="J777" s="172"/>
      <c r="K777" s="172"/>
      <c r="L777" s="172"/>
      <c r="M777" s="172"/>
      <c r="N777" s="172"/>
      <c r="O777" s="172"/>
      <c r="P777" s="172"/>
      <c r="Q777" s="172"/>
      <c r="R777" s="172"/>
      <c r="S777" s="172"/>
      <c r="T777" s="172"/>
      <c r="U777" s="172"/>
      <c r="V777" s="172"/>
      <c r="W777" s="172"/>
      <c r="X777" s="172"/>
      <c r="Y777" s="172"/>
      <c r="Z777" s="172"/>
      <c r="AA777" s="172"/>
      <c r="AB777" s="172"/>
    </row>
    <row r="778" spans="1:28" ht="14.25">
      <c r="A778" s="159"/>
      <c r="B778" s="160"/>
      <c r="C778" s="160"/>
      <c r="D778" s="161"/>
      <c r="E778" s="160"/>
      <c r="F778" s="162"/>
      <c r="G778" s="163"/>
      <c r="H778" s="164"/>
      <c r="I778" s="172"/>
      <c r="J778" s="172"/>
      <c r="K778" s="172"/>
      <c r="L778" s="172"/>
      <c r="M778" s="172"/>
      <c r="N778" s="172"/>
      <c r="O778" s="172"/>
      <c r="P778" s="172"/>
      <c r="Q778" s="172"/>
      <c r="R778" s="172"/>
      <c r="S778" s="172"/>
      <c r="T778" s="172"/>
      <c r="U778" s="172"/>
      <c r="V778" s="172"/>
      <c r="W778" s="172"/>
      <c r="X778" s="172"/>
      <c r="Y778" s="172"/>
      <c r="Z778" s="172"/>
      <c r="AA778" s="172"/>
      <c r="AB778" s="172"/>
    </row>
    <row r="779" spans="1:28" ht="14.25">
      <c r="A779" s="148" t="s">
        <v>454</v>
      </c>
      <c r="B779" s="149" t="s">
        <v>7</v>
      </c>
      <c r="C779" s="149" t="s">
        <v>1504</v>
      </c>
      <c r="D779" s="165" t="s">
        <v>1505</v>
      </c>
      <c r="E779" s="149" t="s">
        <v>10</v>
      </c>
      <c r="F779" s="150" t="s">
        <v>11</v>
      </c>
      <c r="G779" s="151" t="s">
        <v>1506</v>
      </c>
      <c r="H779" s="152" t="s">
        <v>1507</v>
      </c>
      <c r="I779" s="172"/>
      <c r="J779" s="172"/>
      <c r="K779" s="172"/>
      <c r="L779" s="172"/>
      <c r="M779" s="172"/>
      <c r="N779" s="172"/>
      <c r="O779" s="172"/>
      <c r="P779" s="172"/>
      <c r="Q779" s="172"/>
      <c r="R779" s="172"/>
      <c r="S779" s="172"/>
      <c r="T779" s="172"/>
      <c r="U779" s="172"/>
      <c r="V779" s="172"/>
      <c r="W779" s="172"/>
      <c r="X779" s="172"/>
      <c r="Y779" s="172"/>
      <c r="Z779" s="172"/>
      <c r="AA779" s="172"/>
      <c r="AB779" s="172"/>
    </row>
    <row r="780" spans="1:28" ht="38.25">
      <c r="A780" s="153" t="s">
        <v>1508</v>
      </c>
      <c r="B780" s="154" t="s">
        <v>455</v>
      </c>
      <c r="C780" s="154" t="s">
        <v>20</v>
      </c>
      <c r="D780" s="155" t="s">
        <v>456</v>
      </c>
      <c r="E780" s="154" t="s">
        <v>44</v>
      </c>
      <c r="F780" s="156">
        <v>1</v>
      </c>
      <c r="G780" s="157">
        <v>321.08</v>
      </c>
      <c r="H780" s="158">
        <v>321.08</v>
      </c>
      <c r="I780" s="172"/>
      <c r="J780" s="172"/>
      <c r="K780" s="172"/>
      <c r="L780" s="172"/>
      <c r="M780" s="172"/>
      <c r="N780" s="172"/>
      <c r="O780" s="172"/>
      <c r="P780" s="172"/>
      <c r="Q780" s="172"/>
      <c r="R780" s="172"/>
      <c r="S780" s="172"/>
      <c r="T780" s="172"/>
      <c r="U780" s="172"/>
      <c r="V780" s="172"/>
      <c r="W780" s="172"/>
      <c r="X780" s="172"/>
      <c r="Y780" s="172"/>
      <c r="Z780" s="172"/>
      <c r="AA780" s="172"/>
      <c r="AB780" s="172"/>
    </row>
    <row r="781" spans="1:28" ht="25.5">
      <c r="A781" s="166" t="s">
        <v>1513</v>
      </c>
      <c r="B781" s="167" t="s">
        <v>2034</v>
      </c>
      <c r="C781" s="167" t="s">
        <v>20</v>
      </c>
      <c r="D781" s="168" t="s">
        <v>2035</v>
      </c>
      <c r="E781" s="167" t="s">
        <v>1190</v>
      </c>
      <c r="F781" s="169">
        <v>5</v>
      </c>
      <c r="G781" s="170">
        <v>1.5</v>
      </c>
      <c r="H781" s="171" t="s">
        <v>2049</v>
      </c>
      <c r="I781" s="172"/>
      <c r="J781" s="172"/>
      <c r="K781" s="172"/>
      <c r="L781" s="172"/>
      <c r="M781" s="172"/>
      <c r="N781" s="172"/>
      <c r="O781" s="172"/>
      <c r="P781" s="172"/>
      <c r="Q781" s="172"/>
      <c r="R781" s="172"/>
      <c r="S781" s="172"/>
      <c r="T781" s="172"/>
      <c r="U781" s="172"/>
      <c r="V781" s="172"/>
      <c r="W781" s="172"/>
      <c r="X781" s="172"/>
      <c r="Y781" s="172"/>
      <c r="Z781" s="172"/>
      <c r="AA781" s="172"/>
      <c r="AB781" s="172"/>
    </row>
    <row r="782" spans="1:28" ht="25.5">
      <c r="A782" s="166" t="s">
        <v>1513</v>
      </c>
      <c r="B782" s="167" t="s">
        <v>2050</v>
      </c>
      <c r="C782" s="167" t="s">
        <v>20</v>
      </c>
      <c r="D782" s="168" t="s">
        <v>2051</v>
      </c>
      <c r="E782" s="167" t="s">
        <v>44</v>
      </c>
      <c r="F782" s="169">
        <v>1.05</v>
      </c>
      <c r="G782" s="170">
        <v>230</v>
      </c>
      <c r="H782" s="171" t="s">
        <v>2052</v>
      </c>
      <c r="I782" s="172"/>
      <c r="J782" s="172"/>
      <c r="K782" s="172"/>
      <c r="L782" s="172"/>
      <c r="M782" s="172"/>
      <c r="N782" s="172"/>
      <c r="O782" s="172"/>
      <c r="P782" s="172"/>
      <c r="Q782" s="172"/>
      <c r="R782" s="172"/>
      <c r="S782" s="172"/>
      <c r="T782" s="172"/>
      <c r="U782" s="172"/>
      <c r="V782" s="172"/>
      <c r="W782" s="172"/>
      <c r="X782" s="172"/>
      <c r="Y782" s="172"/>
      <c r="Z782" s="172"/>
      <c r="AA782" s="172"/>
      <c r="AB782" s="172"/>
    </row>
    <row r="783" spans="1:28" ht="14.25">
      <c r="A783" s="166" t="s">
        <v>1508</v>
      </c>
      <c r="B783" s="167" t="s">
        <v>1741</v>
      </c>
      <c r="C783" s="167" t="s">
        <v>20</v>
      </c>
      <c r="D783" s="168" t="s">
        <v>1727</v>
      </c>
      <c r="E783" s="167" t="s">
        <v>1585</v>
      </c>
      <c r="F783" s="169">
        <v>1.5</v>
      </c>
      <c r="G783" s="170">
        <v>22.66</v>
      </c>
      <c r="H783" s="171" t="s">
        <v>2053</v>
      </c>
      <c r="I783" s="172"/>
      <c r="J783" s="172"/>
      <c r="K783" s="172"/>
      <c r="L783" s="172"/>
      <c r="M783" s="172"/>
      <c r="N783" s="172"/>
      <c r="O783" s="172"/>
      <c r="P783" s="172"/>
      <c r="Q783" s="172"/>
      <c r="R783" s="172"/>
      <c r="S783" s="172"/>
      <c r="T783" s="172"/>
      <c r="U783" s="172"/>
      <c r="V783" s="172"/>
      <c r="W783" s="172"/>
      <c r="X783" s="172"/>
      <c r="Y783" s="172"/>
      <c r="Z783" s="172"/>
      <c r="AA783" s="172"/>
      <c r="AB783" s="172"/>
    </row>
    <row r="784" spans="1:28" ht="25.5">
      <c r="A784" s="166" t="s">
        <v>1508</v>
      </c>
      <c r="B784" s="167" t="s">
        <v>2038</v>
      </c>
      <c r="C784" s="167" t="s">
        <v>20</v>
      </c>
      <c r="D784" s="168" t="s">
        <v>2039</v>
      </c>
      <c r="E784" s="167" t="s">
        <v>44</v>
      </c>
      <c r="F784" s="169">
        <v>1</v>
      </c>
      <c r="G784" s="170">
        <v>6.87</v>
      </c>
      <c r="H784" s="171" t="s">
        <v>2054</v>
      </c>
      <c r="I784" s="172"/>
      <c r="J784" s="172"/>
      <c r="K784" s="172"/>
      <c r="L784" s="172"/>
      <c r="M784" s="172"/>
      <c r="N784" s="172"/>
      <c r="O784" s="172"/>
      <c r="P784" s="172"/>
      <c r="Q784" s="172"/>
      <c r="R784" s="172"/>
      <c r="S784" s="172"/>
      <c r="T784" s="172"/>
      <c r="U784" s="172"/>
      <c r="V784" s="172"/>
      <c r="W784" s="172"/>
      <c r="X784" s="172"/>
      <c r="Y784" s="172"/>
      <c r="Z784" s="172"/>
      <c r="AA784" s="172"/>
      <c r="AB784" s="172"/>
    </row>
    <row r="785" spans="1:28" ht="14.25">
      <c r="A785" s="166" t="s">
        <v>1508</v>
      </c>
      <c r="B785" s="167" t="s">
        <v>1901</v>
      </c>
      <c r="C785" s="167" t="s">
        <v>20</v>
      </c>
      <c r="D785" s="168" t="s">
        <v>1739</v>
      </c>
      <c r="E785" s="167" t="s">
        <v>1585</v>
      </c>
      <c r="F785" s="169">
        <v>1</v>
      </c>
      <c r="G785" s="170">
        <v>31.22</v>
      </c>
      <c r="H785" s="171" t="s">
        <v>2055</v>
      </c>
      <c r="I785" s="172"/>
      <c r="J785" s="172"/>
      <c r="K785" s="172"/>
      <c r="L785" s="172"/>
      <c r="M785" s="172"/>
      <c r="N785" s="172"/>
      <c r="O785" s="172"/>
      <c r="P785" s="172"/>
      <c r="Q785" s="172"/>
      <c r="R785" s="172"/>
      <c r="S785" s="172"/>
      <c r="T785" s="172"/>
      <c r="U785" s="172"/>
      <c r="V785" s="172"/>
      <c r="W785" s="172"/>
      <c r="X785" s="172"/>
      <c r="Y785" s="172"/>
      <c r="Z785" s="172"/>
      <c r="AA785" s="172"/>
      <c r="AB785" s="172"/>
    </row>
    <row r="786" spans="1:28" ht="14.25">
      <c r="A786" s="159"/>
      <c r="B786" s="160"/>
      <c r="C786" s="160"/>
      <c r="D786" s="161"/>
      <c r="E786" s="160"/>
      <c r="F786" s="162"/>
      <c r="G786" s="163"/>
      <c r="H786" s="164"/>
      <c r="I786" s="172"/>
      <c r="J786" s="172"/>
      <c r="K786" s="172"/>
      <c r="L786" s="172"/>
      <c r="M786" s="172"/>
      <c r="N786" s="172"/>
      <c r="O786" s="172"/>
      <c r="P786" s="172"/>
      <c r="Q786" s="172"/>
      <c r="R786" s="172"/>
      <c r="S786" s="172"/>
      <c r="T786" s="172"/>
      <c r="U786" s="172"/>
      <c r="V786" s="172"/>
      <c r="W786" s="172"/>
      <c r="X786" s="172"/>
      <c r="Y786" s="172"/>
      <c r="Z786" s="172"/>
      <c r="AA786" s="172"/>
      <c r="AB786" s="172"/>
    </row>
    <row r="787" spans="1:28" ht="14.25">
      <c r="A787" s="148" t="s">
        <v>457</v>
      </c>
      <c r="B787" s="149" t="s">
        <v>7</v>
      </c>
      <c r="C787" s="149" t="s">
        <v>1504</v>
      </c>
      <c r="D787" s="165" t="s">
        <v>1505</v>
      </c>
      <c r="E787" s="149" t="s">
        <v>10</v>
      </c>
      <c r="F787" s="150" t="s">
        <v>11</v>
      </c>
      <c r="G787" s="151" t="s">
        <v>1506</v>
      </c>
      <c r="H787" s="152" t="s">
        <v>1507</v>
      </c>
      <c r="I787" s="172"/>
      <c r="J787" s="172"/>
      <c r="K787" s="172"/>
      <c r="L787" s="172"/>
      <c r="M787" s="172"/>
      <c r="N787" s="172"/>
      <c r="O787" s="172"/>
      <c r="P787" s="172"/>
      <c r="Q787" s="172"/>
      <c r="R787" s="172"/>
      <c r="S787" s="172"/>
      <c r="T787" s="172"/>
      <c r="U787" s="172"/>
      <c r="V787" s="172"/>
      <c r="W787" s="172"/>
      <c r="X787" s="172"/>
      <c r="Y787" s="172"/>
      <c r="Z787" s="172"/>
      <c r="AA787" s="172"/>
      <c r="AB787" s="172"/>
    </row>
    <row r="788" spans="1:28" ht="38.25">
      <c r="A788" s="153" t="s">
        <v>1508</v>
      </c>
      <c r="B788" s="154" t="s">
        <v>458</v>
      </c>
      <c r="C788" s="154" t="s">
        <v>147</v>
      </c>
      <c r="D788" s="155" t="s">
        <v>459</v>
      </c>
      <c r="E788" s="154" t="s">
        <v>460</v>
      </c>
      <c r="F788" s="156">
        <v>1</v>
      </c>
      <c r="G788" s="157">
        <v>504.73</v>
      </c>
      <c r="H788" s="158">
        <v>504.73</v>
      </c>
      <c r="I788" s="172"/>
      <c r="J788" s="172"/>
      <c r="K788" s="172"/>
      <c r="L788" s="172"/>
      <c r="M788" s="172"/>
      <c r="N788" s="172"/>
      <c r="O788" s="172"/>
      <c r="P788" s="172"/>
      <c r="Q788" s="172"/>
      <c r="R788" s="172"/>
      <c r="S788" s="172"/>
      <c r="T788" s="172"/>
      <c r="U788" s="172"/>
      <c r="V788" s="172"/>
      <c r="W788" s="172"/>
      <c r="X788" s="172"/>
      <c r="Y788" s="172"/>
      <c r="Z788" s="172"/>
      <c r="AA788" s="172"/>
      <c r="AB788" s="172"/>
    </row>
    <row r="789" spans="1:28" ht="25.5">
      <c r="A789" s="166" t="s">
        <v>1510</v>
      </c>
      <c r="B789" s="167" t="s">
        <v>1726</v>
      </c>
      <c r="C789" s="167" t="s">
        <v>27</v>
      </c>
      <c r="D789" s="168" t="s">
        <v>1727</v>
      </c>
      <c r="E789" s="167" t="s">
        <v>1673</v>
      </c>
      <c r="F789" s="169">
        <v>0.50520690000000001</v>
      </c>
      <c r="G789" s="170">
        <v>22.64</v>
      </c>
      <c r="H789" s="171">
        <v>11.43</v>
      </c>
      <c r="I789" s="172"/>
      <c r="J789" s="172"/>
      <c r="K789" s="172"/>
      <c r="L789" s="172"/>
      <c r="M789" s="172"/>
      <c r="N789" s="172"/>
      <c r="O789" s="172"/>
      <c r="P789" s="172"/>
      <c r="Q789" s="172"/>
      <c r="R789" s="172"/>
      <c r="S789" s="172"/>
      <c r="T789" s="172"/>
      <c r="U789" s="172"/>
      <c r="V789" s="172"/>
      <c r="W789" s="172"/>
      <c r="X789" s="172"/>
      <c r="Y789" s="172"/>
      <c r="Z789" s="172"/>
      <c r="AA789" s="172"/>
      <c r="AB789" s="172"/>
    </row>
    <row r="790" spans="1:28" ht="25.5">
      <c r="A790" s="166" t="s">
        <v>1510</v>
      </c>
      <c r="B790" s="167" t="s">
        <v>1738</v>
      </c>
      <c r="C790" s="167" t="s">
        <v>27</v>
      </c>
      <c r="D790" s="168" t="s">
        <v>1739</v>
      </c>
      <c r="E790" s="167" t="s">
        <v>1673</v>
      </c>
      <c r="F790" s="169">
        <v>1.0104139000000001</v>
      </c>
      <c r="G790" s="170">
        <v>31.21</v>
      </c>
      <c r="H790" s="171">
        <v>31.53</v>
      </c>
      <c r="I790" s="172"/>
      <c r="J790" s="172"/>
      <c r="K790" s="172"/>
      <c r="L790" s="172"/>
      <c r="M790" s="172"/>
      <c r="N790" s="172"/>
      <c r="O790" s="172"/>
      <c r="P790" s="172"/>
      <c r="Q790" s="172"/>
      <c r="R790" s="172"/>
      <c r="S790" s="172"/>
      <c r="T790" s="172"/>
      <c r="U790" s="172"/>
      <c r="V790" s="172"/>
      <c r="W790" s="172"/>
      <c r="X790" s="172"/>
      <c r="Y790" s="172"/>
      <c r="Z790" s="172"/>
      <c r="AA790" s="172"/>
      <c r="AB790" s="172"/>
    </row>
    <row r="791" spans="1:28" ht="25.5">
      <c r="A791" s="166" t="s">
        <v>1513</v>
      </c>
      <c r="B791" s="167" t="s">
        <v>2056</v>
      </c>
      <c r="C791" s="167" t="s">
        <v>27</v>
      </c>
      <c r="D791" s="168" t="s">
        <v>2057</v>
      </c>
      <c r="E791" s="167" t="s">
        <v>76</v>
      </c>
      <c r="F791" s="169">
        <v>0.54730000000000001</v>
      </c>
      <c r="G791" s="170">
        <v>790.37</v>
      </c>
      <c r="H791" s="171">
        <v>432.56</v>
      </c>
      <c r="I791" s="172"/>
      <c r="J791" s="172"/>
      <c r="K791" s="172"/>
      <c r="L791" s="172"/>
      <c r="M791" s="172"/>
      <c r="N791" s="172"/>
      <c r="O791" s="172"/>
      <c r="P791" s="172"/>
      <c r="Q791" s="172"/>
      <c r="R791" s="172"/>
      <c r="S791" s="172"/>
      <c r="T791" s="172"/>
      <c r="U791" s="172"/>
      <c r="V791" s="172"/>
      <c r="W791" s="172"/>
      <c r="X791" s="172"/>
      <c r="Y791" s="172"/>
      <c r="Z791" s="172"/>
      <c r="AA791" s="172"/>
      <c r="AB791" s="172"/>
    </row>
    <row r="792" spans="1:28" ht="25.5">
      <c r="A792" s="166" t="s">
        <v>1513</v>
      </c>
      <c r="B792" s="167" t="s">
        <v>2058</v>
      </c>
      <c r="C792" s="167" t="s">
        <v>27</v>
      </c>
      <c r="D792" s="168" t="s">
        <v>2059</v>
      </c>
      <c r="E792" s="167" t="s">
        <v>76</v>
      </c>
      <c r="F792" s="169">
        <v>24.4</v>
      </c>
      <c r="G792" s="170">
        <v>0.22</v>
      </c>
      <c r="H792" s="171">
        <v>5.36</v>
      </c>
      <c r="I792" s="172"/>
      <c r="J792" s="172"/>
      <c r="K792" s="172"/>
      <c r="L792" s="172"/>
      <c r="M792" s="172"/>
      <c r="N792" s="172"/>
      <c r="O792" s="172"/>
      <c r="P792" s="172"/>
      <c r="Q792" s="172"/>
      <c r="R792" s="172"/>
      <c r="S792" s="172"/>
      <c r="T792" s="172"/>
      <c r="U792" s="172"/>
      <c r="V792" s="172"/>
      <c r="W792" s="172"/>
      <c r="X792" s="172"/>
      <c r="Y792" s="172"/>
      <c r="Z792" s="172"/>
      <c r="AA792" s="172"/>
      <c r="AB792" s="172"/>
    </row>
    <row r="793" spans="1:28" ht="14.25">
      <c r="A793" s="166" t="s">
        <v>1513</v>
      </c>
      <c r="B793" s="167" t="s">
        <v>2060</v>
      </c>
      <c r="C793" s="167" t="s">
        <v>27</v>
      </c>
      <c r="D793" s="168" t="s">
        <v>2061</v>
      </c>
      <c r="E793" s="167" t="s">
        <v>76</v>
      </c>
      <c r="F793" s="169">
        <v>1.16875</v>
      </c>
      <c r="G793" s="170">
        <v>20.41</v>
      </c>
      <c r="H793" s="171">
        <v>23.85</v>
      </c>
      <c r="I793" s="172"/>
      <c r="J793" s="172"/>
      <c r="K793" s="172"/>
      <c r="L793" s="172"/>
      <c r="M793" s="172"/>
      <c r="N793" s="172"/>
      <c r="O793" s="172"/>
      <c r="P793" s="172"/>
      <c r="Q793" s="172"/>
      <c r="R793" s="172"/>
      <c r="S793" s="172"/>
      <c r="T793" s="172"/>
      <c r="U793" s="172"/>
      <c r="V793" s="172"/>
      <c r="W793" s="172"/>
      <c r="X793" s="172"/>
      <c r="Y793" s="172"/>
      <c r="Z793" s="172"/>
      <c r="AA793" s="172"/>
      <c r="AB793" s="172"/>
    </row>
    <row r="794" spans="1:28" ht="14.25">
      <c r="A794" s="159"/>
      <c r="B794" s="160"/>
      <c r="C794" s="160"/>
      <c r="D794" s="161"/>
      <c r="E794" s="160"/>
      <c r="F794" s="162"/>
      <c r="G794" s="163"/>
      <c r="H794" s="164"/>
      <c r="I794" s="172"/>
      <c r="J794" s="172"/>
      <c r="K794" s="172"/>
      <c r="L794" s="172"/>
      <c r="M794" s="172"/>
      <c r="N794" s="172"/>
      <c r="O794" s="172"/>
      <c r="P794" s="172"/>
      <c r="Q794" s="172"/>
      <c r="R794" s="172"/>
      <c r="S794" s="172"/>
      <c r="T794" s="172"/>
      <c r="U794" s="172"/>
      <c r="V794" s="172"/>
      <c r="W794" s="172"/>
      <c r="X794" s="172"/>
      <c r="Y794" s="172"/>
      <c r="Z794" s="172"/>
      <c r="AA794" s="172"/>
      <c r="AB794" s="172"/>
    </row>
    <row r="795" spans="1:28" ht="14.25">
      <c r="A795" s="148" t="s">
        <v>461</v>
      </c>
      <c r="B795" s="149" t="s">
        <v>7</v>
      </c>
      <c r="C795" s="149" t="s">
        <v>1504</v>
      </c>
      <c r="D795" s="165" t="s">
        <v>1505</v>
      </c>
      <c r="E795" s="149" t="s">
        <v>10</v>
      </c>
      <c r="F795" s="150" t="s">
        <v>11</v>
      </c>
      <c r="G795" s="151" t="s">
        <v>1506</v>
      </c>
      <c r="H795" s="152" t="s">
        <v>1507</v>
      </c>
      <c r="I795" s="172"/>
      <c r="J795" s="172"/>
      <c r="K795" s="172"/>
      <c r="L795" s="172"/>
      <c r="M795" s="172"/>
      <c r="N795" s="172"/>
      <c r="O795" s="172"/>
      <c r="P795" s="172"/>
      <c r="Q795" s="172"/>
      <c r="R795" s="172"/>
      <c r="S795" s="172"/>
      <c r="T795" s="172"/>
      <c r="U795" s="172"/>
      <c r="V795" s="172"/>
      <c r="W795" s="172"/>
      <c r="X795" s="172"/>
      <c r="Y795" s="172"/>
      <c r="Z795" s="172"/>
      <c r="AA795" s="172"/>
      <c r="AB795" s="172"/>
    </row>
    <row r="796" spans="1:28" ht="38.25">
      <c r="A796" s="153" t="s">
        <v>1508</v>
      </c>
      <c r="B796" s="154" t="s">
        <v>458</v>
      </c>
      <c r="C796" s="154" t="s">
        <v>147</v>
      </c>
      <c r="D796" s="179" t="s">
        <v>462</v>
      </c>
      <c r="E796" s="154" t="s">
        <v>460</v>
      </c>
      <c r="F796" s="156">
        <v>1</v>
      </c>
      <c r="G796" s="157">
        <v>504.73</v>
      </c>
      <c r="H796" s="158">
        <v>504.73</v>
      </c>
      <c r="I796" s="172"/>
      <c r="J796" s="172"/>
      <c r="K796" s="172"/>
      <c r="L796" s="172"/>
      <c r="M796" s="172"/>
      <c r="N796" s="172"/>
      <c r="O796" s="172"/>
      <c r="P796" s="172"/>
      <c r="Q796" s="172"/>
      <c r="R796" s="172"/>
      <c r="S796" s="172"/>
      <c r="T796" s="172"/>
      <c r="U796" s="172"/>
      <c r="V796" s="172"/>
      <c r="W796" s="172"/>
      <c r="X796" s="172"/>
      <c r="Y796" s="172"/>
      <c r="Z796" s="172"/>
      <c r="AA796" s="172"/>
      <c r="AB796" s="172"/>
    </row>
    <row r="797" spans="1:28" ht="25.5">
      <c r="A797" s="166" t="s">
        <v>1510</v>
      </c>
      <c r="B797" s="167" t="s">
        <v>1726</v>
      </c>
      <c r="C797" s="167" t="s">
        <v>27</v>
      </c>
      <c r="D797" s="168" t="s">
        <v>1727</v>
      </c>
      <c r="E797" s="167" t="s">
        <v>1673</v>
      </c>
      <c r="F797" s="169">
        <v>0.50520690000000001</v>
      </c>
      <c r="G797" s="170">
        <v>22.64</v>
      </c>
      <c r="H797" s="171">
        <v>11.43</v>
      </c>
      <c r="I797" s="172"/>
      <c r="J797" s="172"/>
      <c r="K797" s="172"/>
      <c r="L797" s="172"/>
      <c r="M797" s="172"/>
      <c r="N797" s="172"/>
      <c r="O797" s="172"/>
      <c r="P797" s="172"/>
      <c r="Q797" s="172"/>
      <c r="R797" s="172"/>
      <c r="S797" s="172"/>
      <c r="T797" s="172"/>
      <c r="U797" s="172"/>
      <c r="V797" s="172"/>
      <c r="W797" s="172"/>
      <c r="X797" s="172"/>
      <c r="Y797" s="172"/>
      <c r="Z797" s="172"/>
      <c r="AA797" s="172"/>
      <c r="AB797" s="172"/>
    </row>
    <row r="798" spans="1:28" ht="25.5">
      <c r="A798" s="166" t="s">
        <v>1510</v>
      </c>
      <c r="B798" s="167" t="s">
        <v>1738</v>
      </c>
      <c r="C798" s="167" t="s">
        <v>27</v>
      </c>
      <c r="D798" s="168" t="s">
        <v>1739</v>
      </c>
      <c r="E798" s="167" t="s">
        <v>1673</v>
      </c>
      <c r="F798" s="169">
        <v>1.0104139000000001</v>
      </c>
      <c r="G798" s="170">
        <v>31.21</v>
      </c>
      <c r="H798" s="171">
        <v>31.53</v>
      </c>
      <c r="I798" s="172"/>
      <c r="J798" s="172"/>
      <c r="K798" s="172"/>
      <c r="L798" s="172"/>
      <c r="M798" s="172"/>
      <c r="N798" s="172"/>
      <c r="O798" s="172"/>
      <c r="P798" s="172"/>
      <c r="Q798" s="172"/>
      <c r="R798" s="172"/>
      <c r="S798" s="172"/>
      <c r="T798" s="172"/>
      <c r="U798" s="172"/>
      <c r="V798" s="172"/>
      <c r="W798" s="172"/>
      <c r="X798" s="172"/>
      <c r="Y798" s="172"/>
      <c r="Z798" s="172"/>
      <c r="AA798" s="172"/>
      <c r="AB798" s="172"/>
    </row>
    <row r="799" spans="1:28" ht="25.5">
      <c r="A799" s="166" t="s">
        <v>1513</v>
      </c>
      <c r="B799" s="167" t="s">
        <v>2056</v>
      </c>
      <c r="C799" s="167" t="s">
        <v>27</v>
      </c>
      <c r="D799" s="168" t="s">
        <v>2057</v>
      </c>
      <c r="E799" s="167" t="s">
        <v>76</v>
      </c>
      <c r="F799" s="169">
        <v>0.54730000000000001</v>
      </c>
      <c r="G799" s="170">
        <v>790.37</v>
      </c>
      <c r="H799" s="171">
        <v>432.56</v>
      </c>
      <c r="I799" s="172"/>
      <c r="J799" s="172"/>
      <c r="K799" s="172"/>
      <c r="L799" s="172"/>
      <c r="M799" s="172"/>
      <c r="N799" s="172"/>
      <c r="O799" s="172"/>
      <c r="P799" s="172"/>
      <c r="Q799" s="172"/>
      <c r="R799" s="172"/>
      <c r="S799" s="172"/>
      <c r="T799" s="172"/>
      <c r="U799" s="172"/>
      <c r="V799" s="172"/>
      <c r="W799" s="172"/>
      <c r="X799" s="172"/>
      <c r="Y799" s="172"/>
      <c r="Z799" s="172"/>
      <c r="AA799" s="172"/>
      <c r="AB799" s="172"/>
    </row>
    <row r="800" spans="1:28" ht="25.5">
      <c r="A800" s="166" t="s">
        <v>1513</v>
      </c>
      <c r="B800" s="167" t="s">
        <v>2058</v>
      </c>
      <c r="C800" s="167" t="s">
        <v>27</v>
      </c>
      <c r="D800" s="168" t="s">
        <v>2059</v>
      </c>
      <c r="E800" s="167" t="s">
        <v>76</v>
      </c>
      <c r="F800" s="169">
        <v>24.4</v>
      </c>
      <c r="G800" s="170">
        <v>0.22</v>
      </c>
      <c r="H800" s="171">
        <v>5.36</v>
      </c>
      <c r="I800" s="172"/>
      <c r="J800" s="172"/>
      <c r="K800" s="172"/>
      <c r="L800" s="172"/>
      <c r="M800" s="172"/>
      <c r="N800" s="172"/>
      <c r="O800" s="172"/>
      <c r="P800" s="172"/>
      <c r="Q800" s="172"/>
      <c r="R800" s="172"/>
      <c r="S800" s="172"/>
      <c r="T800" s="172"/>
      <c r="U800" s="172"/>
      <c r="V800" s="172"/>
      <c r="W800" s="172"/>
      <c r="X800" s="172"/>
      <c r="Y800" s="172"/>
      <c r="Z800" s="172"/>
      <c r="AA800" s="172"/>
      <c r="AB800" s="172"/>
    </row>
    <row r="801" spans="1:28" ht="14.25">
      <c r="A801" s="166" t="s">
        <v>1513</v>
      </c>
      <c r="B801" s="167" t="s">
        <v>2060</v>
      </c>
      <c r="C801" s="167" t="s">
        <v>27</v>
      </c>
      <c r="D801" s="168" t="s">
        <v>2061</v>
      </c>
      <c r="E801" s="167" t="s">
        <v>76</v>
      </c>
      <c r="F801" s="169">
        <v>1.16875</v>
      </c>
      <c r="G801" s="170">
        <v>20.41</v>
      </c>
      <c r="H801" s="171">
        <v>23.85</v>
      </c>
      <c r="I801" s="172"/>
      <c r="J801" s="172"/>
      <c r="K801" s="172"/>
      <c r="L801" s="172"/>
      <c r="M801" s="172"/>
      <c r="N801" s="172"/>
      <c r="O801" s="172"/>
      <c r="P801" s="172"/>
      <c r="Q801" s="172"/>
      <c r="R801" s="172"/>
      <c r="S801" s="172"/>
      <c r="T801" s="172"/>
      <c r="U801" s="172"/>
      <c r="V801" s="172"/>
      <c r="W801" s="172"/>
      <c r="X801" s="172"/>
      <c r="Y801" s="172"/>
      <c r="Z801" s="172"/>
      <c r="AA801" s="172"/>
      <c r="AB801" s="172"/>
    </row>
    <row r="802" spans="1:28" ht="14.25">
      <c r="A802" s="159"/>
      <c r="B802" s="180"/>
      <c r="C802" s="180"/>
      <c r="D802" s="181"/>
      <c r="E802" s="180"/>
      <c r="F802" s="182"/>
      <c r="G802" s="183"/>
      <c r="H802" s="164"/>
      <c r="I802" s="172"/>
      <c r="J802" s="172"/>
      <c r="K802" s="172"/>
      <c r="L802" s="172"/>
      <c r="M802" s="172"/>
      <c r="N802" s="172"/>
      <c r="O802" s="172"/>
      <c r="P802" s="172"/>
      <c r="Q802" s="172"/>
      <c r="R802" s="172"/>
      <c r="S802" s="172"/>
      <c r="T802" s="172"/>
      <c r="U802" s="172"/>
      <c r="V802" s="172"/>
      <c r="W802" s="172"/>
      <c r="X802" s="172"/>
      <c r="Y802" s="172"/>
      <c r="Z802" s="172"/>
      <c r="AA802" s="172"/>
      <c r="AB802" s="172"/>
    </row>
    <row r="803" spans="1:28" ht="14.25">
      <c r="A803" s="148" t="s">
        <v>463</v>
      </c>
      <c r="B803" s="149" t="s">
        <v>7</v>
      </c>
      <c r="C803" s="149" t="s">
        <v>1504</v>
      </c>
      <c r="D803" s="165" t="s">
        <v>1505</v>
      </c>
      <c r="E803" s="149" t="s">
        <v>10</v>
      </c>
      <c r="F803" s="150" t="s">
        <v>11</v>
      </c>
      <c r="G803" s="151" t="s">
        <v>1506</v>
      </c>
      <c r="H803" s="152" t="s">
        <v>1507</v>
      </c>
      <c r="I803" s="172"/>
      <c r="J803" s="172"/>
      <c r="K803" s="172"/>
      <c r="L803" s="172"/>
      <c r="M803" s="172"/>
      <c r="N803" s="172"/>
      <c r="O803" s="172"/>
      <c r="P803" s="172"/>
      <c r="Q803" s="172"/>
      <c r="R803" s="172"/>
      <c r="S803" s="172"/>
      <c r="T803" s="172"/>
      <c r="U803" s="172"/>
      <c r="V803" s="172"/>
      <c r="W803" s="172"/>
      <c r="X803" s="172"/>
      <c r="Y803" s="172"/>
      <c r="Z803" s="172"/>
      <c r="AA803" s="172"/>
      <c r="AB803" s="172"/>
    </row>
    <row r="804" spans="1:28" ht="51">
      <c r="A804" s="153" t="s">
        <v>1508</v>
      </c>
      <c r="B804" s="154" t="s">
        <v>464</v>
      </c>
      <c r="C804" s="154" t="s">
        <v>20</v>
      </c>
      <c r="D804" s="155" t="s">
        <v>2062</v>
      </c>
      <c r="E804" s="154" t="s">
        <v>44</v>
      </c>
      <c r="F804" s="156">
        <v>1</v>
      </c>
      <c r="G804" s="157">
        <v>953.05</v>
      </c>
      <c r="H804" s="158">
        <v>953.05</v>
      </c>
      <c r="I804" s="172"/>
      <c r="J804" s="172"/>
      <c r="K804" s="172"/>
      <c r="L804" s="172"/>
      <c r="M804" s="172"/>
      <c r="N804" s="172"/>
      <c r="O804" s="172"/>
      <c r="P804" s="172"/>
      <c r="Q804" s="172"/>
      <c r="R804" s="172"/>
      <c r="S804" s="172"/>
      <c r="T804" s="172"/>
      <c r="U804" s="172"/>
      <c r="V804" s="172"/>
      <c r="W804" s="172"/>
      <c r="X804" s="172"/>
      <c r="Y804" s="172"/>
      <c r="Z804" s="172"/>
      <c r="AA804" s="172"/>
      <c r="AB804" s="172"/>
    </row>
    <row r="805" spans="1:28" ht="38.25">
      <c r="A805" s="166" t="s">
        <v>1508</v>
      </c>
      <c r="B805" s="167" t="s">
        <v>2063</v>
      </c>
      <c r="C805" s="167" t="s">
        <v>20</v>
      </c>
      <c r="D805" s="168" t="s">
        <v>2064</v>
      </c>
      <c r="E805" s="167" t="s">
        <v>44</v>
      </c>
      <c r="F805" s="156">
        <v>1</v>
      </c>
      <c r="G805" s="170">
        <v>666.3</v>
      </c>
      <c r="H805" s="171" t="s">
        <v>2065</v>
      </c>
      <c r="I805" s="172"/>
      <c r="J805" s="172"/>
      <c r="K805" s="172"/>
      <c r="L805" s="172"/>
      <c r="M805" s="172"/>
      <c r="N805" s="172"/>
      <c r="O805" s="172"/>
      <c r="P805" s="172"/>
      <c r="Q805" s="172"/>
      <c r="R805" s="172"/>
      <c r="S805" s="172"/>
      <c r="T805" s="172"/>
      <c r="U805" s="172"/>
      <c r="V805" s="172"/>
      <c r="W805" s="172"/>
      <c r="X805" s="172"/>
      <c r="Y805" s="172"/>
      <c r="Z805" s="172"/>
      <c r="AA805" s="172"/>
      <c r="AB805" s="172"/>
    </row>
    <row r="806" spans="1:28" ht="25.5">
      <c r="A806" s="166" t="s">
        <v>1508</v>
      </c>
      <c r="B806" s="167" t="s">
        <v>2066</v>
      </c>
      <c r="C806" s="167" t="s">
        <v>20</v>
      </c>
      <c r="D806" s="168" t="s">
        <v>2067</v>
      </c>
      <c r="E806" s="167" t="s">
        <v>44</v>
      </c>
      <c r="F806" s="156">
        <v>1</v>
      </c>
      <c r="G806" s="170">
        <v>94.73</v>
      </c>
      <c r="H806" s="171" t="s">
        <v>2068</v>
      </c>
      <c r="I806" s="172"/>
      <c r="J806" s="172"/>
      <c r="K806" s="172"/>
      <c r="L806" s="172"/>
      <c r="M806" s="172"/>
      <c r="N806" s="172"/>
      <c r="O806" s="172"/>
      <c r="P806" s="172"/>
      <c r="Q806" s="172"/>
      <c r="R806" s="172"/>
      <c r="S806" s="172"/>
      <c r="T806" s="172"/>
      <c r="U806" s="172"/>
      <c r="V806" s="172"/>
      <c r="W806" s="172"/>
      <c r="X806" s="172"/>
      <c r="Y806" s="172"/>
      <c r="Z806" s="172"/>
      <c r="AA806" s="172"/>
      <c r="AB806" s="172"/>
    </row>
    <row r="807" spans="1:28" ht="38.25">
      <c r="A807" s="166" t="s">
        <v>1508</v>
      </c>
      <c r="B807" s="167" t="s">
        <v>2069</v>
      </c>
      <c r="C807" s="167" t="s">
        <v>20</v>
      </c>
      <c r="D807" s="168" t="s">
        <v>2070</v>
      </c>
      <c r="E807" s="167" t="s">
        <v>44</v>
      </c>
      <c r="F807" s="156">
        <v>1</v>
      </c>
      <c r="G807" s="170">
        <v>192.02</v>
      </c>
      <c r="H807" s="171" t="s">
        <v>2071</v>
      </c>
      <c r="I807" s="172"/>
      <c r="J807" s="172"/>
      <c r="K807" s="172"/>
      <c r="L807" s="172"/>
      <c r="M807" s="172"/>
      <c r="N807" s="172"/>
      <c r="O807" s="172"/>
      <c r="P807" s="172"/>
      <c r="Q807" s="172"/>
      <c r="R807" s="172"/>
      <c r="S807" s="172"/>
      <c r="T807" s="172"/>
      <c r="U807" s="172"/>
      <c r="V807" s="172"/>
      <c r="W807" s="172"/>
      <c r="X807" s="172"/>
      <c r="Y807" s="172"/>
      <c r="Z807" s="172"/>
      <c r="AA807" s="172"/>
      <c r="AB807" s="172"/>
    </row>
    <row r="808" spans="1:28" ht="14.25">
      <c r="A808" s="159"/>
      <c r="B808" s="160"/>
      <c r="C808" s="160"/>
      <c r="D808" s="161"/>
      <c r="E808" s="160"/>
      <c r="F808" s="162"/>
      <c r="G808" s="163"/>
      <c r="H808" s="164"/>
      <c r="I808" s="172"/>
      <c r="J808" s="172"/>
      <c r="K808" s="172"/>
      <c r="L808" s="172"/>
      <c r="M808" s="172"/>
      <c r="N808" s="172"/>
      <c r="O808" s="172"/>
      <c r="P808" s="172"/>
      <c r="Q808" s="172"/>
      <c r="R808" s="172"/>
      <c r="S808" s="172"/>
      <c r="T808" s="172"/>
      <c r="U808" s="172"/>
      <c r="V808" s="172"/>
      <c r="W808" s="172"/>
      <c r="X808" s="172"/>
      <c r="Y808" s="172"/>
      <c r="Z808" s="172"/>
      <c r="AA808" s="172"/>
      <c r="AB808" s="172"/>
    </row>
    <row r="809" spans="1:28" ht="14.25">
      <c r="A809" s="148" t="s">
        <v>466</v>
      </c>
      <c r="B809" s="149" t="s">
        <v>7</v>
      </c>
      <c r="C809" s="149" t="s">
        <v>1504</v>
      </c>
      <c r="D809" s="165" t="s">
        <v>1505</v>
      </c>
      <c r="E809" s="149" t="s">
        <v>10</v>
      </c>
      <c r="F809" s="150" t="s">
        <v>11</v>
      </c>
      <c r="G809" s="151" t="s">
        <v>1506</v>
      </c>
      <c r="H809" s="152" t="s">
        <v>1507</v>
      </c>
      <c r="I809" s="172"/>
      <c r="J809" s="172"/>
      <c r="K809" s="172"/>
      <c r="L809" s="172"/>
      <c r="M809" s="172"/>
      <c r="N809" s="172"/>
      <c r="O809" s="172"/>
      <c r="P809" s="172"/>
      <c r="Q809" s="172"/>
      <c r="R809" s="172"/>
      <c r="S809" s="172"/>
      <c r="T809" s="172"/>
      <c r="U809" s="172"/>
      <c r="V809" s="172"/>
      <c r="W809" s="172"/>
      <c r="X809" s="172"/>
      <c r="Y809" s="172"/>
      <c r="Z809" s="172"/>
      <c r="AA809" s="172"/>
      <c r="AB809" s="172"/>
    </row>
    <row r="810" spans="1:28" ht="25.5">
      <c r="A810" s="153" t="s">
        <v>1508</v>
      </c>
      <c r="B810" s="154" t="s">
        <v>467</v>
      </c>
      <c r="C810" s="154" t="s">
        <v>27</v>
      </c>
      <c r="D810" s="155" t="s">
        <v>468</v>
      </c>
      <c r="E810" s="154" t="s">
        <v>322</v>
      </c>
      <c r="F810" s="156">
        <v>1</v>
      </c>
      <c r="G810" s="157">
        <v>19.510000000000002</v>
      </c>
      <c r="H810" s="158">
        <v>19.510000000000002</v>
      </c>
      <c r="I810" s="172"/>
      <c r="J810" s="172"/>
      <c r="K810" s="172"/>
      <c r="L810" s="172"/>
      <c r="M810" s="172"/>
      <c r="N810" s="172"/>
      <c r="O810" s="172"/>
      <c r="P810" s="172"/>
      <c r="Q810" s="172"/>
      <c r="R810" s="172"/>
      <c r="S810" s="172"/>
      <c r="T810" s="172"/>
      <c r="U810" s="172"/>
      <c r="V810" s="172"/>
      <c r="W810" s="172"/>
      <c r="X810" s="172"/>
      <c r="Y810" s="172"/>
      <c r="Z810" s="172"/>
      <c r="AA810" s="172"/>
      <c r="AB810" s="172"/>
    </row>
    <row r="811" spans="1:28" ht="25.5">
      <c r="A811" s="153" t="s">
        <v>1510</v>
      </c>
      <c r="B811" s="154" t="s">
        <v>2072</v>
      </c>
      <c r="C811" s="154" t="s">
        <v>27</v>
      </c>
      <c r="D811" s="155" t="s">
        <v>2073</v>
      </c>
      <c r="E811" s="154" t="s">
        <v>80</v>
      </c>
      <c r="F811" s="156">
        <v>2E-3</v>
      </c>
      <c r="G811" s="157">
        <v>690.51</v>
      </c>
      <c r="H811" s="158">
        <v>1.38</v>
      </c>
      <c r="I811" s="172"/>
      <c r="J811" s="172"/>
      <c r="K811" s="172"/>
      <c r="L811" s="172"/>
      <c r="M811" s="172"/>
      <c r="N811" s="172"/>
      <c r="O811" s="172"/>
      <c r="P811" s="172"/>
      <c r="Q811" s="172"/>
      <c r="R811" s="172"/>
      <c r="S811" s="172"/>
      <c r="T811" s="172"/>
      <c r="U811" s="172"/>
      <c r="V811" s="172"/>
      <c r="W811" s="172"/>
      <c r="X811" s="172"/>
      <c r="Y811" s="172"/>
      <c r="Z811" s="172"/>
      <c r="AA811" s="172"/>
      <c r="AB811" s="172"/>
    </row>
    <row r="812" spans="1:28" ht="25.5">
      <c r="A812" s="166" t="s">
        <v>1510</v>
      </c>
      <c r="B812" s="167" t="s">
        <v>1726</v>
      </c>
      <c r="C812" s="167" t="s">
        <v>27</v>
      </c>
      <c r="D812" s="168" t="s">
        <v>1727</v>
      </c>
      <c r="E812" s="167" t="s">
        <v>1673</v>
      </c>
      <c r="F812" s="169">
        <v>0.14969499999999999</v>
      </c>
      <c r="G812" s="170">
        <v>22.64</v>
      </c>
      <c r="H812" s="171">
        <v>3.38</v>
      </c>
      <c r="I812" s="172"/>
      <c r="J812" s="172"/>
      <c r="K812" s="172"/>
      <c r="L812" s="172"/>
      <c r="M812" s="172"/>
      <c r="N812" s="172"/>
      <c r="O812" s="172"/>
      <c r="P812" s="172"/>
      <c r="Q812" s="172"/>
      <c r="R812" s="172"/>
      <c r="S812" s="172"/>
      <c r="T812" s="172"/>
      <c r="U812" s="172"/>
      <c r="V812" s="172"/>
      <c r="W812" s="172"/>
      <c r="X812" s="172"/>
      <c r="Y812" s="172"/>
      <c r="Z812" s="172"/>
      <c r="AA812" s="172"/>
      <c r="AB812" s="172"/>
    </row>
    <row r="813" spans="1:28" ht="25.5">
      <c r="A813" s="166" t="s">
        <v>1510</v>
      </c>
      <c r="B813" s="167" t="s">
        <v>1738</v>
      </c>
      <c r="C813" s="167" t="s">
        <v>27</v>
      </c>
      <c r="D813" s="168" t="s">
        <v>1739</v>
      </c>
      <c r="E813" s="167" t="s">
        <v>1673</v>
      </c>
      <c r="F813" s="169">
        <v>0.29939009999999999</v>
      </c>
      <c r="G813" s="170">
        <v>31.21</v>
      </c>
      <c r="H813" s="171">
        <v>9.34</v>
      </c>
      <c r="I813" s="172"/>
      <c r="J813" s="172"/>
      <c r="K813" s="172"/>
      <c r="L813" s="172"/>
      <c r="M813" s="172"/>
      <c r="N813" s="172"/>
      <c r="O813" s="172"/>
      <c r="P813" s="172"/>
      <c r="Q813" s="172"/>
      <c r="R813" s="172"/>
      <c r="S813" s="172"/>
      <c r="T813" s="172"/>
      <c r="U813" s="172"/>
      <c r="V813" s="172"/>
      <c r="W813" s="172"/>
      <c r="X813" s="172"/>
      <c r="Y813" s="172"/>
      <c r="Z813" s="172"/>
      <c r="AA813" s="172"/>
      <c r="AB813" s="172"/>
    </row>
    <row r="814" spans="1:28" ht="25.5">
      <c r="A814" s="166" t="s">
        <v>1513</v>
      </c>
      <c r="B814" s="167" t="s">
        <v>2074</v>
      </c>
      <c r="C814" s="167" t="s">
        <v>27</v>
      </c>
      <c r="D814" s="168" t="s">
        <v>2075</v>
      </c>
      <c r="E814" s="167" t="s">
        <v>76</v>
      </c>
      <c r="F814" s="169">
        <v>0</v>
      </c>
      <c r="G814" s="170">
        <v>0.31</v>
      </c>
      <c r="H814" s="171">
        <v>0</v>
      </c>
      <c r="I814" s="172"/>
      <c r="J814" s="172"/>
      <c r="K814" s="172"/>
      <c r="L814" s="172"/>
      <c r="M814" s="172"/>
      <c r="N814" s="172"/>
      <c r="O814" s="172"/>
      <c r="P814" s="172"/>
      <c r="Q814" s="172"/>
      <c r="R814" s="172"/>
      <c r="S814" s="172"/>
      <c r="T814" s="172"/>
      <c r="U814" s="172"/>
      <c r="V814" s="172"/>
      <c r="W814" s="172"/>
      <c r="X814" s="172"/>
      <c r="Y814" s="172"/>
      <c r="Z814" s="172"/>
      <c r="AA814" s="172"/>
      <c r="AB814" s="172"/>
    </row>
    <row r="815" spans="1:28" ht="38.25">
      <c r="A815" s="166" t="s">
        <v>1513</v>
      </c>
      <c r="B815" s="167" t="s">
        <v>2076</v>
      </c>
      <c r="C815" s="167" t="s">
        <v>27</v>
      </c>
      <c r="D815" s="168" t="s">
        <v>2077</v>
      </c>
      <c r="E815" s="167" t="s">
        <v>322</v>
      </c>
      <c r="F815" s="169">
        <v>1</v>
      </c>
      <c r="G815" s="170">
        <v>5.41</v>
      </c>
      <c r="H815" s="171">
        <v>5.41</v>
      </c>
      <c r="I815" s="172"/>
      <c r="J815" s="172"/>
      <c r="K815" s="172"/>
      <c r="L815" s="172"/>
      <c r="M815" s="172"/>
      <c r="N815" s="172"/>
      <c r="O815" s="172"/>
      <c r="P815" s="172"/>
      <c r="Q815" s="172"/>
      <c r="R815" s="172"/>
      <c r="S815" s="172"/>
      <c r="T815" s="172"/>
      <c r="U815" s="172"/>
      <c r="V815" s="172"/>
      <c r="W815" s="172"/>
      <c r="X815" s="172"/>
      <c r="Y815" s="172"/>
      <c r="Z815" s="172"/>
      <c r="AA815" s="172"/>
      <c r="AB815" s="172"/>
    </row>
    <row r="816" spans="1:28" ht="14.25">
      <c r="A816" s="159"/>
      <c r="B816" s="160"/>
      <c r="C816" s="160"/>
      <c r="D816" s="161"/>
      <c r="E816" s="160"/>
      <c r="F816" s="162"/>
      <c r="G816" s="163"/>
      <c r="H816" s="164"/>
      <c r="I816" s="172"/>
      <c r="J816" s="172"/>
      <c r="K816" s="172"/>
      <c r="L816" s="172"/>
      <c r="M816" s="172"/>
      <c r="N816" s="172"/>
      <c r="O816" s="172"/>
      <c r="P816" s="172"/>
      <c r="Q816" s="172"/>
      <c r="R816" s="172"/>
      <c r="S816" s="172"/>
      <c r="T816" s="172"/>
      <c r="U816" s="172"/>
      <c r="V816" s="172"/>
      <c r="W816" s="172"/>
      <c r="X816" s="172"/>
      <c r="Y816" s="172"/>
      <c r="Z816" s="172"/>
      <c r="AA816" s="172"/>
      <c r="AB816" s="172"/>
    </row>
    <row r="817" spans="1:28" ht="14.25">
      <c r="A817" s="148" t="s">
        <v>471</v>
      </c>
      <c r="B817" s="149" t="s">
        <v>7</v>
      </c>
      <c r="C817" s="149" t="s">
        <v>1504</v>
      </c>
      <c r="D817" s="165" t="s">
        <v>1505</v>
      </c>
      <c r="E817" s="149" t="s">
        <v>10</v>
      </c>
      <c r="F817" s="150" t="s">
        <v>11</v>
      </c>
      <c r="G817" s="151" t="s">
        <v>1506</v>
      </c>
      <c r="H817" s="152" t="s">
        <v>1507</v>
      </c>
      <c r="I817" s="172"/>
      <c r="J817" s="172"/>
      <c r="K817" s="172"/>
      <c r="L817" s="172"/>
      <c r="M817" s="172"/>
      <c r="N817" s="172"/>
      <c r="O817" s="172"/>
      <c r="P817" s="172"/>
      <c r="Q817" s="172"/>
      <c r="R817" s="172"/>
      <c r="S817" s="172"/>
      <c r="T817" s="172"/>
      <c r="U817" s="172"/>
      <c r="V817" s="172"/>
      <c r="W817" s="172"/>
      <c r="X817" s="172"/>
      <c r="Y817" s="172"/>
      <c r="Z817" s="172"/>
      <c r="AA817" s="172"/>
      <c r="AB817" s="172"/>
    </row>
    <row r="818" spans="1:28" ht="38.25">
      <c r="A818" s="153" t="s">
        <v>1508</v>
      </c>
      <c r="B818" s="154" t="s">
        <v>472</v>
      </c>
      <c r="C818" s="154" t="s">
        <v>27</v>
      </c>
      <c r="D818" s="155" t="s">
        <v>2078</v>
      </c>
      <c r="E818" s="154" t="s">
        <v>76</v>
      </c>
      <c r="F818" s="156">
        <v>1</v>
      </c>
      <c r="G818" s="157">
        <v>422.32</v>
      </c>
      <c r="H818" s="158">
        <v>422.32</v>
      </c>
      <c r="I818" s="172"/>
      <c r="J818" s="172"/>
      <c r="K818" s="172"/>
      <c r="L818" s="172"/>
      <c r="M818" s="172"/>
      <c r="N818" s="172"/>
      <c r="O818" s="172"/>
      <c r="P818" s="172"/>
      <c r="Q818" s="172"/>
      <c r="R818" s="172"/>
      <c r="S818" s="172"/>
      <c r="T818" s="172"/>
      <c r="U818" s="172"/>
      <c r="V818" s="172"/>
      <c r="W818" s="172"/>
      <c r="X818" s="172"/>
      <c r="Y818" s="172"/>
      <c r="Z818" s="172"/>
      <c r="AA818" s="172"/>
      <c r="AB818" s="172"/>
    </row>
    <row r="819" spans="1:28" ht="25.5">
      <c r="A819" s="166" t="s">
        <v>1510</v>
      </c>
      <c r="B819" s="167" t="s">
        <v>2079</v>
      </c>
      <c r="C819" s="167" t="s">
        <v>27</v>
      </c>
      <c r="D819" s="168" t="s">
        <v>1715</v>
      </c>
      <c r="E819" s="167" t="s">
        <v>1673</v>
      </c>
      <c r="F819" s="169">
        <v>1.6779999999999999</v>
      </c>
      <c r="G819" s="170">
        <v>34.729999999999997</v>
      </c>
      <c r="H819" s="171">
        <v>58.27</v>
      </c>
      <c r="I819" s="172"/>
      <c r="J819" s="172"/>
      <c r="K819" s="172"/>
      <c r="L819" s="172"/>
      <c r="M819" s="172"/>
      <c r="N819" s="172"/>
      <c r="O819" s="172"/>
      <c r="P819" s="172"/>
      <c r="Q819" s="172"/>
      <c r="R819" s="172"/>
      <c r="S819" s="172"/>
      <c r="T819" s="172"/>
      <c r="U819" s="172"/>
      <c r="V819" s="172"/>
      <c r="W819" s="172"/>
      <c r="X819" s="172"/>
      <c r="Y819" s="172"/>
      <c r="Z819" s="172"/>
      <c r="AA819" s="172"/>
      <c r="AB819" s="172"/>
    </row>
    <row r="820" spans="1:28" ht="25.5">
      <c r="A820" s="166" t="s">
        <v>1510</v>
      </c>
      <c r="B820" s="167" t="s">
        <v>1726</v>
      </c>
      <c r="C820" s="167" t="s">
        <v>27</v>
      </c>
      <c r="D820" s="168" t="s">
        <v>1727</v>
      </c>
      <c r="E820" s="167" t="s">
        <v>1673</v>
      </c>
      <c r="F820" s="169">
        <v>0.83899999999999997</v>
      </c>
      <c r="G820" s="170">
        <v>22.64</v>
      </c>
      <c r="H820" s="171">
        <v>18.989999999999998</v>
      </c>
      <c r="I820" s="172"/>
      <c r="J820" s="172"/>
      <c r="K820" s="172"/>
      <c r="L820" s="172"/>
      <c r="M820" s="172"/>
      <c r="N820" s="172"/>
      <c r="O820" s="172"/>
      <c r="P820" s="172"/>
      <c r="Q820" s="172"/>
      <c r="R820" s="172"/>
      <c r="S820" s="172"/>
      <c r="T820" s="172"/>
      <c r="U820" s="172"/>
      <c r="V820" s="172"/>
      <c r="W820" s="172"/>
      <c r="X820" s="172"/>
      <c r="Y820" s="172"/>
      <c r="Z820" s="172"/>
      <c r="AA820" s="172"/>
      <c r="AB820" s="172"/>
    </row>
    <row r="821" spans="1:28" ht="25.5">
      <c r="A821" s="166" t="s">
        <v>1513</v>
      </c>
      <c r="B821" s="167" t="s">
        <v>2080</v>
      </c>
      <c r="C821" s="167" t="s">
        <v>27</v>
      </c>
      <c r="D821" s="168" t="s">
        <v>2081</v>
      </c>
      <c r="E821" s="167" t="s">
        <v>76</v>
      </c>
      <c r="F821" s="169">
        <v>3</v>
      </c>
      <c r="G821" s="170">
        <v>22.89</v>
      </c>
      <c r="H821" s="171">
        <v>68.67</v>
      </c>
      <c r="I821" s="172"/>
      <c r="J821" s="172"/>
      <c r="K821" s="172"/>
      <c r="L821" s="172"/>
      <c r="M821" s="172"/>
      <c r="N821" s="172"/>
      <c r="O821" s="172"/>
      <c r="P821" s="172"/>
      <c r="Q821" s="172"/>
      <c r="R821" s="172"/>
      <c r="S821" s="172"/>
      <c r="T821" s="172"/>
      <c r="U821" s="172"/>
      <c r="V821" s="172"/>
      <c r="W821" s="172"/>
      <c r="X821" s="172"/>
      <c r="Y821" s="172"/>
      <c r="Z821" s="172"/>
      <c r="AA821" s="172"/>
      <c r="AB821" s="172"/>
    </row>
    <row r="822" spans="1:28" ht="25.5">
      <c r="A822" s="166" t="s">
        <v>1513</v>
      </c>
      <c r="B822" s="167" t="s">
        <v>2082</v>
      </c>
      <c r="C822" s="167" t="s">
        <v>27</v>
      </c>
      <c r="D822" s="168" t="s">
        <v>2083</v>
      </c>
      <c r="E822" s="167" t="s">
        <v>76</v>
      </c>
      <c r="F822" s="169">
        <v>19.8</v>
      </c>
      <c r="G822" s="170">
        <v>0.1</v>
      </c>
      <c r="H822" s="171">
        <v>1.98</v>
      </c>
      <c r="I822" s="172"/>
      <c r="J822" s="172"/>
      <c r="K822" s="172"/>
      <c r="L822" s="172"/>
      <c r="M822" s="172"/>
      <c r="N822" s="172"/>
      <c r="O822" s="172"/>
      <c r="P822" s="172"/>
      <c r="Q822" s="172"/>
      <c r="R822" s="172"/>
      <c r="S822" s="172"/>
      <c r="T822" s="172"/>
      <c r="U822" s="172"/>
      <c r="V822" s="172"/>
      <c r="W822" s="172"/>
      <c r="X822" s="172"/>
      <c r="Y822" s="172"/>
      <c r="Z822" s="172"/>
      <c r="AA822" s="172"/>
      <c r="AB822" s="172"/>
    </row>
    <row r="823" spans="1:28" ht="38.25">
      <c r="A823" s="166" t="s">
        <v>1513</v>
      </c>
      <c r="B823" s="167" t="s">
        <v>2084</v>
      </c>
      <c r="C823" s="167" t="s">
        <v>27</v>
      </c>
      <c r="D823" s="168" t="s">
        <v>2085</v>
      </c>
      <c r="E823" s="167" t="s">
        <v>76</v>
      </c>
      <c r="F823" s="169">
        <v>1</v>
      </c>
      <c r="G823" s="170">
        <v>274.41000000000003</v>
      </c>
      <c r="H823" s="171">
        <v>274.41000000000003</v>
      </c>
      <c r="I823" s="172"/>
      <c r="J823" s="172"/>
      <c r="K823" s="172"/>
      <c r="L823" s="172"/>
      <c r="M823" s="172"/>
      <c r="N823" s="172"/>
      <c r="O823" s="172"/>
      <c r="P823" s="172"/>
      <c r="Q823" s="172"/>
      <c r="R823" s="172"/>
      <c r="S823" s="172"/>
      <c r="T823" s="172"/>
      <c r="U823" s="172"/>
      <c r="V823" s="172"/>
      <c r="W823" s="172"/>
      <c r="X823" s="172"/>
      <c r="Y823" s="172"/>
      <c r="Z823" s="172"/>
      <c r="AA823" s="172"/>
      <c r="AB823" s="172"/>
    </row>
    <row r="824" spans="1:28" ht="14.25">
      <c r="A824" s="159"/>
      <c r="B824" s="160"/>
      <c r="C824" s="160"/>
      <c r="D824" s="161"/>
      <c r="E824" s="160"/>
      <c r="F824" s="162"/>
      <c r="G824" s="163"/>
      <c r="H824" s="164"/>
      <c r="I824" s="172"/>
      <c r="J824" s="172"/>
      <c r="K824" s="172"/>
      <c r="L824" s="172"/>
      <c r="M824" s="172"/>
      <c r="N824" s="172"/>
      <c r="O824" s="172"/>
      <c r="P824" s="172"/>
      <c r="Q824" s="172"/>
      <c r="R824" s="172"/>
      <c r="S824" s="172"/>
      <c r="T824" s="172"/>
      <c r="U824" s="172"/>
      <c r="V824" s="172"/>
      <c r="W824" s="172"/>
      <c r="X824" s="172"/>
      <c r="Y824" s="172"/>
      <c r="Z824" s="172"/>
      <c r="AA824" s="172"/>
      <c r="AB824" s="172"/>
    </row>
    <row r="825" spans="1:28" ht="14.25">
      <c r="A825" s="148" t="s">
        <v>474</v>
      </c>
      <c r="B825" s="149" t="s">
        <v>7</v>
      </c>
      <c r="C825" s="149" t="s">
        <v>1504</v>
      </c>
      <c r="D825" s="165" t="s">
        <v>1505</v>
      </c>
      <c r="E825" s="149" t="s">
        <v>10</v>
      </c>
      <c r="F825" s="150" t="s">
        <v>11</v>
      </c>
      <c r="G825" s="151" t="s">
        <v>1506</v>
      </c>
      <c r="H825" s="152" t="s">
        <v>1507</v>
      </c>
      <c r="I825" s="172"/>
      <c r="J825" s="172"/>
      <c r="K825" s="172"/>
      <c r="L825" s="172"/>
      <c r="M825" s="172"/>
      <c r="N825" s="172"/>
      <c r="O825" s="172"/>
      <c r="P825" s="172"/>
      <c r="Q825" s="172"/>
      <c r="R825" s="172"/>
      <c r="S825" s="172"/>
      <c r="T825" s="172"/>
      <c r="U825" s="172"/>
      <c r="V825" s="172"/>
      <c r="W825" s="172"/>
      <c r="X825" s="172"/>
      <c r="Y825" s="172"/>
      <c r="Z825" s="172"/>
      <c r="AA825" s="172"/>
      <c r="AB825" s="172"/>
    </row>
    <row r="826" spans="1:28" ht="25.5">
      <c r="A826" s="153" t="s">
        <v>1508</v>
      </c>
      <c r="B826" s="154" t="s">
        <v>475</v>
      </c>
      <c r="C826" s="154" t="s">
        <v>27</v>
      </c>
      <c r="D826" s="155" t="s">
        <v>2086</v>
      </c>
      <c r="E826" s="154" t="s">
        <v>44</v>
      </c>
      <c r="F826" s="156">
        <v>1</v>
      </c>
      <c r="G826" s="157">
        <v>621.97</v>
      </c>
      <c r="H826" s="158">
        <v>621.97</v>
      </c>
      <c r="I826" s="172"/>
      <c r="J826" s="172"/>
      <c r="K826" s="172"/>
      <c r="L826" s="172"/>
      <c r="M826" s="172"/>
      <c r="N826" s="172"/>
      <c r="O826" s="172"/>
      <c r="P826" s="172"/>
      <c r="Q826" s="172"/>
      <c r="R826" s="172"/>
      <c r="S826" s="172"/>
      <c r="T826" s="172"/>
      <c r="U826" s="172"/>
      <c r="V826" s="172"/>
      <c r="W826" s="172"/>
      <c r="X826" s="172"/>
      <c r="Y826" s="172"/>
      <c r="Z826" s="172"/>
      <c r="AA826" s="172"/>
      <c r="AB826" s="172"/>
    </row>
    <row r="827" spans="1:28" ht="25.5">
      <c r="A827" s="153" t="s">
        <v>1510</v>
      </c>
      <c r="B827" s="154" t="s">
        <v>1726</v>
      </c>
      <c r="C827" s="154" t="s">
        <v>27</v>
      </c>
      <c r="D827" s="155" t="s">
        <v>1727</v>
      </c>
      <c r="E827" s="154" t="s">
        <v>1673</v>
      </c>
      <c r="F827" s="156">
        <v>0.191</v>
      </c>
      <c r="G827" s="157">
        <v>22.64</v>
      </c>
      <c r="H827" s="158">
        <v>4.32</v>
      </c>
      <c r="I827" s="172"/>
      <c r="J827" s="172"/>
      <c r="K827" s="172"/>
      <c r="L827" s="172"/>
      <c r="M827" s="172"/>
      <c r="N827" s="172"/>
      <c r="O827" s="172"/>
      <c r="P827" s="172"/>
      <c r="Q827" s="172"/>
      <c r="R827" s="172"/>
      <c r="S827" s="172"/>
      <c r="T827" s="172"/>
      <c r="U827" s="172"/>
      <c r="V827" s="172"/>
      <c r="W827" s="172"/>
      <c r="X827" s="172"/>
      <c r="Y827" s="172"/>
      <c r="Z827" s="172"/>
      <c r="AA827" s="172"/>
      <c r="AB827" s="172"/>
    </row>
    <row r="828" spans="1:28" ht="25.5">
      <c r="A828" s="166" t="s">
        <v>1510</v>
      </c>
      <c r="B828" s="167" t="s">
        <v>1738</v>
      </c>
      <c r="C828" s="167" t="s">
        <v>27</v>
      </c>
      <c r="D828" s="168" t="s">
        <v>1739</v>
      </c>
      <c r="E828" s="167" t="s">
        <v>1673</v>
      </c>
      <c r="F828" s="169">
        <v>0.3826</v>
      </c>
      <c r="G828" s="170">
        <v>31.21</v>
      </c>
      <c r="H828" s="171">
        <v>11.94</v>
      </c>
      <c r="I828" s="172"/>
      <c r="J828" s="172"/>
      <c r="K828" s="172"/>
      <c r="L828" s="172"/>
      <c r="M828" s="172"/>
      <c r="N828" s="172"/>
      <c r="O828" s="172"/>
      <c r="P828" s="172"/>
      <c r="Q828" s="172"/>
      <c r="R828" s="172"/>
      <c r="S828" s="172"/>
      <c r="T828" s="172"/>
      <c r="U828" s="172"/>
      <c r="V828" s="172"/>
      <c r="W828" s="172"/>
      <c r="X828" s="172"/>
      <c r="Y828" s="172"/>
      <c r="Z828" s="172"/>
      <c r="AA828" s="172"/>
      <c r="AB828" s="172"/>
    </row>
    <row r="829" spans="1:28" ht="25.5">
      <c r="A829" s="166" t="s">
        <v>1513</v>
      </c>
      <c r="B829" s="167" t="s">
        <v>2056</v>
      </c>
      <c r="C829" s="167" t="s">
        <v>27</v>
      </c>
      <c r="D829" s="168" t="s">
        <v>2057</v>
      </c>
      <c r="E829" s="167" t="s">
        <v>76</v>
      </c>
      <c r="F829" s="169">
        <v>0.54730000000000001</v>
      </c>
      <c r="G829" s="170">
        <v>790.37</v>
      </c>
      <c r="H829" s="171">
        <v>432.56</v>
      </c>
      <c r="I829" s="172"/>
      <c r="J829" s="172"/>
      <c r="K829" s="172"/>
      <c r="L829" s="172"/>
      <c r="M829" s="172"/>
      <c r="N829" s="172"/>
      <c r="O829" s="172"/>
      <c r="P829" s="172"/>
      <c r="Q829" s="172"/>
      <c r="R829" s="172"/>
      <c r="S829" s="172"/>
      <c r="T829" s="172"/>
      <c r="U829" s="172"/>
      <c r="V829" s="172"/>
      <c r="W829" s="172"/>
      <c r="X829" s="172"/>
      <c r="Y829" s="172"/>
      <c r="Z829" s="172"/>
      <c r="AA829" s="172"/>
      <c r="AB829" s="172"/>
    </row>
    <row r="830" spans="1:28" ht="25.5">
      <c r="A830" s="166" t="s">
        <v>1513</v>
      </c>
      <c r="B830" s="167" t="s">
        <v>2087</v>
      </c>
      <c r="C830" s="167" t="s">
        <v>27</v>
      </c>
      <c r="D830" s="168" t="s">
        <v>2088</v>
      </c>
      <c r="E830" s="167" t="s">
        <v>2089</v>
      </c>
      <c r="F830" s="169">
        <v>0.88290000000000002</v>
      </c>
      <c r="G830" s="170">
        <v>30.88</v>
      </c>
      <c r="H830" s="171">
        <v>27.26</v>
      </c>
      <c r="I830" s="172"/>
      <c r="J830" s="172"/>
      <c r="K830" s="172"/>
      <c r="L830" s="172"/>
      <c r="M830" s="172"/>
      <c r="N830" s="172"/>
      <c r="O830" s="172"/>
      <c r="P830" s="172"/>
      <c r="Q830" s="172"/>
      <c r="R830" s="172"/>
      <c r="S830" s="172"/>
      <c r="T830" s="172"/>
      <c r="U830" s="172"/>
      <c r="V830" s="172"/>
      <c r="W830" s="172"/>
      <c r="X830" s="172"/>
      <c r="Y830" s="172"/>
      <c r="Z830" s="172"/>
      <c r="AA830" s="172"/>
      <c r="AB830" s="172"/>
    </row>
    <row r="831" spans="1:28" ht="38.25">
      <c r="A831" s="166" t="s">
        <v>1513</v>
      </c>
      <c r="B831" s="167" t="s">
        <v>2090</v>
      </c>
      <c r="C831" s="167" t="s">
        <v>27</v>
      </c>
      <c r="D831" s="168" t="s">
        <v>2091</v>
      </c>
      <c r="E831" s="167" t="s">
        <v>322</v>
      </c>
      <c r="F831" s="169">
        <v>6.8503999999999996</v>
      </c>
      <c r="G831" s="170">
        <v>20.65</v>
      </c>
      <c r="H831" s="171">
        <v>141.46</v>
      </c>
      <c r="I831" s="172"/>
      <c r="J831" s="172"/>
      <c r="K831" s="172"/>
      <c r="L831" s="172"/>
      <c r="M831" s="172"/>
      <c r="N831" s="172"/>
      <c r="O831" s="172"/>
      <c r="P831" s="172"/>
      <c r="Q831" s="172"/>
      <c r="R831" s="172"/>
      <c r="S831" s="172"/>
      <c r="T831" s="172"/>
      <c r="U831" s="172"/>
      <c r="V831" s="172"/>
      <c r="W831" s="172"/>
      <c r="X831" s="172"/>
      <c r="Y831" s="172"/>
      <c r="Z831" s="172"/>
      <c r="AA831" s="172"/>
      <c r="AB831" s="172"/>
    </row>
    <row r="832" spans="1:28" ht="25.5">
      <c r="A832" s="166" t="s">
        <v>1513</v>
      </c>
      <c r="B832" s="167" t="s">
        <v>2092</v>
      </c>
      <c r="C832" s="167" t="s">
        <v>27</v>
      </c>
      <c r="D832" s="168" t="s">
        <v>2093</v>
      </c>
      <c r="E832" s="167" t="s">
        <v>76</v>
      </c>
      <c r="F832" s="169">
        <v>4.8166000000000002</v>
      </c>
      <c r="G832" s="170">
        <v>0.92</v>
      </c>
      <c r="H832" s="171">
        <v>4.43</v>
      </c>
      <c r="I832" s="172"/>
      <c r="J832" s="172"/>
      <c r="K832" s="172"/>
      <c r="L832" s="172"/>
      <c r="M832" s="172"/>
      <c r="N832" s="172"/>
      <c r="O832" s="172"/>
      <c r="P832" s="172"/>
      <c r="Q832" s="172"/>
      <c r="R832" s="172"/>
      <c r="S832" s="172"/>
      <c r="T832" s="172"/>
      <c r="U832" s="172"/>
      <c r="V832" s="172"/>
      <c r="W832" s="172"/>
      <c r="X832" s="172"/>
      <c r="Y832" s="172"/>
      <c r="Z832" s="172"/>
      <c r="AA832" s="172"/>
      <c r="AB832" s="172"/>
    </row>
    <row r="833" spans="1:28" ht="14.25">
      <c r="A833" s="159"/>
      <c r="B833" s="160"/>
      <c r="C833" s="160"/>
      <c r="D833" s="161"/>
      <c r="E833" s="160"/>
      <c r="F833" s="162"/>
      <c r="G833" s="163"/>
      <c r="H833" s="164"/>
      <c r="I833" s="172"/>
      <c r="J833" s="172"/>
      <c r="K833" s="172"/>
      <c r="L833" s="172"/>
      <c r="M833" s="172"/>
      <c r="N833" s="172"/>
      <c r="O833" s="172"/>
      <c r="P833" s="172"/>
      <c r="Q833" s="172"/>
      <c r="R833" s="172"/>
      <c r="S833" s="172"/>
      <c r="T833" s="172"/>
      <c r="U833" s="172"/>
      <c r="V833" s="172"/>
      <c r="W833" s="172"/>
      <c r="X833" s="172"/>
      <c r="Y833" s="172"/>
      <c r="Z833" s="172"/>
      <c r="AA833" s="172"/>
      <c r="AB833" s="172"/>
    </row>
    <row r="834" spans="1:28" ht="14.25">
      <c r="A834" s="148" t="s">
        <v>477</v>
      </c>
      <c r="B834" s="149" t="s">
        <v>7</v>
      </c>
      <c r="C834" s="149" t="s">
        <v>1504</v>
      </c>
      <c r="D834" s="165" t="s">
        <v>1505</v>
      </c>
      <c r="E834" s="149" t="s">
        <v>10</v>
      </c>
      <c r="F834" s="150" t="s">
        <v>11</v>
      </c>
      <c r="G834" s="151" t="s">
        <v>1506</v>
      </c>
      <c r="H834" s="152" t="s">
        <v>1507</v>
      </c>
      <c r="I834" s="172"/>
      <c r="J834" s="172"/>
      <c r="K834" s="172"/>
      <c r="L834" s="172"/>
      <c r="M834" s="172"/>
      <c r="N834" s="172"/>
      <c r="O834" s="172"/>
      <c r="P834" s="172"/>
      <c r="Q834" s="172"/>
      <c r="R834" s="172"/>
      <c r="S834" s="172"/>
      <c r="T834" s="172"/>
      <c r="U834" s="172"/>
      <c r="V834" s="172"/>
      <c r="W834" s="172"/>
      <c r="X834" s="172"/>
      <c r="Y834" s="172"/>
      <c r="Z834" s="172"/>
      <c r="AA834" s="172"/>
      <c r="AB834" s="172"/>
    </row>
    <row r="835" spans="1:28" ht="51">
      <c r="A835" s="153" t="s">
        <v>1508</v>
      </c>
      <c r="B835" s="154" t="s">
        <v>478</v>
      </c>
      <c r="C835" s="154" t="s">
        <v>20</v>
      </c>
      <c r="D835" s="155" t="s">
        <v>2094</v>
      </c>
      <c r="E835" s="154" t="s">
        <v>48</v>
      </c>
      <c r="F835" s="156">
        <v>1</v>
      </c>
      <c r="G835" s="157">
        <v>440.75</v>
      </c>
      <c r="H835" s="158">
        <v>440.75</v>
      </c>
      <c r="I835" s="172"/>
      <c r="J835" s="172"/>
      <c r="K835" s="172"/>
      <c r="L835" s="172"/>
      <c r="M835" s="172"/>
      <c r="N835" s="172"/>
      <c r="O835" s="172"/>
      <c r="P835" s="172"/>
      <c r="Q835" s="172"/>
      <c r="R835" s="172"/>
      <c r="S835" s="172"/>
      <c r="T835" s="172"/>
      <c r="U835" s="172"/>
      <c r="V835" s="172"/>
      <c r="W835" s="172"/>
      <c r="X835" s="172"/>
      <c r="Y835" s="172"/>
      <c r="Z835" s="172"/>
      <c r="AA835" s="172"/>
      <c r="AB835" s="172"/>
    </row>
    <row r="836" spans="1:28" ht="38.25">
      <c r="A836" s="166" t="s">
        <v>1513</v>
      </c>
      <c r="B836" s="167" t="s">
        <v>2095</v>
      </c>
      <c r="C836" s="167" t="s">
        <v>20</v>
      </c>
      <c r="D836" s="168" t="s">
        <v>2096</v>
      </c>
      <c r="E836" s="167" t="s">
        <v>48</v>
      </c>
      <c r="F836" s="169">
        <v>1</v>
      </c>
      <c r="G836" s="170">
        <v>287.43290000000002</v>
      </c>
      <c r="H836" s="171" t="s">
        <v>2097</v>
      </c>
      <c r="I836" s="172"/>
      <c r="J836" s="172"/>
      <c r="K836" s="172"/>
      <c r="L836" s="172"/>
      <c r="M836" s="172"/>
      <c r="N836" s="172"/>
      <c r="O836" s="172"/>
      <c r="P836" s="172"/>
      <c r="Q836" s="172"/>
      <c r="R836" s="172"/>
      <c r="S836" s="172"/>
      <c r="T836" s="172"/>
      <c r="U836" s="172"/>
      <c r="V836" s="172"/>
      <c r="W836" s="172"/>
      <c r="X836" s="172"/>
      <c r="Y836" s="172"/>
      <c r="Z836" s="172"/>
      <c r="AA836" s="172"/>
      <c r="AB836" s="172"/>
    </row>
    <row r="837" spans="1:28" ht="25.5">
      <c r="A837" s="166" t="s">
        <v>1513</v>
      </c>
      <c r="B837" s="167" t="s">
        <v>2098</v>
      </c>
      <c r="C837" s="167" t="s">
        <v>20</v>
      </c>
      <c r="D837" s="168" t="s">
        <v>2099</v>
      </c>
      <c r="E837" s="167" t="s">
        <v>48</v>
      </c>
      <c r="F837" s="169">
        <v>1</v>
      </c>
      <c r="G837" s="170">
        <v>49.9</v>
      </c>
      <c r="H837" s="171" t="s">
        <v>2100</v>
      </c>
      <c r="I837" s="172"/>
      <c r="J837" s="172"/>
      <c r="K837" s="172"/>
      <c r="L837" s="172"/>
      <c r="M837" s="172"/>
      <c r="N837" s="172"/>
      <c r="O837" s="172"/>
      <c r="P837" s="172"/>
      <c r="Q837" s="172"/>
      <c r="R837" s="172"/>
      <c r="S837" s="172"/>
      <c r="T837" s="172"/>
      <c r="U837" s="172"/>
      <c r="V837" s="172"/>
      <c r="W837" s="172"/>
      <c r="X837" s="172"/>
      <c r="Y837" s="172"/>
      <c r="Z837" s="172"/>
      <c r="AA837" s="172"/>
      <c r="AB837" s="172"/>
    </row>
    <row r="838" spans="1:28" ht="25.5">
      <c r="A838" s="166" t="s">
        <v>1508</v>
      </c>
      <c r="B838" s="167" t="s">
        <v>2101</v>
      </c>
      <c r="C838" s="167" t="s">
        <v>20</v>
      </c>
      <c r="D838" s="168" t="s">
        <v>2102</v>
      </c>
      <c r="E838" s="167" t="s">
        <v>44</v>
      </c>
      <c r="F838" s="169">
        <v>1.2</v>
      </c>
      <c r="G838" s="170">
        <v>86.18</v>
      </c>
      <c r="H838" s="170" t="s">
        <v>2103</v>
      </c>
      <c r="I838" s="172"/>
      <c r="J838" s="172"/>
      <c r="K838" s="172"/>
      <c r="L838" s="172"/>
      <c r="M838" s="172"/>
      <c r="N838" s="172"/>
      <c r="O838" s="172"/>
      <c r="P838" s="172"/>
      <c r="Q838" s="172"/>
      <c r="R838" s="172"/>
      <c r="S838" s="172"/>
      <c r="T838" s="172"/>
      <c r="U838" s="172"/>
      <c r="V838" s="172"/>
      <c r="W838" s="172"/>
      <c r="X838" s="172"/>
      <c r="Y838" s="172"/>
      <c r="Z838" s="172"/>
      <c r="AA838" s="172"/>
      <c r="AB838" s="172"/>
    </row>
    <row r="839" spans="1:28" ht="25.5">
      <c r="A839" s="166" t="s">
        <v>2104</v>
      </c>
      <c r="B839" s="167" t="s">
        <v>20</v>
      </c>
      <c r="C839" s="167" t="s">
        <v>1623</v>
      </c>
      <c r="D839" s="168" t="s">
        <v>1624</v>
      </c>
      <c r="E839" s="167" t="s">
        <v>61</v>
      </c>
      <c r="F839" s="169">
        <v>10</v>
      </c>
      <c r="G839" s="170">
        <v>20.22</v>
      </c>
      <c r="H839" s="171">
        <v>202.2</v>
      </c>
      <c r="I839" s="172"/>
      <c r="J839" s="172"/>
      <c r="K839" s="172"/>
      <c r="L839" s="172"/>
      <c r="M839" s="172"/>
      <c r="N839" s="172"/>
      <c r="O839" s="172"/>
      <c r="P839" s="172"/>
      <c r="Q839" s="172"/>
      <c r="R839" s="172"/>
      <c r="S839" s="172"/>
      <c r="T839" s="172"/>
      <c r="U839" s="172"/>
      <c r="V839" s="172"/>
      <c r="W839" s="172"/>
      <c r="X839" s="172"/>
      <c r="Y839" s="172"/>
      <c r="Z839" s="172"/>
      <c r="AA839" s="172"/>
      <c r="AB839" s="172"/>
    </row>
    <row r="840" spans="1:28" ht="38.25">
      <c r="A840" s="166" t="s">
        <v>2104</v>
      </c>
      <c r="B840" s="167" t="s">
        <v>20</v>
      </c>
      <c r="C840" s="167" t="s">
        <v>2105</v>
      </c>
      <c r="D840" s="168" t="s">
        <v>2106</v>
      </c>
      <c r="E840" s="167" t="s">
        <v>61</v>
      </c>
      <c r="F840" s="169">
        <v>10</v>
      </c>
      <c r="G840" s="170">
        <v>2.68</v>
      </c>
      <c r="H840" s="171">
        <v>26.8</v>
      </c>
      <c r="I840" s="172"/>
      <c r="J840" s="172"/>
      <c r="K840" s="172"/>
      <c r="L840" s="172"/>
      <c r="M840" s="172"/>
      <c r="N840" s="172"/>
      <c r="O840" s="172"/>
      <c r="P840" s="172"/>
      <c r="Q840" s="172"/>
      <c r="R840" s="172"/>
      <c r="S840" s="172"/>
      <c r="T840" s="172"/>
      <c r="U840" s="172"/>
      <c r="V840" s="172"/>
      <c r="W840" s="172"/>
      <c r="X840" s="172"/>
      <c r="Y840" s="172"/>
      <c r="Z840" s="172"/>
      <c r="AA840" s="172"/>
      <c r="AB840" s="172"/>
    </row>
    <row r="841" spans="1:28" ht="14.25">
      <c r="A841" s="159"/>
      <c r="B841" s="160"/>
      <c r="C841" s="160"/>
      <c r="D841" s="161"/>
      <c r="E841" s="160"/>
      <c r="F841" s="162"/>
      <c r="G841" s="163"/>
      <c r="H841" s="164"/>
      <c r="I841" s="172"/>
      <c r="J841" s="172"/>
      <c r="K841" s="172"/>
      <c r="L841" s="172"/>
      <c r="M841" s="172"/>
      <c r="N841" s="172"/>
      <c r="O841" s="172"/>
      <c r="P841" s="172"/>
      <c r="Q841" s="172"/>
      <c r="R841" s="172"/>
      <c r="S841" s="172"/>
      <c r="T841" s="172"/>
      <c r="U841" s="172"/>
      <c r="V841" s="172"/>
      <c r="W841" s="172"/>
      <c r="X841" s="172"/>
      <c r="Y841" s="172"/>
      <c r="Z841" s="172"/>
      <c r="AA841" s="172"/>
      <c r="AB841" s="172"/>
    </row>
    <row r="842" spans="1:28" ht="14.25">
      <c r="A842" s="148" t="s">
        <v>480</v>
      </c>
      <c r="B842" s="149" t="s">
        <v>7</v>
      </c>
      <c r="C842" s="149" t="s">
        <v>1504</v>
      </c>
      <c r="D842" s="165" t="s">
        <v>1505</v>
      </c>
      <c r="E842" s="149" t="s">
        <v>10</v>
      </c>
      <c r="F842" s="150" t="s">
        <v>11</v>
      </c>
      <c r="G842" s="151" t="s">
        <v>1506</v>
      </c>
      <c r="H842" s="152" t="s">
        <v>1507</v>
      </c>
      <c r="I842" s="172"/>
      <c r="J842" s="172"/>
      <c r="K842" s="172"/>
      <c r="L842" s="172"/>
      <c r="M842" s="172"/>
      <c r="N842" s="172"/>
      <c r="O842" s="172"/>
      <c r="P842" s="172"/>
      <c r="Q842" s="172"/>
      <c r="R842" s="172"/>
      <c r="S842" s="172"/>
      <c r="T842" s="172"/>
      <c r="U842" s="172"/>
      <c r="V842" s="172"/>
      <c r="W842" s="172"/>
      <c r="X842" s="172"/>
      <c r="Y842" s="172"/>
      <c r="Z842" s="172"/>
      <c r="AA842" s="172"/>
      <c r="AB842" s="172"/>
    </row>
    <row r="843" spans="1:28" ht="38.25">
      <c r="A843" s="153" t="s">
        <v>1508</v>
      </c>
      <c r="B843" s="154" t="s">
        <v>481</v>
      </c>
      <c r="C843" s="154" t="s">
        <v>27</v>
      </c>
      <c r="D843" s="155" t="s">
        <v>482</v>
      </c>
      <c r="E843" s="154" t="s">
        <v>76</v>
      </c>
      <c r="F843" s="156">
        <v>1</v>
      </c>
      <c r="G843" s="157">
        <v>149.07</v>
      </c>
      <c r="H843" s="158">
        <v>149.07</v>
      </c>
      <c r="I843" s="172"/>
      <c r="J843" s="172"/>
      <c r="K843" s="172"/>
      <c r="L843" s="172"/>
      <c r="M843" s="172"/>
      <c r="N843" s="172"/>
      <c r="O843" s="172"/>
      <c r="P843" s="172"/>
      <c r="Q843" s="172"/>
      <c r="R843" s="172"/>
      <c r="S843" s="172"/>
      <c r="T843" s="172"/>
      <c r="U843" s="172"/>
      <c r="V843" s="172"/>
      <c r="W843" s="172"/>
      <c r="X843" s="172"/>
      <c r="Y843" s="172"/>
      <c r="Z843" s="172"/>
      <c r="AA843" s="172"/>
      <c r="AB843" s="172"/>
    </row>
    <row r="844" spans="1:28" ht="25.5">
      <c r="A844" s="166" t="s">
        <v>1510</v>
      </c>
      <c r="B844" s="167" t="s">
        <v>1726</v>
      </c>
      <c r="C844" s="167" t="s">
        <v>27</v>
      </c>
      <c r="D844" s="168" t="s">
        <v>1727</v>
      </c>
      <c r="E844" s="167" t="s">
        <v>1673</v>
      </c>
      <c r="F844" s="169">
        <v>0.38400000000000001</v>
      </c>
      <c r="G844" s="170">
        <v>22.64</v>
      </c>
      <c r="H844" s="171">
        <v>8.69</v>
      </c>
      <c r="I844" s="172"/>
      <c r="J844" s="172"/>
      <c r="K844" s="172"/>
      <c r="L844" s="172"/>
      <c r="M844" s="172"/>
      <c r="N844" s="172"/>
      <c r="O844" s="172"/>
      <c r="P844" s="172"/>
      <c r="Q844" s="172"/>
      <c r="R844" s="172"/>
      <c r="S844" s="172"/>
      <c r="T844" s="172"/>
      <c r="U844" s="172"/>
      <c r="V844" s="172"/>
      <c r="W844" s="172"/>
      <c r="X844" s="172"/>
      <c r="Y844" s="172"/>
      <c r="Z844" s="172"/>
      <c r="AA844" s="172"/>
      <c r="AB844" s="172"/>
    </row>
    <row r="845" spans="1:28" ht="25.5">
      <c r="A845" s="166" t="s">
        <v>1510</v>
      </c>
      <c r="B845" s="167" t="s">
        <v>2079</v>
      </c>
      <c r="C845" s="167" t="s">
        <v>27</v>
      </c>
      <c r="D845" s="168" t="s">
        <v>1715</v>
      </c>
      <c r="E845" s="167" t="s">
        <v>1673</v>
      </c>
      <c r="F845" s="169">
        <v>0.76700000000000002</v>
      </c>
      <c r="G845" s="170">
        <v>34.729999999999997</v>
      </c>
      <c r="H845" s="171">
        <v>26.63</v>
      </c>
      <c r="I845" s="172"/>
      <c r="J845" s="172"/>
      <c r="K845" s="172"/>
      <c r="L845" s="172"/>
      <c r="M845" s="172"/>
      <c r="N845" s="172"/>
      <c r="O845" s="172"/>
      <c r="P845" s="172"/>
      <c r="Q845" s="172"/>
      <c r="R845" s="172"/>
      <c r="S845" s="172"/>
      <c r="T845" s="172"/>
      <c r="U845" s="172"/>
      <c r="V845" s="172"/>
      <c r="W845" s="172"/>
      <c r="X845" s="172"/>
      <c r="Y845" s="172"/>
      <c r="Z845" s="172"/>
      <c r="AA845" s="172"/>
      <c r="AB845" s="172"/>
    </row>
    <row r="846" spans="1:28" ht="38.25">
      <c r="A846" s="166" t="s">
        <v>1513</v>
      </c>
      <c r="B846" s="167" t="s">
        <v>2107</v>
      </c>
      <c r="C846" s="167" t="s">
        <v>27</v>
      </c>
      <c r="D846" s="168" t="s">
        <v>2108</v>
      </c>
      <c r="E846" s="167" t="s">
        <v>2109</v>
      </c>
      <c r="F846" s="169">
        <v>1</v>
      </c>
      <c r="G846" s="170">
        <v>113.75</v>
      </c>
      <c r="H846" s="171">
        <v>113.75</v>
      </c>
      <c r="I846" s="172"/>
      <c r="J846" s="172"/>
      <c r="K846" s="172"/>
      <c r="L846" s="172"/>
      <c r="M846" s="172"/>
      <c r="N846" s="172"/>
      <c r="O846" s="172"/>
      <c r="P846" s="172"/>
      <c r="Q846" s="172"/>
      <c r="R846" s="172"/>
      <c r="S846" s="172"/>
      <c r="T846" s="172"/>
      <c r="U846" s="172"/>
      <c r="V846" s="172"/>
      <c r="W846" s="172"/>
      <c r="X846" s="172"/>
      <c r="Y846" s="172"/>
      <c r="Z846" s="172"/>
      <c r="AA846" s="172"/>
      <c r="AB846" s="172"/>
    </row>
    <row r="847" spans="1:28" ht="14.25">
      <c r="A847" s="159"/>
      <c r="B847" s="160"/>
      <c r="C847" s="160"/>
      <c r="D847" s="161"/>
      <c r="E847" s="160"/>
      <c r="F847" s="162"/>
      <c r="G847" s="163"/>
      <c r="H847" s="164"/>
      <c r="I847" s="172"/>
      <c r="J847" s="172"/>
      <c r="K847" s="172"/>
      <c r="L847" s="172"/>
      <c r="M847" s="172"/>
      <c r="N847" s="172"/>
      <c r="O847" s="172"/>
      <c r="P847" s="172"/>
      <c r="Q847" s="172"/>
      <c r="R847" s="172"/>
      <c r="S847" s="172"/>
      <c r="T847" s="172"/>
      <c r="U847" s="172"/>
      <c r="V847" s="172"/>
      <c r="W847" s="172"/>
      <c r="X847" s="172"/>
      <c r="Y847" s="172"/>
      <c r="Z847" s="172"/>
      <c r="AA847" s="172"/>
      <c r="AB847" s="172"/>
    </row>
    <row r="848" spans="1:28" ht="14.25">
      <c r="A848" s="148" t="s">
        <v>483</v>
      </c>
      <c r="B848" s="149" t="s">
        <v>7</v>
      </c>
      <c r="C848" s="149" t="s">
        <v>1504</v>
      </c>
      <c r="D848" s="165" t="s">
        <v>1505</v>
      </c>
      <c r="E848" s="149" t="s">
        <v>10</v>
      </c>
      <c r="F848" s="150" t="s">
        <v>11</v>
      </c>
      <c r="G848" s="151" t="s">
        <v>1506</v>
      </c>
      <c r="H848" s="152" t="s">
        <v>1507</v>
      </c>
      <c r="I848" s="172"/>
      <c r="J848" s="172"/>
      <c r="K848" s="172"/>
      <c r="L848" s="172"/>
      <c r="M848" s="172"/>
      <c r="N848" s="172"/>
      <c r="O848" s="172"/>
      <c r="P848" s="172"/>
      <c r="Q848" s="172"/>
      <c r="R848" s="172"/>
      <c r="S848" s="172"/>
      <c r="T848" s="172"/>
      <c r="U848" s="172"/>
      <c r="V848" s="172"/>
      <c r="W848" s="172"/>
      <c r="X848" s="172"/>
      <c r="Y848" s="172"/>
      <c r="Z848" s="172"/>
      <c r="AA848" s="172"/>
      <c r="AB848" s="172"/>
    </row>
    <row r="849" spans="1:28" ht="38.25">
      <c r="A849" s="153" t="s">
        <v>1508</v>
      </c>
      <c r="B849" s="154" t="s">
        <v>484</v>
      </c>
      <c r="C849" s="154" t="s">
        <v>147</v>
      </c>
      <c r="D849" s="155" t="s">
        <v>2110</v>
      </c>
      <c r="E849" s="154" t="s">
        <v>486</v>
      </c>
      <c r="F849" s="156">
        <v>1</v>
      </c>
      <c r="G849" s="157">
        <v>464.95</v>
      </c>
      <c r="H849" s="158">
        <v>464.95</v>
      </c>
      <c r="I849" s="172"/>
      <c r="J849" s="172"/>
      <c r="K849" s="172"/>
      <c r="L849" s="172"/>
      <c r="M849" s="172"/>
      <c r="N849" s="172"/>
      <c r="O849" s="172"/>
      <c r="P849" s="172"/>
      <c r="Q849" s="172"/>
      <c r="R849" s="172"/>
      <c r="S849" s="172"/>
      <c r="T849" s="172"/>
      <c r="U849" s="172"/>
      <c r="V849" s="172"/>
      <c r="W849" s="172"/>
      <c r="X849" s="172"/>
      <c r="Y849" s="172"/>
      <c r="Z849" s="172"/>
      <c r="AA849" s="172"/>
      <c r="AB849" s="172"/>
    </row>
    <row r="850" spans="1:28" ht="25.5">
      <c r="A850" s="166" t="s">
        <v>1510</v>
      </c>
      <c r="B850" s="167" t="s">
        <v>2111</v>
      </c>
      <c r="C850" s="167" t="s">
        <v>27</v>
      </c>
      <c r="D850" s="168" t="s">
        <v>2112</v>
      </c>
      <c r="E850" s="167" t="s">
        <v>44</v>
      </c>
      <c r="F850" s="169">
        <v>0.255</v>
      </c>
      <c r="G850" s="170">
        <v>167.19</v>
      </c>
      <c r="H850" s="171">
        <v>42.63</v>
      </c>
      <c r="I850" s="172"/>
      <c r="J850" s="172"/>
      <c r="K850" s="172"/>
      <c r="L850" s="172"/>
      <c r="M850" s="172"/>
      <c r="N850" s="172"/>
      <c r="O850" s="172"/>
      <c r="P850" s="172"/>
      <c r="Q850" s="172"/>
      <c r="R850" s="172"/>
      <c r="S850" s="172"/>
      <c r="T850" s="172"/>
      <c r="U850" s="172"/>
      <c r="V850" s="172"/>
      <c r="W850" s="172"/>
      <c r="X850" s="172"/>
      <c r="Y850" s="172"/>
      <c r="Z850" s="172"/>
      <c r="AA850" s="172"/>
      <c r="AB850" s="172"/>
    </row>
    <row r="851" spans="1:28" ht="38.25">
      <c r="A851" s="166" t="s">
        <v>1510</v>
      </c>
      <c r="B851" s="167" t="s">
        <v>472</v>
      </c>
      <c r="C851" s="167" t="s">
        <v>27</v>
      </c>
      <c r="D851" s="168" t="s">
        <v>2078</v>
      </c>
      <c r="E851" s="167" t="s">
        <v>76</v>
      </c>
      <c r="F851" s="169">
        <v>1</v>
      </c>
      <c r="G851" s="170">
        <v>422.32</v>
      </c>
      <c r="H851" s="171">
        <v>422.32</v>
      </c>
      <c r="I851" s="172"/>
      <c r="J851" s="172"/>
      <c r="K851" s="172"/>
      <c r="L851" s="172"/>
      <c r="M851" s="172"/>
      <c r="N851" s="172"/>
      <c r="O851" s="172"/>
      <c r="P851" s="172"/>
      <c r="Q851" s="172"/>
      <c r="R851" s="172"/>
      <c r="S851" s="172"/>
      <c r="T851" s="172"/>
      <c r="U851" s="172"/>
      <c r="V851" s="172"/>
      <c r="W851" s="172"/>
      <c r="X851" s="172"/>
      <c r="Y851" s="172"/>
      <c r="Z851" s="172"/>
      <c r="AA851" s="172"/>
      <c r="AB851" s="172"/>
    </row>
    <row r="852" spans="1:28" ht="14.25">
      <c r="A852" s="159"/>
      <c r="B852" s="160"/>
      <c r="C852" s="160"/>
      <c r="D852" s="161"/>
      <c r="E852" s="160"/>
      <c r="F852" s="162"/>
      <c r="G852" s="163"/>
      <c r="H852" s="164"/>
      <c r="I852" s="172"/>
      <c r="J852" s="172"/>
      <c r="K852" s="172"/>
      <c r="L852" s="172"/>
      <c r="M852" s="172"/>
      <c r="N852" s="172"/>
      <c r="O852" s="172"/>
      <c r="P852" s="172"/>
      <c r="Q852" s="172"/>
      <c r="R852" s="172"/>
      <c r="S852" s="172"/>
      <c r="T852" s="172"/>
      <c r="U852" s="172"/>
      <c r="V852" s="172"/>
      <c r="W852" s="172"/>
      <c r="X852" s="172"/>
      <c r="Y852" s="172"/>
      <c r="Z852" s="172"/>
      <c r="AA852" s="172"/>
      <c r="AB852" s="172"/>
    </row>
    <row r="853" spans="1:28" ht="14.25">
      <c r="A853" s="148" t="s">
        <v>487</v>
      </c>
      <c r="B853" s="149" t="s">
        <v>7</v>
      </c>
      <c r="C853" s="149" t="s">
        <v>1504</v>
      </c>
      <c r="D853" s="165" t="s">
        <v>1505</v>
      </c>
      <c r="E853" s="149" t="s">
        <v>10</v>
      </c>
      <c r="F853" s="150" t="s">
        <v>11</v>
      </c>
      <c r="G853" s="151" t="s">
        <v>1506</v>
      </c>
      <c r="H853" s="152" t="s">
        <v>1507</v>
      </c>
      <c r="I853" s="172"/>
      <c r="J853" s="172"/>
      <c r="K853" s="172"/>
      <c r="L853" s="172"/>
      <c r="M853" s="172"/>
      <c r="N853" s="172"/>
      <c r="O853" s="172"/>
      <c r="P853" s="172"/>
      <c r="Q853" s="172"/>
      <c r="R853" s="172"/>
      <c r="S853" s="172"/>
      <c r="T853" s="172"/>
      <c r="U853" s="172"/>
      <c r="V853" s="172"/>
      <c r="W853" s="172"/>
      <c r="X853" s="172"/>
      <c r="Y853" s="172"/>
      <c r="Z853" s="172"/>
      <c r="AA853" s="172"/>
      <c r="AB853" s="172"/>
    </row>
    <row r="854" spans="1:28" ht="38.25">
      <c r="A854" s="153" t="s">
        <v>1508</v>
      </c>
      <c r="B854" s="154" t="s">
        <v>488</v>
      </c>
      <c r="C854" s="154" t="s">
        <v>147</v>
      </c>
      <c r="D854" s="155" t="s">
        <v>489</v>
      </c>
      <c r="E854" s="154" t="s">
        <v>486</v>
      </c>
      <c r="F854" s="156">
        <v>1</v>
      </c>
      <c r="G854" s="157">
        <v>1048.31</v>
      </c>
      <c r="H854" s="158">
        <v>1048.31</v>
      </c>
      <c r="I854" s="172"/>
      <c r="J854" s="172"/>
      <c r="K854" s="172"/>
      <c r="L854" s="172"/>
      <c r="M854" s="172"/>
      <c r="N854" s="172"/>
      <c r="O854" s="172"/>
      <c r="P854" s="172"/>
      <c r="Q854" s="172"/>
      <c r="R854" s="172"/>
      <c r="S854" s="172"/>
      <c r="T854" s="172"/>
      <c r="U854" s="172"/>
      <c r="V854" s="172"/>
      <c r="W854" s="172"/>
      <c r="X854" s="172"/>
      <c r="Y854" s="172"/>
      <c r="Z854" s="172"/>
      <c r="AA854" s="172"/>
      <c r="AB854" s="172"/>
    </row>
    <row r="855" spans="1:28" ht="25.5">
      <c r="A855" s="166" t="s">
        <v>1510</v>
      </c>
      <c r="B855" s="167" t="s">
        <v>2111</v>
      </c>
      <c r="C855" s="167" t="s">
        <v>27</v>
      </c>
      <c r="D855" s="168" t="s">
        <v>2112</v>
      </c>
      <c r="E855" s="167" t="s">
        <v>44</v>
      </c>
      <c r="F855" s="169">
        <v>0.56000000000000005</v>
      </c>
      <c r="G855" s="170">
        <v>167.19</v>
      </c>
      <c r="H855" s="171">
        <v>93.62</v>
      </c>
      <c r="I855" s="172"/>
      <c r="J855" s="172"/>
      <c r="K855" s="172"/>
      <c r="L855" s="172"/>
      <c r="M855" s="172"/>
      <c r="N855" s="172"/>
      <c r="O855" s="172"/>
      <c r="P855" s="172"/>
      <c r="Q855" s="172"/>
      <c r="R855" s="172"/>
      <c r="S855" s="172"/>
      <c r="T855" s="172"/>
      <c r="U855" s="172"/>
      <c r="V855" s="172"/>
      <c r="W855" s="172"/>
      <c r="X855" s="172"/>
      <c r="Y855" s="172"/>
      <c r="Z855" s="172"/>
      <c r="AA855" s="172"/>
      <c r="AB855" s="172"/>
    </row>
    <row r="856" spans="1:28" ht="25.5">
      <c r="A856" s="166" t="s">
        <v>1510</v>
      </c>
      <c r="B856" s="167" t="s">
        <v>2113</v>
      </c>
      <c r="C856" s="167" t="s">
        <v>27</v>
      </c>
      <c r="D856" s="168" t="s">
        <v>2114</v>
      </c>
      <c r="E856" s="167" t="s">
        <v>76</v>
      </c>
      <c r="F856" s="169">
        <v>1</v>
      </c>
      <c r="G856" s="170">
        <v>258.25</v>
      </c>
      <c r="H856" s="171">
        <v>258.25</v>
      </c>
      <c r="I856" s="172"/>
      <c r="J856" s="172"/>
      <c r="K856" s="172"/>
      <c r="L856" s="172"/>
      <c r="M856" s="172"/>
      <c r="N856" s="172"/>
      <c r="O856" s="172"/>
      <c r="P856" s="172"/>
      <c r="Q856" s="172"/>
      <c r="R856" s="172"/>
      <c r="S856" s="172"/>
      <c r="T856" s="172"/>
      <c r="U856" s="172"/>
      <c r="V856" s="172"/>
      <c r="W856" s="172"/>
      <c r="X856" s="172"/>
      <c r="Y856" s="172"/>
      <c r="Z856" s="172"/>
      <c r="AA856" s="172"/>
      <c r="AB856" s="172"/>
    </row>
    <row r="857" spans="1:28" ht="38.25">
      <c r="A857" s="166" t="s">
        <v>1510</v>
      </c>
      <c r="B857" s="167" t="s">
        <v>2115</v>
      </c>
      <c r="C857" s="167" t="s">
        <v>27</v>
      </c>
      <c r="D857" s="168" t="s">
        <v>2116</v>
      </c>
      <c r="E857" s="167" t="s">
        <v>76</v>
      </c>
      <c r="F857" s="169">
        <v>2</v>
      </c>
      <c r="G857" s="170">
        <v>348.22</v>
      </c>
      <c r="H857" s="171">
        <v>696.44</v>
      </c>
      <c r="I857" s="172"/>
      <c r="J857" s="172"/>
      <c r="K857" s="172"/>
      <c r="L857" s="172"/>
      <c r="M857" s="172"/>
      <c r="N857" s="172"/>
      <c r="O857" s="172"/>
      <c r="P857" s="172"/>
      <c r="Q857" s="172"/>
      <c r="R857" s="172"/>
      <c r="S857" s="172"/>
      <c r="T857" s="172"/>
      <c r="U857" s="172"/>
      <c r="V857" s="172"/>
      <c r="W857" s="172"/>
      <c r="X857" s="172"/>
      <c r="Y857" s="172"/>
      <c r="Z857" s="172"/>
      <c r="AA857" s="172"/>
      <c r="AB857" s="172"/>
    </row>
    <row r="858" spans="1:28" ht="14.25">
      <c r="A858" s="159"/>
      <c r="B858" s="160"/>
      <c r="C858" s="160"/>
      <c r="D858" s="161"/>
      <c r="E858" s="160"/>
      <c r="F858" s="162"/>
      <c r="G858" s="163"/>
      <c r="H858" s="164"/>
      <c r="I858" s="172"/>
      <c r="J858" s="172"/>
      <c r="K858" s="172"/>
      <c r="L858" s="172"/>
      <c r="M858" s="172"/>
      <c r="N858" s="172"/>
      <c r="O858" s="172"/>
      <c r="P858" s="172"/>
      <c r="Q858" s="172"/>
      <c r="R858" s="172"/>
      <c r="S858" s="172"/>
      <c r="T858" s="172"/>
      <c r="U858" s="172"/>
      <c r="V858" s="172"/>
      <c r="W858" s="172"/>
      <c r="X858" s="172"/>
      <c r="Y858" s="172"/>
      <c r="Z858" s="172"/>
      <c r="AA858" s="172"/>
      <c r="AB858" s="172"/>
    </row>
    <row r="859" spans="1:28" ht="14.25">
      <c r="A859" s="148" t="s">
        <v>490</v>
      </c>
      <c r="B859" s="149" t="s">
        <v>7</v>
      </c>
      <c r="C859" s="149" t="s">
        <v>1504</v>
      </c>
      <c r="D859" s="165" t="s">
        <v>1505</v>
      </c>
      <c r="E859" s="149" t="s">
        <v>10</v>
      </c>
      <c r="F859" s="150" t="s">
        <v>11</v>
      </c>
      <c r="G859" s="151" t="s">
        <v>1506</v>
      </c>
      <c r="H859" s="152" t="s">
        <v>1507</v>
      </c>
      <c r="I859" s="172"/>
      <c r="J859" s="172"/>
      <c r="K859" s="172"/>
      <c r="L859" s="172"/>
      <c r="M859" s="172"/>
      <c r="N859" s="172"/>
      <c r="O859" s="172"/>
      <c r="P859" s="172"/>
      <c r="Q859" s="172"/>
      <c r="R859" s="172"/>
      <c r="S859" s="172"/>
      <c r="T859" s="172"/>
      <c r="U859" s="172"/>
      <c r="V859" s="172"/>
      <c r="W859" s="172"/>
      <c r="X859" s="172"/>
      <c r="Y859" s="172"/>
      <c r="Z859" s="172"/>
      <c r="AA859" s="172"/>
      <c r="AB859" s="172"/>
    </row>
    <row r="860" spans="1:28" ht="25.5">
      <c r="A860" s="153" t="s">
        <v>1508</v>
      </c>
      <c r="B860" s="154" t="s">
        <v>491</v>
      </c>
      <c r="C860" s="154" t="s">
        <v>27</v>
      </c>
      <c r="D860" s="155" t="s">
        <v>2117</v>
      </c>
      <c r="E860" s="154" t="s">
        <v>76</v>
      </c>
      <c r="F860" s="156">
        <v>1</v>
      </c>
      <c r="G860" s="157">
        <v>346.31</v>
      </c>
      <c r="H860" s="158">
        <v>346.31</v>
      </c>
      <c r="I860" s="172"/>
      <c r="J860" s="172"/>
      <c r="K860" s="172"/>
      <c r="L860" s="172"/>
      <c r="M860" s="172"/>
      <c r="N860" s="172"/>
      <c r="O860" s="172"/>
      <c r="P860" s="172"/>
      <c r="Q860" s="172"/>
      <c r="R860" s="172"/>
      <c r="S860" s="172"/>
      <c r="T860" s="172"/>
      <c r="U860" s="172"/>
      <c r="V860" s="172"/>
      <c r="W860" s="172"/>
      <c r="X860" s="172"/>
      <c r="Y860" s="172"/>
      <c r="Z860" s="172"/>
      <c r="AA860" s="172"/>
      <c r="AB860" s="172"/>
    </row>
    <row r="861" spans="1:28" ht="25.5">
      <c r="A861" s="166" t="s">
        <v>1510</v>
      </c>
      <c r="B861" s="167" t="s">
        <v>2118</v>
      </c>
      <c r="C861" s="167" t="s">
        <v>27</v>
      </c>
      <c r="D861" s="168" t="s">
        <v>2119</v>
      </c>
      <c r="E861" s="167" t="s">
        <v>1673</v>
      </c>
      <c r="F861" s="169">
        <v>0.94850000000000001</v>
      </c>
      <c r="G861" s="170">
        <v>30.48</v>
      </c>
      <c r="H861" s="171">
        <v>28.91</v>
      </c>
      <c r="I861" s="172"/>
      <c r="J861" s="172"/>
      <c r="K861" s="172"/>
      <c r="L861" s="172"/>
      <c r="M861" s="172"/>
      <c r="N861" s="172"/>
      <c r="O861" s="172"/>
      <c r="P861" s="172"/>
      <c r="Q861" s="172"/>
      <c r="R861" s="172"/>
      <c r="S861" s="172"/>
      <c r="T861" s="172"/>
      <c r="U861" s="172"/>
      <c r="V861" s="172"/>
      <c r="W861" s="172"/>
      <c r="X861" s="172"/>
      <c r="Y861" s="172"/>
      <c r="Z861" s="172"/>
      <c r="AA861" s="172"/>
      <c r="AB861" s="172"/>
    </row>
    <row r="862" spans="1:28" ht="25.5">
      <c r="A862" s="166" t="s">
        <v>1510</v>
      </c>
      <c r="B862" s="167" t="s">
        <v>1726</v>
      </c>
      <c r="C862" s="167" t="s">
        <v>27</v>
      </c>
      <c r="D862" s="168" t="s">
        <v>1727</v>
      </c>
      <c r="E862" s="167" t="s">
        <v>1673</v>
      </c>
      <c r="F862" s="169">
        <v>0.29880000000000001</v>
      </c>
      <c r="G862" s="170">
        <v>22.64</v>
      </c>
      <c r="H862" s="171">
        <v>6.76</v>
      </c>
      <c r="I862" s="172"/>
      <c r="J862" s="172"/>
      <c r="K862" s="172"/>
      <c r="L862" s="172"/>
      <c r="M862" s="172"/>
      <c r="N862" s="172"/>
      <c r="O862" s="172"/>
      <c r="P862" s="172"/>
      <c r="Q862" s="172"/>
      <c r="R862" s="172"/>
      <c r="S862" s="172"/>
      <c r="T862" s="172"/>
      <c r="U862" s="172"/>
      <c r="V862" s="172"/>
      <c r="W862" s="172"/>
      <c r="X862" s="172"/>
      <c r="Y862" s="172"/>
      <c r="Z862" s="172"/>
      <c r="AA862" s="172"/>
      <c r="AB862" s="172"/>
    </row>
    <row r="863" spans="1:28" ht="25.5">
      <c r="A863" s="166" t="s">
        <v>1513</v>
      </c>
      <c r="B863" s="167" t="s">
        <v>2120</v>
      </c>
      <c r="C863" s="167" t="s">
        <v>27</v>
      </c>
      <c r="D863" s="168" t="s">
        <v>2121</v>
      </c>
      <c r="E863" s="167" t="s">
        <v>76</v>
      </c>
      <c r="F863" s="169">
        <v>1</v>
      </c>
      <c r="G863" s="170">
        <v>190.46</v>
      </c>
      <c r="H863" s="171">
        <v>190.46</v>
      </c>
      <c r="I863" s="172"/>
      <c r="J863" s="172"/>
      <c r="K863" s="172"/>
      <c r="L863" s="172"/>
      <c r="M863" s="172"/>
      <c r="N863" s="172"/>
      <c r="O863" s="172"/>
      <c r="P863" s="172"/>
      <c r="Q863" s="172"/>
      <c r="R863" s="172"/>
      <c r="S863" s="172"/>
      <c r="T863" s="172"/>
      <c r="U863" s="172"/>
      <c r="V863" s="172"/>
      <c r="W863" s="172"/>
      <c r="X863" s="172"/>
      <c r="Y863" s="172"/>
      <c r="Z863" s="172"/>
      <c r="AA863" s="172"/>
      <c r="AB863" s="172"/>
    </row>
    <row r="864" spans="1:28" ht="25.5">
      <c r="A864" s="166" t="s">
        <v>1513</v>
      </c>
      <c r="B864" s="167" t="s">
        <v>2122</v>
      </c>
      <c r="C864" s="167" t="s">
        <v>27</v>
      </c>
      <c r="D864" s="168" t="s">
        <v>2123</v>
      </c>
      <c r="E864" s="167" t="s">
        <v>76</v>
      </c>
      <c r="F864" s="169">
        <v>6</v>
      </c>
      <c r="G864" s="170">
        <v>20.03</v>
      </c>
      <c r="H864" s="171">
        <v>120.18</v>
      </c>
      <c r="I864" s="172"/>
      <c r="J864" s="172"/>
      <c r="K864" s="172"/>
      <c r="L864" s="172"/>
      <c r="M864" s="172"/>
      <c r="N864" s="172"/>
      <c r="O864" s="172"/>
      <c r="P864" s="172"/>
      <c r="Q864" s="172"/>
      <c r="R864" s="172"/>
      <c r="S864" s="172"/>
      <c r="T864" s="172"/>
      <c r="U864" s="172"/>
      <c r="V864" s="172"/>
      <c r="W864" s="172"/>
      <c r="X864" s="172"/>
      <c r="Y864" s="172"/>
      <c r="Z864" s="172"/>
      <c r="AA864" s="172"/>
      <c r="AB864" s="172"/>
    </row>
    <row r="865" spans="1:28" ht="14.25">
      <c r="A865" s="159"/>
      <c r="B865" s="160"/>
      <c r="C865" s="160"/>
      <c r="D865" s="161"/>
      <c r="E865" s="160"/>
      <c r="F865" s="162"/>
      <c r="G865" s="163"/>
      <c r="H865" s="164"/>
      <c r="I865" s="172"/>
      <c r="J865" s="172"/>
      <c r="K865" s="172"/>
      <c r="L865" s="172"/>
      <c r="M865" s="172"/>
      <c r="N865" s="172"/>
      <c r="O865" s="172"/>
      <c r="P865" s="172"/>
      <c r="Q865" s="172"/>
      <c r="R865" s="172"/>
      <c r="S865" s="172"/>
      <c r="T865" s="172"/>
      <c r="U865" s="172"/>
      <c r="V865" s="172"/>
      <c r="W865" s="172"/>
      <c r="X865" s="172"/>
      <c r="Y865" s="172"/>
      <c r="Z865" s="172"/>
      <c r="AA865" s="172"/>
      <c r="AB865" s="172"/>
    </row>
    <row r="866" spans="1:28" ht="14.25">
      <c r="A866" s="148" t="s">
        <v>493</v>
      </c>
      <c r="B866" s="149" t="s">
        <v>7</v>
      </c>
      <c r="C866" s="149" t="s">
        <v>1504</v>
      </c>
      <c r="D866" s="165" t="s">
        <v>1505</v>
      </c>
      <c r="E866" s="149" t="s">
        <v>10</v>
      </c>
      <c r="F866" s="150" t="s">
        <v>11</v>
      </c>
      <c r="G866" s="151" t="s">
        <v>1506</v>
      </c>
      <c r="H866" s="152" t="s">
        <v>1507</v>
      </c>
      <c r="I866" s="172"/>
      <c r="J866" s="172"/>
      <c r="K866" s="172"/>
      <c r="L866" s="172"/>
      <c r="M866" s="172"/>
      <c r="N866" s="172"/>
      <c r="O866" s="172"/>
      <c r="P866" s="172"/>
      <c r="Q866" s="172"/>
      <c r="R866" s="172"/>
      <c r="S866" s="172"/>
      <c r="T866" s="172"/>
      <c r="U866" s="172"/>
      <c r="V866" s="172"/>
      <c r="W866" s="172"/>
      <c r="X866" s="172"/>
      <c r="Y866" s="172"/>
      <c r="Z866" s="172"/>
      <c r="AA866" s="172"/>
      <c r="AB866" s="172"/>
    </row>
    <row r="867" spans="1:28" ht="25.5">
      <c r="A867" s="153" t="s">
        <v>1508</v>
      </c>
      <c r="B867" s="154" t="s">
        <v>494</v>
      </c>
      <c r="C867" s="154" t="s">
        <v>20</v>
      </c>
      <c r="D867" s="155" t="s">
        <v>2124</v>
      </c>
      <c r="E867" s="154" t="s">
        <v>44</v>
      </c>
      <c r="F867" s="156">
        <v>1</v>
      </c>
      <c r="G867" s="157">
        <v>282.69</v>
      </c>
      <c r="H867" s="158">
        <v>282.69</v>
      </c>
      <c r="I867" s="172"/>
      <c r="J867" s="172"/>
      <c r="K867" s="172"/>
      <c r="L867" s="172"/>
      <c r="M867" s="172"/>
      <c r="N867" s="172"/>
      <c r="O867" s="172"/>
      <c r="P867" s="172"/>
      <c r="Q867" s="172"/>
      <c r="R867" s="172"/>
      <c r="S867" s="172"/>
      <c r="T867" s="172"/>
      <c r="U867" s="172"/>
      <c r="V867" s="172"/>
      <c r="W867" s="172"/>
      <c r="X867" s="172"/>
      <c r="Y867" s="172"/>
      <c r="Z867" s="172"/>
      <c r="AA867" s="172"/>
      <c r="AB867" s="172"/>
    </row>
    <row r="868" spans="1:28" ht="25.5">
      <c r="A868" s="166" t="s">
        <v>1513</v>
      </c>
      <c r="B868" s="167" t="s">
        <v>2125</v>
      </c>
      <c r="C868" s="167" t="s">
        <v>20</v>
      </c>
      <c r="D868" s="168" t="s">
        <v>2126</v>
      </c>
      <c r="E868" s="167" t="s">
        <v>1190</v>
      </c>
      <c r="F868" s="169">
        <v>6.4</v>
      </c>
      <c r="G868" s="170">
        <v>44.17</v>
      </c>
      <c r="H868" s="171" t="s">
        <v>2127</v>
      </c>
      <c r="I868" s="172"/>
      <c r="J868" s="172"/>
      <c r="K868" s="172"/>
      <c r="L868" s="172"/>
      <c r="M868" s="172"/>
      <c r="N868" s="172"/>
      <c r="O868" s="172"/>
      <c r="P868" s="172"/>
      <c r="Q868" s="172"/>
      <c r="R868" s="172"/>
      <c r="S868" s="172"/>
      <c r="T868" s="172"/>
      <c r="U868" s="172"/>
      <c r="V868" s="172"/>
      <c r="W868" s="172"/>
      <c r="X868" s="172"/>
      <c r="Y868" s="172"/>
      <c r="Z868" s="172"/>
      <c r="AA868" s="172"/>
      <c r="AB868" s="172"/>
    </row>
    <row r="869" spans="1:28" ht="14.25">
      <c r="A869" s="159"/>
      <c r="B869" s="160"/>
      <c r="C869" s="160"/>
      <c r="D869" s="161"/>
      <c r="E869" s="160"/>
      <c r="F869" s="162"/>
      <c r="G869" s="163"/>
      <c r="H869" s="164"/>
      <c r="I869" s="172"/>
      <c r="J869" s="172"/>
      <c r="K869" s="172"/>
      <c r="L869" s="172"/>
      <c r="M869" s="172"/>
      <c r="N869" s="172"/>
      <c r="O869" s="172"/>
      <c r="P869" s="172"/>
      <c r="Q869" s="172"/>
      <c r="R869" s="172"/>
      <c r="S869" s="172"/>
      <c r="T869" s="172"/>
      <c r="U869" s="172"/>
      <c r="V869" s="172"/>
      <c r="W869" s="172"/>
      <c r="X869" s="172"/>
      <c r="Y869" s="172"/>
      <c r="Z869" s="172"/>
      <c r="AA869" s="172"/>
      <c r="AB869" s="172"/>
    </row>
    <row r="870" spans="1:28" ht="14.25">
      <c r="A870" s="148" t="s">
        <v>498</v>
      </c>
      <c r="B870" s="149" t="s">
        <v>7</v>
      </c>
      <c r="C870" s="149" t="s">
        <v>1504</v>
      </c>
      <c r="D870" s="165" t="s">
        <v>1505</v>
      </c>
      <c r="E870" s="149" t="s">
        <v>10</v>
      </c>
      <c r="F870" s="150" t="s">
        <v>11</v>
      </c>
      <c r="G870" s="151" t="s">
        <v>1506</v>
      </c>
      <c r="H870" s="152" t="s">
        <v>1507</v>
      </c>
      <c r="I870" s="172"/>
      <c r="J870" s="172"/>
      <c r="K870" s="172"/>
      <c r="L870" s="172"/>
      <c r="M870" s="172"/>
      <c r="N870" s="172"/>
      <c r="O870" s="172"/>
      <c r="P870" s="172"/>
      <c r="Q870" s="172"/>
      <c r="R870" s="172"/>
      <c r="S870" s="172"/>
      <c r="T870" s="172"/>
      <c r="U870" s="172"/>
      <c r="V870" s="172"/>
      <c r="W870" s="172"/>
      <c r="X870" s="172"/>
      <c r="Y870" s="172"/>
      <c r="Z870" s="172"/>
      <c r="AA870" s="172"/>
      <c r="AB870" s="172"/>
    </row>
    <row r="871" spans="1:28" ht="25.5">
      <c r="A871" s="153" t="s">
        <v>1508</v>
      </c>
      <c r="B871" s="154" t="s">
        <v>499</v>
      </c>
      <c r="C871" s="154" t="s">
        <v>20</v>
      </c>
      <c r="D871" s="155" t="s">
        <v>500</v>
      </c>
      <c r="E871" s="154" t="s">
        <v>44</v>
      </c>
      <c r="F871" s="156">
        <v>1</v>
      </c>
      <c r="G871" s="157">
        <v>342.61</v>
      </c>
      <c r="H871" s="158">
        <v>342.61</v>
      </c>
      <c r="I871" s="172"/>
      <c r="J871" s="172"/>
      <c r="K871" s="172"/>
      <c r="L871" s="172"/>
      <c r="M871" s="172"/>
      <c r="N871" s="172"/>
      <c r="O871" s="172"/>
      <c r="P871" s="172"/>
      <c r="Q871" s="172"/>
      <c r="R871" s="172"/>
      <c r="S871" s="172"/>
      <c r="T871" s="172"/>
      <c r="U871" s="172"/>
      <c r="V871" s="172"/>
      <c r="W871" s="172"/>
      <c r="X871" s="172"/>
      <c r="Y871" s="172"/>
      <c r="Z871" s="172"/>
      <c r="AA871" s="172"/>
      <c r="AB871" s="172"/>
    </row>
    <row r="872" spans="1:28" ht="38.25">
      <c r="A872" s="166" t="s">
        <v>1508</v>
      </c>
      <c r="B872" s="167" t="s">
        <v>2128</v>
      </c>
      <c r="C872" s="167" t="s">
        <v>20</v>
      </c>
      <c r="D872" s="168" t="s">
        <v>2129</v>
      </c>
      <c r="E872" s="167" t="s">
        <v>44</v>
      </c>
      <c r="F872" s="169">
        <v>0.82758620000000005</v>
      </c>
      <c r="G872" s="170">
        <v>21.94</v>
      </c>
      <c r="H872" s="171" t="s">
        <v>2130</v>
      </c>
      <c r="I872" s="172"/>
      <c r="J872" s="172"/>
      <c r="K872" s="172"/>
      <c r="L872" s="172"/>
      <c r="M872" s="172"/>
      <c r="N872" s="172"/>
      <c r="O872" s="172"/>
      <c r="P872" s="172"/>
      <c r="Q872" s="172"/>
      <c r="R872" s="172"/>
      <c r="S872" s="172"/>
      <c r="T872" s="172"/>
      <c r="U872" s="172"/>
      <c r="V872" s="172"/>
      <c r="W872" s="172"/>
      <c r="X872" s="172"/>
      <c r="Y872" s="172"/>
      <c r="Z872" s="172"/>
      <c r="AA872" s="172"/>
      <c r="AB872" s="172"/>
    </row>
    <row r="873" spans="1:28" ht="25.5">
      <c r="A873" s="166" t="s">
        <v>1508</v>
      </c>
      <c r="B873" s="167" t="s">
        <v>2131</v>
      </c>
      <c r="C873" s="167" t="s">
        <v>20</v>
      </c>
      <c r="D873" s="168" t="s">
        <v>2132</v>
      </c>
      <c r="E873" s="167" t="s">
        <v>61</v>
      </c>
      <c r="F873" s="169">
        <v>1.3793103</v>
      </c>
      <c r="G873" s="170">
        <v>115.93</v>
      </c>
      <c r="H873" s="171" t="s">
        <v>2133</v>
      </c>
      <c r="I873" s="172"/>
      <c r="J873" s="172"/>
      <c r="K873" s="172"/>
      <c r="L873" s="172"/>
      <c r="M873" s="172"/>
      <c r="N873" s="172"/>
      <c r="O873" s="172"/>
      <c r="P873" s="172"/>
      <c r="Q873" s="172"/>
      <c r="R873" s="172"/>
      <c r="S873" s="172"/>
      <c r="T873" s="172"/>
      <c r="U873" s="172"/>
      <c r="V873" s="172"/>
      <c r="W873" s="172"/>
      <c r="X873" s="172"/>
      <c r="Y873" s="172"/>
      <c r="Z873" s="172"/>
      <c r="AA873" s="172"/>
      <c r="AB873" s="172"/>
    </row>
    <row r="874" spans="1:28" ht="25.5">
      <c r="A874" s="166" t="s">
        <v>1508</v>
      </c>
      <c r="B874" s="167" t="s">
        <v>2134</v>
      </c>
      <c r="C874" s="167" t="s">
        <v>20</v>
      </c>
      <c r="D874" s="168" t="s">
        <v>2135</v>
      </c>
      <c r="E874" s="167" t="s">
        <v>44</v>
      </c>
      <c r="F874" s="169">
        <v>1</v>
      </c>
      <c r="G874" s="170">
        <v>164.55</v>
      </c>
      <c r="H874" s="171" t="s">
        <v>2136</v>
      </c>
      <c r="I874" s="172"/>
      <c r="J874" s="172"/>
      <c r="K874" s="172"/>
      <c r="L874" s="172"/>
      <c r="M874" s="172"/>
      <c r="N874" s="172"/>
      <c r="O874" s="172"/>
      <c r="P874" s="172"/>
      <c r="Q874" s="172"/>
      <c r="R874" s="172"/>
      <c r="S874" s="172"/>
      <c r="T874" s="172"/>
      <c r="U874" s="172"/>
      <c r="V874" s="172"/>
      <c r="W874" s="172"/>
      <c r="X874" s="172"/>
      <c r="Y874" s="172"/>
      <c r="Z874" s="172"/>
      <c r="AA874" s="172"/>
      <c r="AB874" s="172"/>
    </row>
    <row r="875" spans="1:28" ht="14.25">
      <c r="A875" s="159"/>
      <c r="B875" s="160"/>
      <c r="C875" s="160"/>
      <c r="D875" s="161"/>
      <c r="E875" s="160"/>
      <c r="F875" s="162"/>
      <c r="G875" s="163"/>
      <c r="H875" s="164"/>
      <c r="I875" s="172"/>
      <c r="J875" s="172"/>
      <c r="K875" s="172"/>
      <c r="L875" s="172"/>
      <c r="M875" s="172"/>
      <c r="N875" s="172"/>
      <c r="O875" s="172"/>
      <c r="P875" s="172"/>
      <c r="Q875" s="172"/>
      <c r="R875" s="172"/>
      <c r="S875" s="172"/>
      <c r="T875" s="172"/>
      <c r="U875" s="172"/>
      <c r="V875" s="172"/>
      <c r="W875" s="172"/>
      <c r="X875" s="172"/>
      <c r="Y875" s="172"/>
      <c r="Z875" s="172"/>
      <c r="AA875" s="172"/>
      <c r="AB875" s="172"/>
    </row>
    <row r="876" spans="1:28" ht="14.25">
      <c r="A876" s="148" t="s">
        <v>503</v>
      </c>
      <c r="B876" s="149" t="s">
        <v>7</v>
      </c>
      <c r="C876" s="149" t="s">
        <v>1504</v>
      </c>
      <c r="D876" s="165" t="s">
        <v>1505</v>
      </c>
      <c r="E876" s="149" t="s">
        <v>10</v>
      </c>
      <c r="F876" s="150" t="s">
        <v>11</v>
      </c>
      <c r="G876" s="151" t="s">
        <v>1506</v>
      </c>
      <c r="H876" s="152" t="s">
        <v>1507</v>
      </c>
      <c r="I876" s="172"/>
      <c r="J876" s="172"/>
      <c r="K876" s="172"/>
      <c r="L876" s="172"/>
      <c r="M876" s="172"/>
      <c r="N876" s="172"/>
      <c r="O876" s="172"/>
      <c r="P876" s="172"/>
      <c r="Q876" s="172"/>
      <c r="R876" s="172"/>
      <c r="S876" s="172"/>
      <c r="T876" s="172"/>
      <c r="U876" s="172"/>
      <c r="V876" s="172"/>
      <c r="W876" s="172"/>
      <c r="X876" s="172"/>
      <c r="Y876" s="172"/>
      <c r="Z876" s="172"/>
      <c r="AA876" s="172"/>
      <c r="AB876" s="172"/>
    </row>
    <row r="877" spans="1:28" ht="38.25">
      <c r="A877" s="153" t="s">
        <v>1508</v>
      </c>
      <c r="B877" s="154" t="s">
        <v>504</v>
      </c>
      <c r="C877" s="154" t="s">
        <v>20</v>
      </c>
      <c r="D877" s="155" t="s">
        <v>505</v>
      </c>
      <c r="E877" s="154" t="s">
        <v>61</v>
      </c>
      <c r="F877" s="156">
        <v>1</v>
      </c>
      <c r="G877" s="157">
        <v>208.87</v>
      </c>
      <c r="H877" s="158">
        <v>208.87</v>
      </c>
      <c r="I877" s="172"/>
      <c r="J877" s="172"/>
      <c r="K877" s="172"/>
      <c r="L877" s="172"/>
      <c r="M877" s="172"/>
      <c r="N877" s="172"/>
      <c r="O877" s="172"/>
      <c r="P877" s="172"/>
      <c r="Q877" s="172"/>
      <c r="R877" s="172"/>
      <c r="S877" s="172"/>
      <c r="T877" s="172"/>
      <c r="U877" s="172"/>
      <c r="V877" s="172"/>
      <c r="W877" s="172"/>
      <c r="X877" s="172"/>
      <c r="Y877" s="172"/>
      <c r="Z877" s="172"/>
      <c r="AA877" s="172"/>
      <c r="AB877" s="172"/>
    </row>
    <row r="878" spans="1:28" ht="38.25">
      <c r="A878" s="166" t="s">
        <v>1508</v>
      </c>
      <c r="B878" s="167" t="s">
        <v>2137</v>
      </c>
      <c r="C878" s="167" t="s">
        <v>20</v>
      </c>
      <c r="D878" s="168" t="s">
        <v>2138</v>
      </c>
      <c r="E878" s="167" t="s">
        <v>61</v>
      </c>
      <c r="F878" s="169">
        <v>0.35904000000000003</v>
      </c>
      <c r="G878" s="170">
        <v>23.35</v>
      </c>
      <c r="H878" s="171" t="s">
        <v>2139</v>
      </c>
      <c r="I878" s="172"/>
      <c r="J878" s="172"/>
      <c r="K878" s="172"/>
      <c r="L878" s="172"/>
      <c r="M878" s="172"/>
      <c r="N878" s="172"/>
      <c r="O878" s="172"/>
      <c r="P878" s="172"/>
      <c r="Q878" s="172"/>
      <c r="R878" s="172"/>
      <c r="S878" s="172"/>
      <c r="T878" s="172"/>
      <c r="U878" s="172"/>
      <c r="V878" s="172"/>
      <c r="W878" s="172"/>
      <c r="X878" s="172"/>
      <c r="Y878" s="172"/>
      <c r="Z878" s="172"/>
      <c r="AA878" s="172"/>
      <c r="AB878" s="172"/>
    </row>
    <row r="879" spans="1:28" ht="51">
      <c r="A879" s="166" t="s">
        <v>1508</v>
      </c>
      <c r="B879" s="167" t="s">
        <v>2140</v>
      </c>
      <c r="C879" s="167" t="s">
        <v>20</v>
      </c>
      <c r="D879" s="168" t="s">
        <v>2141</v>
      </c>
      <c r="E879" s="167" t="s">
        <v>61</v>
      </c>
      <c r="F879" s="169">
        <v>2.04</v>
      </c>
      <c r="G879" s="170">
        <v>23.35</v>
      </c>
      <c r="H879" s="171" t="s">
        <v>2142</v>
      </c>
      <c r="I879" s="172"/>
      <c r="J879" s="172"/>
      <c r="K879" s="172"/>
      <c r="L879" s="172"/>
      <c r="M879" s="172"/>
      <c r="N879" s="172"/>
      <c r="O879" s="172"/>
      <c r="P879" s="172"/>
      <c r="Q879" s="172"/>
      <c r="R879" s="172"/>
      <c r="S879" s="172"/>
      <c r="T879" s="172"/>
      <c r="U879" s="172"/>
      <c r="V879" s="172"/>
      <c r="W879" s="172"/>
      <c r="X879" s="172"/>
      <c r="Y879" s="172"/>
      <c r="Z879" s="172"/>
      <c r="AA879" s="172"/>
      <c r="AB879" s="172"/>
    </row>
    <row r="880" spans="1:28" ht="38.25">
      <c r="A880" s="166" t="s">
        <v>1508</v>
      </c>
      <c r="B880" s="167" t="s">
        <v>2143</v>
      </c>
      <c r="C880" s="167" t="s">
        <v>20</v>
      </c>
      <c r="D880" s="168" t="s">
        <v>2144</v>
      </c>
      <c r="E880" s="167" t="s">
        <v>1190</v>
      </c>
      <c r="F880" s="169">
        <v>7.81656</v>
      </c>
      <c r="G880" s="170">
        <v>11.25</v>
      </c>
      <c r="H880" s="171" t="s">
        <v>2145</v>
      </c>
      <c r="I880" s="172"/>
      <c r="J880" s="172"/>
      <c r="K880" s="172"/>
      <c r="L880" s="172"/>
      <c r="M880" s="172"/>
      <c r="N880" s="172"/>
      <c r="O880" s="172"/>
      <c r="P880" s="172"/>
      <c r="Q880" s="172"/>
      <c r="R880" s="172"/>
      <c r="S880" s="172"/>
      <c r="T880" s="172"/>
      <c r="U880" s="172"/>
      <c r="V880" s="172"/>
      <c r="W880" s="172"/>
      <c r="X880" s="172"/>
      <c r="Y880" s="172"/>
      <c r="Z880" s="172"/>
      <c r="AA880" s="172"/>
      <c r="AB880" s="172"/>
    </row>
    <row r="881" spans="1:28" ht="14.25">
      <c r="A881" s="159"/>
      <c r="B881" s="160"/>
      <c r="C881" s="160"/>
      <c r="D881" s="161"/>
      <c r="E881" s="160"/>
      <c r="F881" s="162"/>
      <c r="G881" s="163"/>
      <c r="H881" s="164"/>
      <c r="I881" s="172"/>
      <c r="J881" s="172"/>
      <c r="K881" s="172"/>
      <c r="L881" s="172"/>
      <c r="M881" s="172"/>
      <c r="N881" s="172"/>
      <c r="O881" s="172"/>
      <c r="P881" s="172"/>
      <c r="Q881" s="172"/>
      <c r="R881" s="172"/>
      <c r="S881" s="172"/>
      <c r="T881" s="172"/>
      <c r="U881" s="172"/>
      <c r="V881" s="172"/>
      <c r="W881" s="172"/>
      <c r="X881" s="172"/>
      <c r="Y881" s="172"/>
      <c r="Z881" s="172"/>
      <c r="AA881" s="172"/>
      <c r="AB881" s="172"/>
    </row>
    <row r="882" spans="1:28" ht="14.25">
      <c r="A882" s="148" t="s">
        <v>506</v>
      </c>
      <c r="B882" s="149" t="s">
        <v>7</v>
      </c>
      <c r="C882" s="149" t="s">
        <v>1504</v>
      </c>
      <c r="D882" s="165" t="s">
        <v>1505</v>
      </c>
      <c r="E882" s="149" t="s">
        <v>10</v>
      </c>
      <c r="F882" s="150" t="s">
        <v>11</v>
      </c>
      <c r="G882" s="151" t="s">
        <v>1506</v>
      </c>
      <c r="H882" s="152" t="s">
        <v>1507</v>
      </c>
      <c r="I882" s="172"/>
      <c r="J882" s="172"/>
      <c r="K882" s="172"/>
      <c r="L882" s="172"/>
      <c r="M882" s="172"/>
      <c r="N882" s="172"/>
      <c r="O882" s="172"/>
      <c r="P882" s="172"/>
      <c r="Q882" s="172"/>
      <c r="R882" s="172"/>
      <c r="S882" s="172"/>
      <c r="T882" s="172"/>
      <c r="U882" s="172"/>
      <c r="V882" s="172"/>
      <c r="W882" s="172"/>
      <c r="X882" s="172"/>
      <c r="Y882" s="172"/>
      <c r="Z882" s="172"/>
      <c r="AA882" s="172"/>
      <c r="AB882" s="172"/>
    </row>
    <row r="883" spans="1:28" ht="51">
      <c r="A883" s="153" t="s">
        <v>1508</v>
      </c>
      <c r="B883" s="154" t="s">
        <v>507</v>
      </c>
      <c r="C883" s="154" t="s">
        <v>20</v>
      </c>
      <c r="D883" s="155" t="s">
        <v>508</v>
      </c>
      <c r="E883" s="154" t="s">
        <v>61</v>
      </c>
      <c r="F883" s="156">
        <v>1</v>
      </c>
      <c r="G883" s="157">
        <v>598.55999999999995</v>
      </c>
      <c r="H883" s="158">
        <v>598.55999999999995</v>
      </c>
      <c r="I883" s="172"/>
      <c r="J883" s="172"/>
      <c r="K883" s="172"/>
      <c r="L883" s="172"/>
      <c r="M883" s="172"/>
      <c r="N883" s="172"/>
      <c r="O883" s="172"/>
      <c r="P883" s="172"/>
      <c r="Q883" s="172"/>
      <c r="R883" s="172"/>
      <c r="S883" s="172"/>
      <c r="T883" s="172"/>
      <c r="U883" s="172"/>
      <c r="V883" s="172"/>
      <c r="W883" s="172"/>
      <c r="X883" s="172"/>
      <c r="Y883" s="172"/>
      <c r="Z883" s="172"/>
      <c r="AA883" s="172"/>
      <c r="AB883" s="172"/>
    </row>
    <row r="884" spans="1:28" ht="51">
      <c r="A884" s="166" t="s">
        <v>1508</v>
      </c>
      <c r="B884" s="167" t="s">
        <v>2146</v>
      </c>
      <c r="C884" s="167" t="s">
        <v>20</v>
      </c>
      <c r="D884" s="168" t="s">
        <v>2147</v>
      </c>
      <c r="E884" s="167" t="s">
        <v>61</v>
      </c>
      <c r="F884" s="169">
        <v>2.1215999999999999</v>
      </c>
      <c r="G884" s="170">
        <v>69.84</v>
      </c>
      <c r="H884" s="171" t="s">
        <v>2148</v>
      </c>
      <c r="I884" s="172"/>
      <c r="J884" s="172"/>
      <c r="K884" s="172"/>
      <c r="L884" s="172"/>
      <c r="M884" s="172"/>
      <c r="N884" s="172"/>
      <c r="O884" s="172"/>
      <c r="P884" s="172"/>
      <c r="Q884" s="172"/>
      <c r="R884" s="172"/>
      <c r="S884" s="172"/>
      <c r="T884" s="172"/>
      <c r="U884" s="172"/>
      <c r="V884" s="172"/>
      <c r="W884" s="172"/>
      <c r="X884" s="172"/>
      <c r="Y884" s="172"/>
      <c r="Z884" s="172"/>
      <c r="AA884" s="172"/>
      <c r="AB884" s="172"/>
    </row>
    <row r="885" spans="1:28" ht="51">
      <c r="A885" s="166" t="s">
        <v>1508</v>
      </c>
      <c r="B885" s="167" t="s">
        <v>2149</v>
      </c>
      <c r="C885" s="167" t="s">
        <v>20</v>
      </c>
      <c r="D885" s="168" t="s">
        <v>2150</v>
      </c>
      <c r="E885" s="167" t="s">
        <v>61</v>
      </c>
      <c r="F885" s="169">
        <v>6.12</v>
      </c>
      <c r="G885" s="170">
        <v>33.58</v>
      </c>
      <c r="H885" s="171" t="s">
        <v>2151</v>
      </c>
      <c r="I885" s="172"/>
      <c r="J885" s="172"/>
      <c r="K885" s="172"/>
      <c r="L885" s="172"/>
      <c r="M885" s="172"/>
      <c r="N885" s="172"/>
      <c r="O885" s="172"/>
      <c r="P885" s="172"/>
      <c r="Q885" s="172"/>
      <c r="R885" s="172"/>
      <c r="S885" s="172"/>
      <c r="T885" s="172"/>
      <c r="U885" s="172"/>
      <c r="V885" s="172"/>
      <c r="W885" s="172"/>
      <c r="X885" s="172"/>
      <c r="Y885" s="172"/>
      <c r="Z885" s="172"/>
      <c r="AA885" s="172"/>
      <c r="AB885" s="172"/>
    </row>
    <row r="886" spans="1:28" ht="38.25">
      <c r="A886" s="166" t="s">
        <v>1508</v>
      </c>
      <c r="B886" s="167" t="s">
        <v>2143</v>
      </c>
      <c r="C886" s="167" t="s">
        <v>20</v>
      </c>
      <c r="D886" s="168" t="s">
        <v>2144</v>
      </c>
      <c r="E886" s="167" t="s">
        <v>1190</v>
      </c>
      <c r="F886" s="169">
        <v>21.766719999999999</v>
      </c>
      <c r="G886" s="170">
        <v>11.25</v>
      </c>
      <c r="H886" s="171" t="s">
        <v>2152</v>
      </c>
      <c r="I886" s="172"/>
      <c r="J886" s="172"/>
      <c r="K886" s="172"/>
      <c r="L886" s="172"/>
      <c r="M886" s="172"/>
      <c r="N886" s="172"/>
      <c r="O886" s="172"/>
      <c r="P886" s="172"/>
      <c r="Q886" s="172"/>
      <c r="R886" s="172"/>
      <c r="S886" s="172"/>
      <c r="T886" s="172"/>
      <c r="U886" s="172"/>
      <c r="V886" s="172"/>
      <c r="W886" s="172"/>
      <c r="X886" s="172"/>
      <c r="Y886" s="172"/>
      <c r="Z886" s="172"/>
      <c r="AA886" s="172"/>
      <c r="AB886" s="172"/>
    </row>
    <row r="887" spans="1:28" ht="14.25">
      <c r="A887" s="159"/>
      <c r="B887" s="160"/>
      <c r="C887" s="160"/>
      <c r="D887" s="161"/>
      <c r="E887" s="160"/>
      <c r="F887" s="162"/>
      <c r="G887" s="163"/>
      <c r="H887" s="164"/>
      <c r="I887" s="172"/>
      <c r="J887" s="172"/>
      <c r="K887" s="172"/>
      <c r="L887" s="172"/>
      <c r="M887" s="172"/>
      <c r="N887" s="172"/>
      <c r="O887" s="172"/>
      <c r="P887" s="172"/>
      <c r="Q887" s="172"/>
      <c r="R887" s="172"/>
      <c r="S887" s="172"/>
      <c r="T887" s="172"/>
      <c r="U887" s="172"/>
      <c r="V887" s="172"/>
      <c r="W887" s="172"/>
      <c r="X887" s="172"/>
      <c r="Y887" s="172"/>
      <c r="Z887" s="172"/>
      <c r="AA887" s="172"/>
      <c r="AB887" s="172"/>
    </row>
    <row r="888" spans="1:28" ht="14.25">
      <c r="A888" s="148" t="s">
        <v>511</v>
      </c>
      <c r="B888" s="149" t="s">
        <v>7</v>
      </c>
      <c r="C888" s="149" t="s">
        <v>1504</v>
      </c>
      <c r="D888" s="165" t="s">
        <v>1505</v>
      </c>
      <c r="E888" s="149" t="s">
        <v>10</v>
      </c>
      <c r="F888" s="150" t="s">
        <v>11</v>
      </c>
      <c r="G888" s="151" t="s">
        <v>1506</v>
      </c>
      <c r="H888" s="152" t="s">
        <v>1507</v>
      </c>
      <c r="I888" s="172"/>
      <c r="J888" s="172"/>
      <c r="K888" s="172"/>
      <c r="L888" s="172"/>
      <c r="M888" s="172"/>
      <c r="N888" s="172"/>
      <c r="O888" s="172"/>
      <c r="P888" s="172"/>
      <c r="Q888" s="172"/>
      <c r="R888" s="172"/>
      <c r="S888" s="172"/>
      <c r="T888" s="172"/>
      <c r="U888" s="172"/>
      <c r="V888" s="172"/>
      <c r="W888" s="172"/>
      <c r="X888" s="172"/>
      <c r="Y888" s="172"/>
      <c r="Z888" s="172"/>
      <c r="AA888" s="172"/>
      <c r="AB888" s="172"/>
    </row>
    <row r="889" spans="1:28" ht="38.25">
      <c r="A889" s="153" t="s">
        <v>1508</v>
      </c>
      <c r="B889" s="154" t="s">
        <v>512</v>
      </c>
      <c r="C889" s="154" t="s">
        <v>20</v>
      </c>
      <c r="D889" s="155" t="s">
        <v>513</v>
      </c>
      <c r="E889" s="154" t="s">
        <v>514</v>
      </c>
      <c r="F889" s="156">
        <v>1</v>
      </c>
      <c r="G889" s="157">
        <v>914.78</v>
      </c>
      <c r="H889" s="158">
        <v>914.78</v>
      </c>
      <c r="I889" s="172"/>
      <c r="J889" s="172"/>
      <c r="K889" s="172"/>
      <c r="L889" s="172"/>
      <c r="M889" s="172"/>
      <c r="N889" s="172"/>
      <c r="O889" s="172"/>
      <c r="P889" s="172"/>
      <c r="Q889" s="172"/>
      <c r="R889" s="172"/>
      <c r="S889" s="172"/>
      <c r="T889" s="172"/>
      <c r="U889" s="172"/>
      <c r="V889" s="172"/>
      <c r="W889" s="172"/>
      <c r="X889" s="172"/>
      <c r="Y889" s="172"/>
      <c r="Z889" s="172"/>
      <c r="AA889" s="172"/>
      <c r="AB889" s="172"/>
    </row>
    <row r="890" spans="1:28" ht="51">
      <c r="A890" s="166" t="s">
        <v>1513</v>
      </c>
      <c r="B890" s="167" t="s">
        <v>2153</v>
      </c>
      <c r="C890" s="167" t="s">
        <v>20</v>
      </c>
      <c r="D890" s="168" t="s">
        <v>2154</v>
      </c>
      <c r="E890" s="154" t="s">
        <v>514</v>
      </c>
      <c r="F890" s="156">
        <v>1</v>
      </c>
      <c r="G890" s="170">
        <v>700</v>
      </c>
      <c r="H890" s="158">
        <v>700</v>
      </c>
      <c r="I890" s="172"/>
      <c r="J890" s="172"/>
      <c r="K890" s="172"/>
      <c r="L890" s="172"/>
      <c r="M890" s="172"/>
      <c r="N890" s="172"/>
      <c r="O890" s="172"/>
      <c r="P890" s="172"/>
      <c r="Q890" s="172"/>
      <c r="R890" s="172"/>
      <c r="S890" s="172"/>
      <c r="T890" s="172"/>
      <c r="U890" s="172"/>
      <c r="V890" s="172"/>
      <c r="W890" s="172"/>
      <c r="X890" s="172"/>
      <c r="Y890" s="172"/>
      <c r="Z890" s="172"/>
      <c r="AA890" s="172"/>
      <c r="AB890" s="172"/>
    </row>
    <row r="891" spans="1:28" ht="25.5">
      <c r="A891" s="166" t="s">
        <v>1508</v>
      </c>
      <c r="B891" s="167" t="s">
        <v>722</v>
      </c>
      <c r="C891" s="167" t="s">
        <v>20</v>
      </c>
      <c r="D891" s="168" t="s">
        <v>723</v>
      </c>
      <c r="E891" s="167" t="s">
        <v>80</v>
      </c>
      <c r="F891" s="169">
        <v>0.13500000000000001</v>
      </c>
      <c r="G891" s="170">
        <v>77.290000000000006</v>
      </c>
      <c r="H891" s="171" t="s">
        <v>2155</v>
      </c>
      <c r="I891" s="172"/>
      <c r="J891" s="172"/>
      <c r="K891" s="172"/>
      <c r="L891" s="172"/>
      <c r="M891" s="172"/>
      <c r="N891" s="172"/>
      <c r="O891" s="172"/>
      <c r="P891" s="172"/>
      <c r="Q891" s="172"/>
      <c r="R891" s="172"/>
      <c r="S891" s="172"/>
      <c r="T891" s="172"/>
      <c r="U891" s="172"/>
      <c r="V891" s="172"/>
      <c r="W891" s="172"/>
      <c r="X891" s="172"/>
      <c r="Y891" s="172"/>
      <c r="Z891" s="172"/>
      <c r="AA891" s="172"/>
      <c r="AB891" s="172"/>
    </row>
    <row r="892" spans="1:28" ht="14.25">
      <c r="A892" s="166" t="s">
        <v>1508</v>
      </c>
      <c r="B892" s="167" t="s">
        <v>1741</v>
      </c>
      <c r="C892" s="167" t="s">
        <v>20</v>
      </c>
      <c r="D892" s="168" t="s">
        <v>1727</v>
      </c>
      <c r="E892" s="167" t="s">
        <v>1585</v>
      </c>
      <c r="F892" s="169">
        <v>2</v>
      </c>
      <c r="G892" s="170">
        <v>22.66</v>
      </c>
      <c r="H892" s="171" t="s">
        <v>2156</v>
      </c>
      <c r="I892" s="172"/>
      <c r="J892" s="172"/>
      <c r="K892" s="172"/>
      <c r="L892" s="172"/>
      <c r="M892" s="172"/>
      <c r="N892" s="172"/>
      <c r="O892" s="172"/>
      <c r="P892" s="172"/>
      <c r="Q892" s="172"/>
      <c r="R892" s="172"/>
      <c r="S892" s="172"/>
      <c r="T892" s="172"/>
      <c r="U892" s="172"/>
      <c r="V892" s="172"/>
      <c r="W892" s="172"/>
      <c r="X892" s="172"/>
      <c r="Y892" s="172"/>
      <c r="Z892" s="172"/>
      <c r="AA892" s="172"/>
      <c r="AB892" s="172"/>
    </row>
    <row r="893" spans="1:28" ht="14.25">
      <c r="A893" s="166" t="s">
        <v>1508</v>
      </c>
      <c r="B893" s="167" t="s">
        <v>1901</v>
      </c>
      <c r="C893" s="167" t="s">
        <v>20</v>
      </c>
      <c r="D893" s="168" t="s">
        <v>1739</v>
      </c>
      <c r="E893" s="167" t="s">
        <v>1585</v>
      </c>
      <c r="F893" s="169">
        <v>2</v>
      </c>
      <c r="G893" s="170">
        <v>31.22</v>
      </c>
      <c r="H893" s="171" t="s">
        <v>2157</v>
      </c>
      <c r="I893" s="172"/>
      <c r="J893" s="172"/>
      <c r="K893" s="172"/>
      <c r="L893" s="172"/>
      <c r="M893" s="172"/>
      <c r="N893" s="172"/>
      <c r="O893" s="172"/>
      <c r="P893" s="172"/>
      <c r="Q893" s="172"/>
      <c r="R893" s="172"/>
      <c r="S893" s="172"/>
      <c r="T893" s="172"/>
      <c r="U893" s="172"/>
      <c r="V893" s="172"/>
      <c r="W893" s="172"/>
      <c r="X893" s="172"/>
      <c r="Y893" s="172"/>
      <c r="Z893" s="172"/>
      <c r="AA893" s="172"/>
      <c r="AB893" s="172"/>
    </row>
    <row r="894" spans="1:28" ht="25.5">
      <c r="A894" s="166" t="s">
        <v>1508</v>
      </c>
      <c r="B894" s="167" t="s">
        <v>2158</v>
      </c>
      <c r="C894" s="167" t="s">
        <v>20</v>
      </c>
      <c r="D894" s="168" t="s">
        <v>2159</v>
      </c>
      <c r="E894" s="167" t="s">
        <v>80</v>
      </c>
      <c r="F894" s="169">
        <v>0.13500000000000001</v>
      </c>
      <c r="G894" s="170">
        <v>120.52</v>
      </c>
      <c r="H894" s="171" t="s">
        <v>2160</v>
      </c>
      <c r="I894" s="172"/>
      <c r="J894" s="172"/>
      <c r="K894" s="172"/>
      <c r="L894" s="172"/>
      <c r="M894" s="172"/>
      <c r="N894" s="172"/>
      <c r="O894" s="172"/>
      <c r="P894" s="172"/>
      <c r="Q894" s="172"/>
      <c r="R894" s="172"/>
      <c r="S894" s="172"/>
      <c r="T894" s="172"/>
      <c r="U894" s="172"/>
      <c r="V894" s="172"/>
      <c r="W894" s="172"/>
      <c r="X894" s="172"/>
      <c r="Y894" s="172"/>
      <c r="Z894" s="172"/>
      <c r="AA894" s="172"/>
      <c r="AB894" s="172"/>
    </row>
    <row r="895" spans="1:28" ht="38.25">
      <c r="A895" s="166" t="s">
        <v>1508</v>
      </c>
      <c r="B895" s="167" t="s">
        <v>2161</v>
      </c>
      <c r="C895" s="167" t="s">
        <v>20</v>
      </c>
      <c r="D895" s="168" t="s">
        <v>2162</v>
      </c>
      <c r="E895" s="167" t="s">
        <v>80</v>
      </c>
      <c r="F895" s="169">
        <v>0.13500000000000001</v>
      </c>
      <c r="G895" s="170">
        <v>594.9</v>
      </c>
      <c r="H895" s="171" t="s">
        <v>2163</v>
      </c>
      <c r="I895" s="172"/>
      <c r="J895" s="172"/>
      <c r="K895" s="172"/>
      <c r="L895" s="172"/>
      <c r="M895" s="172"/>
      <c r="N895" s="172"/>
      <c r="O895" s="172"/>
      <c r="P895" s="172"/>
      <c r="Q895" s="172"/>
      <c r="R895" s="172"/>
      <c r="S895" s="172"/>
      <c r="T895" s="172"/>
      <c r="U895" s="172"/>
      <c r="V895" s="172"/>
      <c r="W895" s="172"/>
      <c r="X895" s="172"/>
      <c r="Y895" s="172"/>
      <c r="Z895" s="172"/>
      <c r="AA895" s="172"/>
      <c r="AB895" s="172"/>
    </row>
    <row r="896" spans="1:28" ht="14.25">
      <c r="A896" s="159"/>
      <c r="B896" s="160"/>
      <c r="C896" s="160"/>
      <c r="D896" s="161"/>
      <c r="E896" s="160"/>
      <c r="F896" s="162"/>
      <c r="G896" s="163"/>
      <c r="H896" s="164"/>
      <c r="I896" s="172"/>
      <c r="J896" s="172"/>
      <c r="K896" s="172"/>
      <c r="L896" s="172"/>
      <c r="M896" s="172"/>
      <c r="N896" s="172"/>
      <c r="O896" s="172"/>
      <c r="P896" s="172"/>
      <c r="Q896" s="172"/>
      <c r="R896" s="172"/>
      <c r="S896" s="172"/>
      <c r="T896" s="172"/>
      <c r="U896" s="172"/>
      <c r="V896" s="172"/>
      <c r="W896" s="172"/>
      <c r="X896" s="172"/>
      <c r="Y896" s="172"/>
      <c r="Z896" s="172"/>
      <c r="AA896" s="172"/>
      <c r="AB896" s="172"/>
    </row>
    <row r="897" spans="1:28" ht="14.25">
      <c r="A897" s="148" t="s">
        <v>515</v>
      </c>
      <c r="B897" s="149" t="s">
        <v>7</v>
      </c>
      <c r="C897" s="149" t="s">
        <v>1504</v>
      </c>
      <c r="D897" s="165" t="s">
        <v>1505</v>
      </c>
      <c r="E897" s="149" t="s">
        <v>10</v>
      </c>
      <c r="F897" s="150" t="s">
        <v>11</v>
      </c>
      <c r="G897" s="151" t="s">
        <v>1506</v>
      </c>
      <c r="H897" s="152" t="s">
        <v>1507</v>
      </c>
      <c r="I897" s="172"/>
      <c r="J897" s="172"/>
      <c r="K897" s="172"/>
      <c r="L897" s="172"/>
      <c r="M897" s="172"/>
      <c r="N897" s="172"/>
      <c r="O897" s="172"/>
      <c r="P897" s="172"/>
      <c r="Q897" s="172"/>
      <c r="R897" s="172"/>
      <c r="S897" s="172"/>
      <c r="T897" s="172"/>
      <c r="U897" s="172"/>
      <c r="V897" s="172"/>
      <c r="W897" s="172"/>
      <c r="X897" s="172"/>
      <c r="Y897" s="172"/>
      <c r="Z897" s="172"/>
      <c r="AA897" s="172"/>
      <c r="AB897" s="172"/>
    </row>
    <row r="898" spans="1:28" ht="38.25">
      <c r="A898" s="153" t="s">
        <v>1508</v>
      </c>
      <c r="B898" s="154" t="s">
        <v>516</v>
      </c>
      <c r="C898" s="154" t="s">
        <v>27</v>
      </c>
      <c r="D898" s="155" t="s">
        <v>517</v>
      </c>
      <c r="E898" s="154" t="s">
        <v>44</v>
      </c>
      <c r="F898" s="156">
        <v>1</v>
      </c>
      <c r="G898" s="157">
        <v>102.92</v>
      </c>
      <c r="H898" s="158">
        <v>102.92</v>
      </c>
      <c r="I898" s="172"/>
      <c r="J898" s="172"/>
      <c r="K898" s="172"/>
      <c r="L898" s="172"/>
      <c r="M898" s="172"/>
      <c r="N898" s="172"/>
      <c r="O898" s="172"/>
      <c r="P898" s="172"/>
      <c r="Q898" s="172"/>
      <c r="R898" s="172"/>
      <c r="S898" s="172"/>
      <c r="T898" s="172"/>
      <c r="U898" s="172"/>
      <c r="V898" s="172"/>
      <c r="W898" s="172"/>
      <c r="X898" s="172"/>
      <c r="Y898" s="172"/>
      <c r="Z898" s="172"/>
      <c r="AA898" s="172"/>
      <c r="AB898" s="172"/>
    </row>
    <row r="899" spans="1:28" ht="25.5">
      <c r="A899" s="166" t="s">
        <v>1510</v>
      </c>
      <c r="B899" s="167" t="s">
        <v>1726</v>
      </c>
      <c r="C899" s="167" t="s">
        <v>27</v>
      </c>
      <c r="D899" s="168" t="s">
        <v>1727</v>
      </c>
      <c r="E899" s="167" t="s">
        <v>1673</v>
      </c>
      <c r="F899" s="169">
        <v>0.31830000000000003</v>
      </c>
      <c r="G899" s="170">
        <v>22.64</v>
      </c>
      <c r="H899" s="171">
        <v>7.2</v>
      </c>
      <c r="I899" s="172"/>
      <c r="J899" s="172"/>
      <c r="K899" s="172"/>
      <c r="L899" s="172"/>
      <c r="M899" s="172"/>
      <c r="N899" s="172"/>
      <c r="O899" s="172"/>
      <c r="P899" s="172"/>
      <c r="Q899" s="172"/>
      <c r="R899" s="172"/>
      <c r="S899" s="172"/>
      <c r="T899" s="172"/>
      <c r="U899" s="172"/>
      <c r="V899" s="172"/>
      <c r="W899" s="172"/>
      <c r="X899" s="172"/>
      <c r="Y899" s="172"/>
      <c r="Z899" s="172"/>
      <c r="AA899" s="172"/>
      <c r="AB899" s="172"/>
    </row>
    <row r="900" spans="1:28" ht="25.5">
      <c r="A900" s="166" t="s">
        <v>1510</v>
      </c>
      <c r="B900" s="167" t="s">
        <v>1891</v>
      </c>
      <c r="C900" s="167" t="s">
        <v>27</v>
      </c>
      <c r="D900" s="168" t="s">
        <v>1892</v>
      </c>
      <c r="E900" s="167" t="s">
        <v>80</v>
      </c>
      <c r="F900" s="169">
        <v>9.8500000000000004E-2</v>
      </c>
      <c r="G900" s="170">
        <v>516.49</v>
      </c>
      <c r="H900" s="171">
        <v>50.87</v>
      </c>
      <c r="I900" s="172"/>
      <c r="J900" s="172"/>
      <c r="K900" s="172"/>
      <c r="L900" s="172"/>
      <c r="M900" s="172"/>
      <c r="N900" s="172"/>
      <c r="O900" s="172"/>
      <c r="P900" s="172"/>
      <c r="Q900" s="172"/>
      <c r="R900" s="172"/>
      <c r="S900" s="172"/>
      <c r="T900" s="172"/>
      <c r="U900" s="172"/>
      <c r="V900" s="172"/>
      <c r="W900" s="172"/>
      <c r="X900" s="172"/>
      <c r="Y900" s="172"/>
      <c r="Z900" s="172"/>
      <c r="AA900" s="172"/>
      <c r="AB900" s="172"/>
    </row>
    <row r="901" spans="1:28" ht="25.5">
      <c r="A901" s="166" t="s">
        <v>1510</v>
      </c>
      <c r="B901" s="167" t="s">
        <v>1674</v>
      </c>
      <c r="C901" s="167" t="s">
        <v>27</v>
      </c>
      <c r="D901" s="168" t="s">
        <v>1675</v>
      </c>
      <c r="E901" s="167" t="s">
        <v>1673</v>
      </c>
      <c r="F901" s="169">
        <v>0.13009999999999999</v>
      </c>
      <c r="G901" s="170">
        <v>30.75</v>
      </c>
      <c r="H901" s="171">
        <v>4</v>
      </c>
      <c r="I901" s="172"/>
      <c r="J901" s="172"/>
      <c r="K901" s="172"/>
      <c r="L901" s="172"/>
      <c r="M901" s="172"/>
      <c r="N901" s="172"/>
      <c r="O901" s="172"/>
      <c r="P901" s="172"/>
      <c r="Q901" s="172"/>
      <c r="R901" s="172"/>
      <c r="S901" s="172"/>
      <c r="T901" s="172"/>
      <c r="U901" s="172"/>
      <c r="V901" s="172"/>
      <c r="W901" s="172"/>
      <c r="X901" s="172"/>
      <c r="Y901" s="172"/>
      <c r="Z901" s="172"/>
      <c r="AA901" s="172"/>
      <c r="AB901" s="172"/>
    </row>
    <row r="902" spans="1:28" ht="25.5">
      <c r="A902" s="166" t="s">
        <v>1510</v>
      </c>
      <c r="B902" s="167" t="s">
        <v>1738</v>
      </c>
      <c r="C902" s="167" t="s">
        <v>27</v>
      </c>
      <c r="D902" s="168" t="s">
        <v>1739</v>
      </c>
      <c r="E902" s="167" t="s">
        <v>1673</v>
      </c>
      <c r="F902" s="169">
        <v>0.18820000000000001</v>
      </c>
      <c r="G902" s="170">
        <v>31.21</v>
      </c>
      <c r="H902" s="171">
        <v>5.87</v>
      </c>
      <c r="I902" s="172"/>
      <c r="J902" s="172"/>
      <c r="K902" s="172"/>
      <c r="L902" s="172"/>
      <c r="M902" s="172"/>
      <c r="N902" s="172"/>
      <c r="O902" s="172"/>
      <c r="P902" s="172"/>
      <c r="Q902" s="172"/>
      <c r="R902" s="172"/>
      <c r="S902" s="172"/>
      <c r="T902" s="172"/>
      <c r="U902" s="172"/>
      <c r="V902" s="172"/>
      <c r="W902" s="172"/>
      <c r="X902" s="172"/>
      <c r="Y902" s="172"/>
      <c r="Z902" s="172"/>
      <c r="AA902" s="172"/>
      <c r="AB902" s="172"/>
    </row>
    <row r="903" spans="1:28" ht="14.25">
      <c r="A903" s="166" t="s">
        <v>1513</v>
      </c>
      <c r="B903" s="167" t="s">
        <v>2164</v>
      </c>
      <c r="C903" s="167" t="s">
        <v>27</v>
      </c>
      <c r="D903" s="168" t="s">
        <v>2165</v>
      </c>
      <c r="E903" s="167" t="s">
        <v>322</v>
      </c>
      <c r="F903" s="169">
        <v>0.25</v>
      </c>
      <c r="G903" s="170">
        <v>4.26</v>
      </c>
      <c r="H903" s="171">
        <v>1.06</v>
      </c>
      <c r="I903" s="172"/>
      <c r="J903" s="172"/>
      <c r="K903" s="172"/>
      <c r="L903" s="172"/>
      <c r="M903" s="172"/>
      <c r="N903" s="172"/>
      <c r="O903" s="172"/>
      <c r="P903" s="172"/>
      <c r="Q903" s="172"/>
      <c r="R903" s="172"/>
      <c r="S903" s="172"/>
      <c r="T903" s="172"/>
      <c r="U903" s="172"/>
      <c r="V903" s="172"/>
      <c r="W903" s="172"/>
      <c r="X903" s="172"/>
      <c r="Y903" s="172"/>
      <c r="Z903" s="172"/>
      <c r="AA903" s="172"/>
      <c r="AB903" s="172"/>
    </row>
    <row r="904" spans="1:28" ht="25.5">
      <c r="A904" s="166" t="s">
        <v>1513</v>
      </c>
      <c r="B904" s="167" t="s">
        <v>1748</v>
      </c>
      <c r="C904" s="167" t="s">
        <v>27</v>
      </c>
      <c r="D904" s="168" t="s">
        <v>1749</v>
      </c>
      <c r="E904" s="167" t="s">
        <v>1750</v>
      </c>
      <c r="F904" s="169">
        <v>1.6999999999999999E-3</v>
      </c>
      <c r="G904" s="170">
        <v>6.19</v>
      </c>
      <c r="H904" s="171">
        <v>0.01</v>
      </c>
      <c r="I904" s="172"/>
      <c r="J904" s="172"/>
      <c r="K904" s="172"/>
      <c r="L904" s="172"/>
      <c r="M904" s="172"/>
      <c r="N904" s="172"/>
      <c r="O904" s="172"/>
      <c r="P904" s="172"/>
      <c r="Q904" s="172"/>
      <c r="R904" s="172"/>
      <c r="S904" s="172"/>
      <c r="T904" s="172"/>
      <c r="U904" s="172"/>
      <c r="V904" s="172"/>
      <c r="W904" s="172"/>
      <c r="X904" s="172"/>
      <c r="Y904" s="172"/>
      <c r="Z904" s="172"/>
      <c r="AA904" s="172"/>
      <c r="AB904" s="172"/>
    </row>
    <row r="905" spans="1:28" ht="14.25">
      <c r="A905" s="166" t="s">
        <v>1513</v>
      </c>
      <c r="B905" s="167" t="s">
        <v>2166</v>
      </c>
      <c r="C905" s="167" t="s">
        <v>27</v>
      </c>
      <c r="D905" s="168" t="s">
        <v>2167</v>
      </c>
      <c r="E905" s="167" t="s">
        <v>99</v>
      </c>
      <c r="F905" s="169">
        <v>2.4E-2</v>
      </c>
      <c r="G905" s="170">
        <v>18.25</v>
      </c>
      <c r="H905" s="171">
        <v>0.43</v>
      </c>
      <c r="I905" s="172"/>
      <c r="J905" s="172"/>
      <c r="K905" s="172"/>
      <c r="L905" s="172"/>
      <c r="M905" s="172"/>
      <c r="N905" s="172"/>
      <c r="O905" s="172"/>
      <c r="P905" s="172"/>
      <c r="Q905" s="172"/>
      <c r="R905" s="172"/>
      <c r="S905" s="172"/>
      <c r="T905" s="172"/>
      <c r="U905" s="172"/>
      <c r="V905" s="172"/>
      <c r="W905" s="172"/>
      <c r="X905" s="172"/>
      <c r="Y905" s="172"/>
      <c r="Z905" s="172"/>
      <c r="AA905" s="172"/>
      <c r="AB905" s="172"/>
    </row>
    <row r="906" spans="1:28" ht="25.5">
      <c r="A906" s="166" t="s">
        <v>1513</v>
      </c>
      <c r="B906" s="167" t="s">
        <v>2168</v>
      </c>
      <c r="C906" s="167" t="s">
        <v>27</v>
      </c>
      <c r="D906" s="168" t="s">
        <v>2169</v>
      </c>
      <c r="E906" s="167" t="s">
        <v>460</v>
      </c>
      <c r="F906" s="169">
        <v>1.0815999999999999</v>
      </c>
      <c r="G906" s="170">
        <v>30.42</v>
      </c>
      <c r="H906" s="171">
        <v>32.9</v>
      </c>
      <c r="I906" s="172"/>
      <c r="J906" s="172"/>
      <c r="K906" s="172"/>
      <c r="L906" s="172"/>
      <c r="M906" s="172"/>
      <c r="N906" s="172"/>
      <c r="O906" s="172"/>
      <c r="P906" s="172"/>
      <c r="Q906" s="172"/>
      <c r="R906" s="172"/>
      <c r="S906" s="172"/>
      <c r="T906" s="172"/>
      <c r="U906" s="172"/>
      <c r="V906" s="172"/>
      <c r="W906" s="172"/>
      <c r="X906" s="172"/>
      <c r="Y906" s="172"/>
      <c r="Z906" s="172"/>
      <c r="AA906" s="172"/>
      <c r="AB906" s="172"/>
    </row>
    <row r="907" spans="1:28" ht="14.25">
      <c r="A907" s="166" t="s">
        <v>1513</v>
      </c>
      <c r="B907" s="167" t="s">
        <v>1751</v>
      </c>
      <c r="C907" s="167" t="s">
        <v>27</v>
      </c>
      <c r="D907" s="168" t="s">
        <v>1752</v>
      </c>
      <c r="E907" s="167" t="s">
        <v>322</v>
      </c>
      <c r="F907" s="169">
        <v>0.2</v>
      </c>
      <c r="G907" s="170">
        <v>2.93</v>
      </c>
      <c r="H907" s="171">
        <v>0.57999999999999996</v>
      </c>
      <c r="I907" s="172"/>
      <c r="J907" s="172"/>
      <c r="K907" s="172"/>
      <c r="L907" s="172"/>
      <c r="M907" s="172"/>
      <c r="N907" s="172"/>
      <c r="O907" s="172"/>
      <c r="P907" s="172"/>
      <c r="Q907" s="172"/>
      <c r="R907" s="172"/>
      <c r="S907" s="172"/>
      <c r="T907" s="172"/>
      <c r="U907" s="172"/>
      <c r="V907" s="172"/>
      <c r="W907" s="172"/>
      <c r="X907" s="172"/>
      <c r="Y907" s="172"/>
      <c r="Z907" s="172"/>
      <c r="AA907" s="172"/>
      <c r="AB907" s="172"/>
    </row>
    <row r="908" spans="1:28" ht="14.25">
      <c r="A908" s="159"/>
      <c r="B908" s="160"/>
      <c r="C908" s="160"/>
      <c r="D908" s="161"/>
      <c r="E908" s="160"/>
      <c r="F908" s="162"/>
      <c r="G908" s="163"/>
      <c r="H908" s="164"/>
      <c r="I908" s="172"/>
      <c r="J908" s="172"/>
      <c r="K908" s="172"/>
      <c r="L908" s="172"/>
      <c r="M908" s="172"/>
      <c r="N908" s="172"/>
      <c r="O908" s="172"/>
      <c r="P908" s="172"/>
      <c r="Q908" s="172"/>
      <c r="R908" s="172"/>
      <c r="S908" s="172"/>
      <c r="T908" s="172"/>
      <c r="U908" s="172"/>
      <c r="V908" s="172"/>
      <c r="W908" s="172"/>
      <c r="X908" s="172"/>
      <c r="Y908" s="172"/>
      <c r="Z908" s="172"/>
      <c r="AA908" s="172"/>
      <c r="AB908" s="172"/>
    </row>
    <row r="909" spans="1:28" ht="14.25">
      <c r="A909" s="148" t="s">
        <v>518</v>
      </c>
      <c r="B909" s="149" t="s">
        <v>7</v>
      </c>
      <c r="C909" s="149" t="s">
        <v>1504</v>
      </c>
      <c r="D909" s="165" t="s">
        <v>1505</v>
      </c>
      <c r="E909" s="149" t="s">
        <v>10</v>
      </c>
      <c r="F909" s="150" t="s">
        <v>11</v>
      </c>
      <c r="G909" s="151" t="s">
        <v>1506</v>
      </c>
      <c r="H909" s="152" t="s">
        <v>1507</v>
      </c>
      <c r="I909" s="172"/>
      <c r="J909" s="172"/>
      <c r="K909" s="172"/>
      <c r="L909" s="172"/>
      <c r="M909" s="172"/>
      <c r="N909" s="172"/>
      <c r="O909" s="172"/>
      <c r="P909" s="172"/>
      <c r="Q909" s="172"/>
      <c r="R909" s="172"/>
      <c r="S909" s="172"/>
      <c r="T909" s="172"/>
      <c r="U909" s="172"/>
      <c r="V909" s="172"/>
      <c r="W909" s="172"/>
      <c r="X909" s="172"/>
      <c r="Y909" s="172"/>
      <c r="Z909" s="172"/>
      <c r="AA909" s="172"/>
      <c r="AB909" s="172"/>
    </row>
    <row r="910" spans="1:28" ht="38.25">
      <c r="A910" s="153" t="s">
        <v>1508</v>
      </c>
      <c r="B910" s="154" t="s">
        <v>519</v>
      </c>
      <c r="C910" s="154" t="s">
        <v>27</v>
      </c>
      <c r="D910" s="155" t="s">
        <v>520</v>
      </c>
      <c r="E910" s="154" t="s">
        <v>44</v>
      </c>
      <c r="F910" s="156">
        <v>1</v>
      </c>
      <c r="G910" s="157">
        <v>106.51</v>
      </c>
      <c r="H910" s="158">
        <v>106.51</v>
      </c>
      <c r="I910" s="172"/>
      <c r="J910" s="172"/>
      <c r="K910" s="172"/>
      <c r="L910" s="172"/>
      <c r="M910" s="172"/>
      <c r="N910" s="172"/>
      <c r="O910" s="172"/>
      <c r="P910" s="172"/>
      <c r="Q910" s="172"/>
      <c r="R910" s="172"/>
      <c r="S910" s="172"/>
      <c r="T910" s="172"/>
      <c r="U910" s="172"/>
      <c r="V910" s="172"/>
      <c r="W910" s="172"/>
      <c r="X910" s="172"/>
      <c r="Y910" s="172"/>
      <c r="Z910" s="172"/>
      <c r="AA910" s="172"/>
      <c r="AB910" s="172"/>
    </row>
    <row r="911" spans="1:28" ht="38.25">
      <c r="A911" s="166" t="s">
        <v>1510</v>
      </c>
      <c r="B911" s="167" t="s">
        <v>1880</v>
      </c>
      <c r="C911" s="167" t="s">
        <v>27</v>
      </c>
      <c r="D911" s="168" t="s">
        <v>1881</v>
      </c>
      <c r="E911" s="167" t="s">
        <v>80</v>
      </c>
      <c r="F911" s="169">
        <v>1.0200000000000001E-2</v>
      </c>
      <c r="G911" s="170">
        <v>626.28</v>
      </c>
      <c r="H911" s="171">
        <v>6.38</v>
      </c>
      <c r="I911" s="172"/>
      <c r="J911" s="172"/>
      <c r="K911" s="172"/>
      <c r="L911" s="172"/>
      <c r="M911" s="172"/>
      <c r="N911" s="172"/>
      <c r="O911" s="172"/>
      <c r="P911" s="172"/>
      <c r="Q911" s="172"/>
      <c r="R911" s="172"/>
      <c r="S911" s="172"/>
      <c r="T911" s="172"/>
      <c r="U911" s="172"/>
      <c r="V911" s="172"/>
      <c r="W911" s="172"/>
      <c r="X911" s="172"/>
      <c r="Y911" s="172"/>
      <c r="Z911" s="172"/>
      <c r="AA911" s="172"/>
      <c r="AB911" s="172"/>
    </row>
    <row r="912" spans="1:28" ht="25.5">
      <c r="A912" s="166" t="s">
        <v>1510</v>
      </c>
      <c r="B912" s="167" t="s">
        <v>1726</v>
      </c>
      <c r="C912" s="167" t="s">
        <v>27</v>
      </c>
      <c r="D912" s="168" t="s">
        <v>1727</v>
      </c>
      <c r="E912" s="167" t="s">
        <v>1673</v>
      </c>
      <c r="F912" s="169">
        <v>0.5</v>
      </c>
      <c r="G912" s="170">
        <v>22.64</v>
      </c>
      <c r="H912" s="171">
        <v>11.32</v>
      </c>
      <c r="I912" s="172"/>
      <c r="J912" s="172"/>
      <c r="K912" s="172"/>
      <c r="L912" s="172"/>
      <c r="M912" s="172"/>
      <c r="N912" s="172"/>
      <c r="O912" s="172"/>
      <c r="P912" s="172"/>
      <c r="Q912" s="172"/>
      <c r="R912" s="172"/>
      <c r="S912" s="172"/>
      <c r="T912" s="172"/>
      <c r="U912" s="172"/>
      <c r="V912" s="172"/>
      <c r="W912" s="172"/>
      <c r="X912" s="172"/>
      <c r="Y912" s="172"/>
      <c r="Z912" s="172"/>
      <c r="AA912" s="172"/>
      <c r="AB912" s="172"/>
    </row>
    <row r="913" spans="1:28" ht="25.5">
      <c r="A913" s="166" t="s">
        <v>1510</v>
      </c>
      <c r="B913" s="167" t="s">
        <v>1738</v>
      </c>
      <c r="C913" s="167" t="s">
        <v>27</v>
      </c>
      <c r="D913" s="168" t="s">
        <v>1739</v>
      </c>
      <c r="E913" s="167" t="s">
        <v>1673</v>
      </c>
      <c r="F913" s="169">
        <v>1</v>
      </c>
      <c r="G913" s="170">
        <v>31.21</v>
      </c>
      <c r="H913" s="171">
        <v>31.21</v>
      </c>
      <c r="I913" s="172"/>
      <c r="J913" s="172"/>
      <c r="K913" s="172"/>
      <c r="L913" s="172"/>
      <c r="M913" s="172"/>
      <c r="N913" s="172"/>
      <c r="O913" s="172"/>
      <c r="P913" s="172"/>
      <c r="Q913" s="172"/>
      <c r="R913" s="172"/>
      <c r="S913" s="172"/>
      <c r="T913" s="172"/>
      <c r="U913" s="172"/>
      <c r="V913" s="172"/>
      <c r="W913" s="172"/>
      <c r="X913" s="172"/>
      <c r="Y913" s="172"/>
      <c r="Z913" s="172"/>
      <c r="AA913" s="172"/>
      <c r="AB913" s="172"/>
    </row>
    <row r="914" spans="1:28" ht="14.25">
      <c r="A914" s="166" t="s">
        <v>1513</v>
      </c>
      <c r="B914" s="167" t="s">
        <v>1886</v>
      </c>
      <c r="C914" s="167" t="s">
        <v>27</v>
      </c>
      <c r="D914" s="168" t="s">
        <v>1887</v>
      </c>
      <c r="E914" s="167" t="s">
        <v>1888</v>
      </c>
      <c r="F914" s="169">
        <v>0.01</v>
      </c>
      <c r="G914" s="170">
        <v>88.59</v>
      </c>
      <c r="H914" s="171">
        <v>0.88</v>
      </c>
      <c r="I914" s="172"/>
      <c r="J914" s="172"/>
      <c r="K914" s="172"/>
      <c r="L914" s="172"/>
      <c r="M914" s="172"/>
      <c r="N914" s="172"/>
      <c r="O914" s="172"/>
      <c r="P914" s="172"/>
      <c r="Q914" s="172"/>
      <c r="R914" s="172"/>
      <c r="S914" s="172"/>
      <c r="T914" s="172"/>
      <c r="U914" s="172"/>
      <c r="V914" s="172"/>
      <c r="W914" s="172"/>
      <c r="X914" s="172"/>
      <c r="Y914" s="172"/>
      <c r="Z914" s="172"/>
      <c r="AA914" s="172"/>
      <c r="AB914" s="172"/>
    </row>
    <row r="915" spans="1:28" ht="14.25">
      <c r="A915" s="166" t="s">
        <v>1513</v>
      </c>
      <c r="B915" s="167" t="s">
        <v>2170</v>
      </c>
      <c r="C915" s="167" t="s">
        <v>27</v>
      </c>
      <c r="D915" s="168" t="s">
        <v>2171</v>
      </c>
      <c r="E915" s="167" t="s">
        <v>76</v>
      </c>
      <c r="F915" s="169">
        <v>13.6</v>
      </c>
      <c r="G915" s="170">
        <v>4.04</v>
      </c>
      <c r="H915" s="171">
        <v>54.94</v>
      </c>
      <c r="I915" s="172"/>
      <c r="J915" s="172"/>
      <c r="K915" s="172"/>
      <c r="L915" s="172"/>
      <c r="M915" s="172"/>
      <c r="N915" s="172"/>
      <c r="O915" s="172"/>
      <c r="P915" s="172"/>
      <c r="Q915" s="172"/>
      <c r="R915" s="172"/>
      <c r="S915" s="172"/>
      <c r="T915" s="172"/>
      <c r="U915" s="172"/>
      <c r="V915" s="172"/>
      <c r="W915" s="172"/>
      <c r="X915" s="172"/>
      <c r="Y915" s="172"/>
      <c r="Z915" s="172"/>
      <c r="AA915" s="172"/>
      <c r="AB915" s="172"/>
    </row>
    <row r="916" spans="1:28" ht="25.5">
      <c r="A916" s="166" t="s">
        <v>1513</v>
      </c>
      <c r="B916" s="167" t="s">
        <v>1882</v>
      </c>
      <c r="C916" s="167" t="s">
        <v>27</v>
      </c>
      <c r="D916" s="168" t="s">
        <v>1883</v>
      </c>
      <c r="E916" s="167" t="s">
        <v>322</v>
      </c>
      <c r="F916" s="169">
        <v>0.42</v>
      </c>
      <c r="G916" s="170">
        <v>4.25</v>
      </c>
      <c r="H916" s="171">
        <v>1.78</v>
      </c>
      <c r="I916" s="172"/>
      <c r="J916" s="172"/>
      <c r="K916" s="172"/>
      <c r="L916" s="172"/>
      <c r="M916" s="172"/>
      <c r="N916" s="172"/>
      <c r="O916" s="172"/>
      <c r="P916" s="172"/>
      <c r="Q916" s="172"/>
      <c r="R916" s="172"/>
      <c r="S916" s="172"/>
      <c r="T916" s="172"/>
      <c r="U916" s="172"/>
      <c r="V916" s="172"/>
      <c r="W916" s="172"/>
      <c r="X916" s="172"/>
      <c r="Y916" s="172"/>
      <c r="Z916" s="172"/>
      <c r="AA916" s="172"/>
      <c r="AB916" s="172"/>
    </row>
    <row r="917" spans="1:28" ht="14.25">
      <c r="A917" s="159"/>
      <c r="B917" s="160"/>
      <c r="C917" s="160"/>
      <c r="D917" s="161"/>
      <c r="E917" s="160"/>
      <c r="F917" s="162"/>
      <c r="G917" s="163"/>
      <c r="H917" s="164"/>
      <c r="I917" s="172"/>
      <c r="J917" s="172"/>
      <c r="K917" s="172"/>
      <c r="L917" s="172"/>
      <c r="M917" s="172"/>
      <c r="N917" s="172"/>
      <c r="O917" s="172"/>
      <c r="P917" s="172"/>
      <c r="Q917" s="172"/>
      <c r="R917" s="172"/>
      <c r="S917" s="172"/>
      <c r="T917" s="172"/>
      <c r="U917" s="172"/>
      <c r="V917" s="172"/>
      <c r="W917" s="172"/>
      <c r="X917" s="172"/>
      <c r="Y917" s="172"/>
      <c r="Z917" s="172"/>
      <c r="AA917" s="172"/>
      <c r="AB917" s="172"/>
    </row>
    <row r="918" spans="1:28" ht="14.25">
      <c r="A918" s="148" t="s">
        <v>521</v>
      </c>
      <c r="B918" s="149" t="s">
        <v>7</v>
      </c>
      <c r="C918" s="149" t="s">
        <v>1504</v>
      </c>
      <c r="D918" s="165" t="s">
        <v>1505</v>
      </c>
      <c r="E918" s="149" t="s">
        <v>10</v>
      </c>
      <c r="F918" s="150" t="s">
        <v>11</v>
      </c>
      <c r="G918" s="151" t="s">
        <v>1506</v>
      </c>
      <c r="H918" s="152" t="s">
        <v>1507</v>
      </c>
      <c r="I918" s="172"/>
      <c r="J918" s="172"/>
      <c r="K918" s="172"/>
      <c r="L918" s="172"/>
      <c r="M918" s="172"/>
      <c r="N918" s="172"/>
      <c r="O918" s="172"/>
      <c r="P918" s="172"/>
      <c r="Q918" s="172"/>
      <c r="R918" s="172"/>
      <c r="S918" s="172"/>
      <c r="T918" s="172"/>
      <c r="U918" s="172"/>
      <c r="V918" s="172"/>
      <c r="W918" s="172"/>
      <c r="X918" s="172"/>
      <c r="Y918" s="172"/>
      <c r="Z918" s="172"/>
      <c r="AA918" s="172"/>
      <c r="AB918" s="172"/>
    </row>
    <row r="919" spans="1:28" ht="25.5">
      <c r="A919" s="153" t="s">
        <v>1508</v>
      </c>
      <c r="B919" s="154" t="s">
        <v>522</v>
      </c>
      <c r="C919" s="154" t="s">
        <v>27</v>
      </c>
      <c r="D919" s="155" t="s">
        <v>523</v>
      </c>
      <c r="E919" s="154" t="s">
        <v>80</v>
      </c>
      <c r="F919" s="156">
        <v>1</v>
      </c>
      <c r="G919" s="157">
        <v>23.56</v>
      </c>
      <c r="H919" s="158">
        <v>23.56</v>
      </c>
      <c r="I919" s="172"/>
      <c r="J919" s="172"/>
      <c r="K919" s="172"/>
      <c r="L919" s="172"/>
      <c r="M919" s="172"/>
      <c r="N919" s="172"/>
      <c r="O919" s="172"/>
      <c r="P919" s="172"/>
      <c r="Q919" s="172"/>
      <c r="R919" s="172"/>
      <c r="S919" s="172"/>
      <c r="T919" s="172"/>
      <c r="U919" s="172"/>
      <c r="V919" s="172"/>
      <c r="W919" s="172"/>
      <c r="X919" s="172"/>
      <c r="Y919" s="172"/>
      <c r="Z919" s="172"/>
      <c r="AA919" s="172"/>
      <c r="AB919" s="172"/>
    </row>
    <row r="920" spans="1:28" ht="25.5">
      <c r="A920" s="166" t="s">
        <v>1510</v>
      </c>
      <c r="B920" s="167" t="s">
        <v>2172</v>
      </c>
      <c r="C920" s="167" t="s">
        <v>27</v>
      </c>
      <c r="D920" s="168" t="s">
        <v>2173</v>
      </c>
      <c r="E920" s="167" t="s">
        <v>1678</v>
      </c>
      <c r="F920" s="169">
        <v>9.4200000000000006E-2</v>
      </c>
      <c r="G920" s="170">
        <v>10.050000000000001</v>
      </c>
      <c r="H920" s="171">
        <v>0.94</v>
      </c>
      <c r="I920" s="172"/>
      <c r="J920" s="172"/>
      <c r="K920" s="172"/>
      <c r="L920" s="172"/>
      <c r="M920" s="172"/>
      <c r="N920" s="172"/>
      <c r="O920" s="172"/>
      <c r="P920" s="172"/>
      <c r="Q920" s="172"/>
      <c r="R920" s="172"/>
      <c r="S920" s="172"/>
      <c r="T920" s="172"/>
      <c r="U920" s="172"/>
      <c r="V920" s="172"/>
      <c r="W920" s="172"/>
      <c r="X920" s="172"/>
      <c r="Y920" s="172"/>
      <c r="Z920" s="172"/>
      <c r="AA920" s="172"/>
      <c r="AB920" s="172"/>
    </row>
    <row r="921" spans="1:28" ht="25.5">
      <c r="A921" s="166" t="s">
        <v>1510</v>
      </c>
      <c r="B921" s="167" t="s">
        <v>2174</v>
      </c>
      <c r="C921" s="167" t="s">
        <v>27</v>
      </c>
      <c r="D921" s="168" t="s">
        <v>2175</v>
      </c>
      <c r="E921" s="167" t="s">
        <v>1668</v>
      </c>
      <c r="F921" s="169">
        <v>0.1072</v>
      </c>
      <c r="G921" s="170">
        <v>61.03</v>
      </c>
      <c r="H921" s="171">
        <v>6.54</v>
      </c>
      <c r="I921" s="172"/>
      <c r="J921" s="172"/>
      <c r="K921" s="172"/>
      <c r="L921" s="172"/>
      <c r="M921" s="172"/>
      <c r="N921" s="172"/>
      <c r="O921" s="172"/>
      <c r="P921" s="172"/>
      <c r="Q921" s="172"/>
      <c r="R921" s="172"/>
      <c r="S921" s="172"/>
      <c r="T921" s="172"/>
      <c r="U921" s="172"/>
      <c r="V921" s="172"/>
      <c r="W921" s="172"/>
      <c r="X921" s="172"/>
      <c r="Y921" s="172"/>
      <c r="Z921" s="172"/>
      <c r="AA921" s="172"/>
      <c r="AB921" s="172"/>
    </row>
    <row r="922" spans="1:28" ht="25.5">
      <c r="A922" s="166" t="s">
        <v>1510</v>
      </c>
      <c r="B922" s="167" t="s">
        <v>2176</v>
      </c>
      <c r="C922" s="167" t="s">
        <v>27</v>
      </c>
      <c r="D922" s="168" t="s">
        <v>2177</v>
      </c>
      <c r="E922" s="167" t="s">
        <v>1678</v>
      </c>
      <c r="F922" s="169">
        <v>7.4200000000000002E-2</v>
      </c>
      <c r="G922" s="170">
        <v>132.78</v>
      </c>
      <c r="H922" s="171">
        <v>9.85</v>
      </c>
      <c r="I922" s="172"/>
      <c r="J922" s="172"/>
      <c r="K922" s="172"/>
      <c r="L922" s="172"/>
      <c r="M922" s="172"/>
      <c r="N922" s="172"/>
      <c r="O922" s="172"/>
      <c r="P922" s="172"/>
      <c r="Q922" s="172"/>
      <c r="R922" s="172"/>
      <c r="S922" s="172"/>
      <c r="T922" s="172"/>
      <c r="U922" s="172"/>
      <c r="V922" s="172"/>
      <c r="W922" s="172"/>
      <c r="X922" s="172"/>
      <c r="Y922" s="172"/>
      <c r="Z922" s="172"/>
      <c r="AA922" s="172"/>
      <c r="AB922" s="172"/>
    </row>
    <row r="923" spans="1:28" ht="25.5">
      <c r="A923" s="166" t="s">
        <v>1510</v>
      </c>
      <c r="B923" s="167" t="s">
        <v>1726</v>
      </c>
      <c r="C923" s="167" t="s">
        <v>27</v>
      </c>
      <c r="D923" s="168" t="s">
        <v>1727</v>
      </c>
      <c r="E923" s="167" t="s">
        <v>1673</v>
      </c>
      <c r="F923" s="169">
        <v>0.19550000000000001</v>
      </c>
      <c r="G923" s="170">
        <v>22.64</v>
      </c>
      <c r="H923" s="171">
        <v>4.42</v>
      </c>
      <c r="I923" s="172"/>
      <c r="J923" s="172"/>
      <c r="K923" s="172"/>
      <c r="L923" s="172"/>
      <c r="M923" s="172"/>
      <c r="N923" s="172"/>
      <c r="O923" s="172"/>
      <c r="P923" s="172"/>
      <c r="Q923" s="172"/>
      <c r="R923" s="172"/>
      <c r="S923" s="172"/>
      <c r="T923" s="172"/>
      <c r="U923" s="172"/>
      <c r="V923" s="172"/>
      <c r="W923" s="172"/>
      <c r="X923" s="172"/>
      <c r="Y923" s="172"/>
      <c r="Z923" s="172"/>
      <c r="AA923" s="172"/>
      <c r="AB923" s="172"/>
    </row>
    <row r="924" spans="1:28" ht="38.25">
      <c r="A924" s="166" t="s">
        <v>1510</v>
      </c>
      <c r="B924" s="167" t="s">
        <v>1720</v>
      </c>
      <c r="C924" s="167" t="s">
        <v>27</v>
      </c>
      <c r="D924" s="168" t="s">
        <v>1721</v>
      </c>
      <c r="E924" s="167" t="s">
        <v>1678</v>
      </c>
      <c r="F924" s="169">
        <v>5.4000000000000003E-3</v>
      </c>
      <c r="G924" s="170">
        <v>328.16</v>
      </c>
      <c r="H924" s="171">
        <v>1.77</v>
      </c>
      <c r="I924" s="172"/>
      <c r="J924" s="172"/>
      <c r="K924" s="172"/>
      <c r="L924" s="172"/>
      <c r="M924" s="172"/>
      <c r="N924" s="172"/>
      <c r="O924" s="172"/>
      <c r="P924" s="172"/>
      <c r="Q924" s="172"/>
      <c r="R924" s="172"/>
      <c r="S924" s="172"/>
      <c r="T924" s="172"/>
      <c r="U924" s="172"/>
      <c r="V924" s="172"/>
      <c r="W924" s="172"/>
      <c r="X924" s="172"/>
      <c r="Y924" s="172"/>
      <c r="Z924" s="172"/>
      <c r="AA924" s="172"/>
      <c r="AB924" s="172"/>
    </row>
    <row r="925" spans="1:28" ht="38.25">
      <c r="A925" s="166" t="s">
        <v>1510</v>
      </c>
      <c r="B925" s="167" t="s">
        <v>1724</v>
      </c>
      <c r="C925" s="167" t="s">
        <v>27</v>
      </c>
      <c r="D925" s="168" t="s">
        <v>1725</v>
      </c>
      <c r="E925" s="167" t="s">
        <v>1668</v>
      </c>
      <c r="F925" s="169">
        <v>5.9999999999999995E-4</v>
      </c>
      <c r="G925" s="170">
        <v>76.5</v>
      </c>
      <c r="H925" s="171">
        <v>0.04</v>
      </c>
      <c r="I925" s="172"/>
      <c r="J925" s="172"/>
      <c r="K925" s="172"/>
      <c r="L925" s="172"/>
      <c r="M925" s="172"/>
      <c r="N925" s="172"/>
      <c r="O925" s="172"/>
      <c r="P925" s="172"/>
      <c r="Q925" s="172"/>
      <c r="R925" s="172"/>
      <c r="S925" s="172"/>
      <c r="T925" s="172"/>
      <c r="U925" s="172"/>
      <c r="V925" s="172"/>
      <c r="W925" s="172"/>
      <c r="X925" s="172"/>
      <c r="Y925" s="172"/>
      <c r="Z925" s="172"/>
      <c r="AA925" s="172"/>
      <c r="AB925" s="172"/>
    </row>
    <row r="926" spans="1:28" ht="14.25">
      <c r="A926" s="159"/>
      <c r="B926" s="160"/>
      <c r="C926" s="160"/>
      <c r="D926" s="161"/>
      <c r="E926" s="160"/>
      <c r="F926" s="162"/>
      <c r="G926" s="163"/>
      <c r="H926" s="164"/>
      <c r="I926" s="172"/>
      <c r="J926" s="172"/>
      <c r="K926" s="172"/>
      <c r="L926" s="172"/>
      <c r="M926" s="172"/>
      <c r="N926" s="172"/>
      <c r="O926" s="172"/>
      <c r="P926" s="172"/>
      <c r="Q926" s="172"/>
      <c r="R926" s="172"/>
      <c r="S926" s="172"/>
      <c r="T926" s="172"/>
      <c r="U926" s="172"/>
      <c r="V926" s="172"/>
      <c r="W926" s="172"/>
      <c r="X926" s="172"/>
      <c r="Y926" s="172"/>
      <c r="Z926" s="172"/>
      <c r="AA926" s="172"/>
      <c r="AB926" s="172"/>
    </row>
    <row r="927" spans="1:28" ht="14.25">
      <c r="A927" s="148" t="s">
        <v>525</v>
      </c>
      <c r="B927" s="149" t="s">
        <v>7</v>
      </c>
      <c r="C927" s="149" t="s">
        <v>1504</v>
      </c>
      <c r="D927" s="165" t="s">
        <v>1505</v>
      </c>
      <c r="E927" s="149" t="s">
        <v>10</v>
      </c>
      <c r="F927" s="150" t="s">
        <v>11</v>
      </c>
      <c r="G927" s="151" t="s">
        <v>1506</v>
      </c>
      <c r="H927" s="152" t="s">
        <v>1507</v>
      </c>
      <c r="I927" s="172"/>
      <c r="J927" s="172"/>
      <c r="K927" s="172"/>
      <c r="L927" s="172"/>
      <c r="M927" s="172"/>
      <c r="N927" s="172"/>
      <c r="O927" s="172"/>
      <c r="P927" s="172"/>
      <c r="Q927" s="172"/>
      <c r="R927" s="172"/>
      <c r="S927" s="172"/>
      <c r="T927" s="172"/>
      <c r="U927" s="172"/>
      <c r="V927" s="172"/>
      <c r="W927" s="172"/>
      <c r="X927" s="172"/>
      <c r="Y927" s="172"/>
      <c r="Z927" s="172"/>
      <c r="AA927" s="172"/>
      <c r="AB927" s="172"/>
    </row>
    <row r="928" spans="1:28" ht="38.25">
      <c r="A928" s="153" t="s">
        <v>1508</v>
      </c>
      <c r="B928" s="154" t="s">
        <v>526</v>
      </c>
      <c r="C928" s="154" t="s">
        <v>27</v>
      </c>
      <c r="D928" s="155" t="s">
        <v>527</v>
      </c>
      <c r="E928" s="154" t="s">
        <v>44</v>
      </c>
      <c r="F928" s="156">
        <v>1</v>
      </c>
      <c r="G928" s="157">
        <v>30.49</v>
      </c>
      <c r="H928" s="158">
        <v>30.49</v>
      </c>
      <c r="I928" s="172"/>
      <c r="J928" s="172"/>
      <c r="K928" s="172"/>
      <c r="L928" s="172"/>
      <c r="M928" s="172"/>
      <c r="N928" s="172"/>
      <c r="O928" s="172"/>
      <c r="P928" s="172"/>
      <c r="Q928" s="172"/>
      <c r="R928" s="172"/>
      <c r="S928" s="172"/>
      <c r="T928" s="172"/>
      <c r="U928" s="172"/>
      <c r="V928" s="172"/>
      <c r="W928" s="172"/>
      <c r="X928" s="172"/>
      <c r="Y928" s="172"/>
      <c r="Z928" s="172"/>
      <c r="AA928" s="172"/>
      <c r="AB928" s="172"/>
    </row>
    <row r="929" spans="1:28" ht="25.5">
      <c r="A929" s="166" t="s">
        <v>1510</v>
      </c>
      <c r="B929" s="167" t="s">
        <v>1738</v>
      </c>
      <c r="C929" s="167" t="s">
        <v>27</v>
      </c>
      <c r="D929" s="168" t="s">
        <v>1739</v>
      </c>
      <c r="E929" s="167" t="s">
        <v>1673</v>
      </c>
      <c r="F929" s="169">
        <v>0.37890000000000001</v>
      </c>
      <c r="G929" s="170">
        <v>31.21</v>
      </c>
      <c r="H929" s="171">
        <v>11.82</v>
      </c>
      <c r="I929" s="172"/>
      <c r="J929" s="172"/>
      <c r="K929" s="172"/>
      <c r="L929" s="172"/>
      <c r="M929" s="172"/>
      <c r="N929" s="172"/>
      <c r="O929" s="172"/>
      <c r="P929" s="172"/>
      <c r="Q929" s="172"/>
      <c r="R929" s="172"/>
      <c r="S929" s="172"/>
      <c r="T929" s="172"/>
      <c r="U929" s="172"/>
      <c r="V929" s="172"/>
      <c r="W929" s="172"/>
      <c r="X929" s="172"/>
      <c r="Y929" s="172"/>
      <c r="Z929" s="172"/>
      <c r="AA929" s="172"/>
      <c r="AB929" s="172"/>
    </row>
    <row r="930" spans="1:28" ht="25.5">
      <c r="A930" s="166" t="s">
        <v>1510</v>
      </c>
      <c r="B930" s="167" t="s">
        <v>1726</v>
      </c>
      <c r="C930" s="167" t="s">
        <v>27</v>
      </c>
      <c r="D930" s="168" t="s">
        <v>1727</v>
      </c>
      <c r="E930" s="167" t="s">
        <v>1673</v>
      </c>
      <c r="F930" s="169">
        <v>0.18940000000000001</v>
      </c>
      <c r="G930" s="170">
        <v>22.64</v>
      </c>
      <c r="H930" s="171">
        <v>4.28</v>
      </c>
      <c r="I930" s="172"/>
      <c r="J930" s="172"/>
      <c r="K930" s="172"/>
      <c r="L930" s="172"/>
      <c r="M930" s="172"/>
      <c r="N930" s="172"/>
      <c r="O930" s="172"/>
      <c r="P930" s="172"/>
      <c r="Q930" s="172"/>
      <c r="R930" s="172"/>
      <c r="S930" s="172"/>
      <c r="T930" s="172"/>
      <c r="U930" s="172"/>
      <c r="V930" s="172"/>
      <c r="W930" s="172"/>
      <c r="X930" s="172"/>
      <c r="Y930" s="172"/>
      <c r="Z930" s="172"/>
      <c r="AA930" s="172"/>
      <c r="AB930" s="172"/>
    </row>
    <row r="931" spans="1:28" ht="38.25">
      <c r="A931" s="166" t="s">
        <v>1510</v>
      </c>
      <c r="B931" s="167" t="s">
        <v>2178</v>
      </c>
      <c r="C931" s="167" t="s">
        <v>27</v>
      </c>
      <c r="D931" s="168" t="s">
        <v>2179</v>
      </c>
      <c r="E931" s="167" t="s">
        <v>80</v>
      </c>
      <c r="F931" s="169">
        <v>1.9400000000000001E-2</v>
      </c>
      <c r="G931" s="170">
        <v>742.18</v>
      </c>
      <c r="H931" s="171">
        <v>14.39</v>
      </c>
      <c r="I931" s="172"/>
      <c r="J931" s="172"/>
      <c r="K931" s="172"/>
      <c r="L931" s="172"/>
      <c r="M931" s="172"/>
      <c r="N931" s="172"/>
      <c r="O931" s="172"/>
      <c r="P931" s="172"/>
      <c r="Q931" s="172"/>
      <c r="R931" s="172"/>
      <c r="S931" s="172"/>
      <c r="T931" s="172"/>
      <c r="U931" s="172"/>
      <c r="V931" s="172"/>
      <c r="W931" s="172"/>
      <c r="X931" s="172"/>
      <c r="Y931" s="172"/>
      <c r="Z931" s="172"/>
      <c r="AA931" s="172"/>
      <c r="AB931" s="172"/>
    </row>
    <row r="932" spans="1:28" ht="14.25">
      <c r="A932" s="159"/>
      <c r="B932" s="160"/>
      <c r="C932" s="160"/>
      <c r="D932" s="161"/>
      <c r="E932" s="160"/>
      <c r="F932" s="162"/>
      <c r="G932" s="163"/>
      <c r="H932" s="164"/>
      <c r="I932" s="172"/>
      <c r="J932" s="172"/>
      <c r="K932" s="172"/>
      <c r="L932" s="172"/>
      <c r="M932" s="172"/>
      <c r="N932" s="172"/>
      <c r="O932" s="172"/>
      <c r="P932" s="172"/>
      <c r="Q932" s="172"/>
      <c r="R932" s="172"/>
      <c r="S932" s="172"/>
      <c r="T932" s="172"/>
      <c r="U932" s="172"/>
      <c r="V932" s="172"/>
      <c r="W932" s="172"/>
      <c r="X932" s="172"/>
      <c r="Y932" s="172"/>
      <c r="Z932" s="172"/>
      <c r="AA932" s="172"/>
      <c r="AB932" s="172"/>
    </row>
    <row r="933" spans="1:28" ht="14.25">
      <c r="A933" s="148" t="s">
        <v>528</v>
      </c>
      <c r="B933" s="149" t="s">
        <v>7</v>
      </c>
      <c r="C933" s="149" t="s">
        <v>1504</v>
      </c>
      <c r="D933" s="165" t="s">
        <v>1505</v>
      </c>
      <c r="E933" s="149" t="s">
        <v>10</v>
      </c>
      <c r="F933" s="150" t="s">
        <v>11</v>
      </c>
      <c r="G933" s="151" t="s">
        <v>1506</v>
      </c>
      <c r="H933" s="152" t="s">
        <v>1507</v>
      </c>
      <c r="I933" s="172"/>
      <c r="J933" s="172"/>
      <c r="K933" s="172"/>
      <c r="L933" s="172"/>
      <c r="M933" s="172"/>
      <c r="N933" s="172"/>
      <c r="O933" s="172"/>
      <c r="P933" s="172"/>
      <c r="Q933" s="172"/>
      <c r="R933" s="172"/>
      <c r="S933" s="172"/>
      <c r="T933" s="172"/>
      <c r="U933" s="172"/>
      <c r="V933" s="172"/>
      <c r="W933" s="172"/>
      <c r="X933" s="172"/>
      <c r="Y933" s="172"/>
      <c r="Z933" s="172"/>
      <c r="AA933" s="172"/>
      <c r="AB933" s="172"/>
    </row>
    <row r="934" spans="1:28" ht="25.5">
      <c r="A934" s="153" t="s">
        <v>1508</v>
      </c>
      <c r="B934" s="154" t="s">
        <v>529</v>
      </c>
      <c r="C934" s="154" t="s">
        <v>27</v>
      </c>
      <c r="D934" s="155" t="s">
        <v>530</v>
      </c>
      <c r="E934" s="154" t="s">
        <v>44</v>
      </c>
      <c r="F934" s="156">
        <v>1</v>
      </c>
      <c r="G934" s="157">
        <v>262.18</v>
      </c>
      <c r="H934" s="158">
        <v>262.18</v>
      </c>
      <c r="I934" s="172"/>
      <c r="J934" s="172"/>
      <c r="K934" s="172"/>
      <c r="L934" s="172"/>
      <c r="M934" s="172"/>
      <c r="N934" s="172"/>
      <c r="O934" s="172"/>
      <c r="P934" s="172"/>
      <c r="Q934" s="172"/>
      <c r="R934" s="172"/>
      <c r="S934" s="172"/>
      <c r="T934" s="172"/>
      <c r="U934" s="172"/>
      <c r="V934" s="172"/>
      <c r="W934" s="172"/>
      <c r="X934" s="172"/>
      <c r="Y934" s="172"/>
      <c r="Z934" s="172"/>
      <c r="AA934" s="172"/>
      <c r="AB934" s="172"/>
    </row>
    <row r="935" spans="1:28" ht="25.5">
      <c r="A935" s="166" t="s">
        <v>1510</v>
      </c>
      <c r="B935" s="167" t="s">
        <v>1726</v>
      </c>
      <c r="C935" s="167" t="s">
        <v>27</v>
      </c>
      <c r="D935" s="168" t="s">
        <v>1727</v>
      </c>
      <c r="E935" s="167" t="s">
        <v>1673</v>
      </c>
      <c r="F935" s="169">
        <v>0.57799999999999996</v>
      </c>
      <c r="G935" s="170">
        <v>22.64</v>
      </c>
      <c r="H935" s="171">
        <v>13.08</v>
      </c>
      <c r="I935" s="172"/>
      <c r="J935" s="172"/>
      <c r="K935" s="172"/>
      <c r="L935" s="172"/>
      <c r="M935" s="172"/>
      <c r="N935" s="172"/>
      <c r="O935" s="172"/>
      <c r="P935" s="172"/>
      <c r="Q935" s="172"/>
      <c r="R935" s="172"/>
      <c r="S935" s="172"/>
      <c r="T935" s="172"/>
      <c r="U935" s="172"/>
      <c r="V935" s="172"/>
      <c r="W935" s="172"/>
      <c r="X935" s="172"/>
      <c r="Y935" s="172"/>
      <c r="Z935" s="172"/>
      <c r="AA935" s="172"/>
      <c r="AB935" s="172"/>
    </row>
    <row r="936" spans="1:28" ht="25.5">
      <c r="A936" s="166" t="s">
        <v>1510</v>
      </c>
      <c r="B936" s="167" t="s">
        <v>1966</v>
      </c>
      <c r="C936" s="167" t="s">
        <v>27</v>
      </c>
      <c r="D936" s="168" t="s">
        <v>1967</v>
      </c>
      <c r="E936" s="167" t="s">
        <v>1673</v>
      </c>
      <c r="F936" s="169">
        <v>1.1559999999999999</v>
      </c>
      <c r="G936" s="170">
        <v>33.1</v>
      </c>
      <c r="H936" s="171">
        <v>38.26</v>
      </c>
      <c r="I936" s="172"/>
      <c r="J936" s="172"/>
      <c r="K936" s="172"/>
      <c r="L936" s="172"/>
      <c r="M936" s="172"/>
      <c r="N936" s="172"/>
      <c r="O936" s="172"/>
      <c r="P936" s="172"/>
      <c r="Q936" s="172"/>
      <c r="R936" s="172"/>
      <c r="S936" s="172"/>
      <c r="T936" s="172"/>
      <c r="U936" s="172"/>
      <c r="V936" s="172"/>
      <c r="W936" s="172"/>
      <c r="X936" s="172"/>
      <c r="Y936" s="172"/>
      <c r="Z936" s="172"/>
      <c r="AA936" s="172"/>
      <c r="AB936" s="172"/>
    </row>
    <row r="937" spans="1:28" ht="25.5">
      <c r="A937" s="166" t="s">
        <v>1513</v>
      </c>
      <c r="B937" s="167" t="s">
        <v>2180</v>
      </c>
      <c r="C937" s="167" t="s">
        <v>27</v>
      </c>
      <c r="D937" s="168" t="s">
        <v>2181</v>
      </c>
      <c r="E937" s="167" t="s">
        <v>44</v>
      </c>
      <c r="F937" s="169">
        <v>1.05</v>
      </c>
      <c r="G937" s="170">
        <v>182.62</v>
      </c>
      <c r="H937" s="171">
        <v>191.75</v>
      </c>
      <c r="I937" s="172"/>
      <c r="J937" s="172"/>
      <c r="K937" s="172"/>
      <c r="L937" s="172"/>
      <c r="M937" s="172"/>
      <c r="N937" s="172"/>
      <c r="O937" s="172"/>
      <c r="P937" s="172"/>
      <c r="Q937" s="172"/>
      <c r="R937" s="172"/>
      <c r="S937" s="172"/>
      <c r="T937" s="172"/>
      <c r="U937" s="172"/>
      <c r="V937" s="172"/>
      <c r="W937" s="172"/>
      <c r="X937" s="172"/>
      <c r="Y937" s="172"/>
      <c r="Z937" s="172"/>
      <c r="AA937" s="172"/>
      <c r="AB937" s="172"/>
    </row>
    <row r="938" spans="1:28" ht="14.25">
      <c r="A938" s="166" t="s">
        <v>1513</v>
      </c>
      <c r="B938" s="167" t="s">
        <v>2047</v>
      </c>
      <c r="C938" s="167" t="s">
        <v>27</v>
      </c>
      <c r="D938" s="168" t="s">
        <v>2048</v>
      </c>
      <c r="E938" s="167" t="s">
        <v>99</v>
      </c>
      <c r="F938" s="169">
        <v>7.73</v>
      </c>
      <c r="G938" s="170">
        <v>2.4700000000000002</v>
      </c>
      <c r="H938" s="171">
        <v>19.09</v>
      </c>
      <c r="I938" s="172"/>
      <c r="J938" s="172"/>
      <c r="K938" s="172"/>
      <c r="L938" s="172"/>
      <c r="M938" s="172"/>
      <c r="N938" s="172"/>
      <c r="O938" s="172"/>
      <c r="P938" s="172"/>
      <c r="Q938" s="172"/>
      <c r="R938" s="172"/>
      <c r="S938" s="172"/>
      <c r="T938" s="172"/>
      <c r="U938" s="172"/>
      <c r="V938" s="172"/>
      <c r="W938" s="172"/>
      <c r="X938" s="172"/>
      <c r="Y938" s="172"/>
      <c r="Z938" s="172"/>
      <c r="AA938" s="172"/>
      <c r="AB938" s="172"/>
    </row>
    <row r="939" spans="1:28" ht="14.25">
      <c r="A939" s="159"/>
      <c r="B939" s="160"/>
      <c r="C939" s="160"/>
      <c r="D939" s="161"/>
      <c r="E939" s="160"/>
      <c r="F939" s="162"/>
      <c r="G939" s="163"/>
      <c r="H939" s="164"/>
      <c r="I939" s="172"/>
      <c r="J939" s="172"/>
      <c r="K939" s="172"/>
      <c r="L939" s="172"/>
      <c r="M939" s="172"/>
      <c r="N939" s="172"/>
      <c r="O939" s="172"/>
      <c r="P939" s="172"/>
      <c r="Q939" s="172"/>
      <c r="R939" s="172"/>
      <c r="S939" s="172"/>
      <c r="T939" s="172"/>
      <c r="U939" s="172"/>
      <c r="V939" s="172"/>
      <c r="W939" s="172"/>
      <c r="X939" s="172"/>
      <c r="Y939" s="172"/>
      <c r="Z939" s="172"/>
      <c r="AA939" s="172"/>
      <c r="AB939" s="172"/>
    </row>
    <row r="940" spans="1:28" ht="14.25">
      <c r="A940" s="148" t="s">
        <v>531</v>
      </c>
      <c r="B940" s="149" t="s">
        <v>7</v>
      </c>
      <c r="C940" s="149" t="s">
        <v>1504</v>
      </c>
      <c r="D940" s="165" t="s">
        <v>1505</v>
      </c>
      <c r="E940" s="149" t="s">
        <v>10</v>
      </c>
      <c r="F940" s="150" t="s">
        <v>11</v>
      </c>
      <c r="G940" s="151" t="s">
        <v>1506</v>
      </c>
      <c r="H940" s="152" t="s">
        <v>1507</v>
      </c>
      <c r="I940" s="172"/>
      <c r="J940" s="172"/>
      <c r="K940" s="172"/>
      <c r="L940" s="172"/>
      <c r="M940" s="172"/>
      <c r="N940" s="172"/>
      <c r="O940" s="172"/>
      <c r="P940" s="172"/>
      <c r="Q940" s="172"/>
      <c r="R940" s="172"/>
      <c r="S940" s="172"/>
      <c r="T940" s="172"/>
      <c r="U940" s="172"/>
      <c r="V940" s="172"/>
      <c r="W940" s="172"/>
      <c r="X940" s="172"/>
      <c r="Y940" s="172"/>
      <c r="Z940" s="172"/>
      <c r="AA940" s="172"/>
      <c r="AB940" s="172"/>
    </row>
    <row r="941" spans="1:28" ht="14.25">
      <c r="A941" s="153" t="s">
        <v>1508</v>
      </c>
      <c r="B941" s="154" t="s">
        <v>532</v>
      </c>
      <c r="C941" s="154" t="s">
        <v>27</v>
      </c>
      <c r="D941" s="155" t="s">
        <v>533</v>
      </c>
      <c r="E941" s="154" t="s">
        <v>44</v>
      </c>
      <c r="F941" s="156">
        <v>1</v>
      </c>
      <c r="G941" s="157">
        <v>348.11</v>
      </c>
      <c r="H941" s="158">
        <v>348.11</v>
      </c>
      <c r="I941" s="172"/>
      <c r="J941" s="172"/>
      <c r="K941" s="172"/>
      <c r="L941" s="172"/>
      <c r="M941" s="172"/>
      <c r="N941" s="172"/>
      <c r="O941" s="172"/>
      <c r="P941" s="172"/>
      <c r="Q941" s="172"/>
      <c r="R941" s="172"/>
      <c r="S941" s="172"/>
      <c r="T941" s="172"/>
      <c r="U941" s="172"/>
      <c r="V941" s="172"/>
      <c r="W941" s="172"/>
      <c r="X941" s="172"/>
      <c r="Y941" s="172"/>
      <c r="Z941" s="172"/>
      <c r="AA941" s="172"/>
      <c r="AB941" s="172"/>
    </row>
    <row r="942" spans="1:28" ht="25.5">
      <c r="A942" s="166" t="s">
        <v>1510</v>
      </c>
      <c r="B942" s="167" t="s">
        <v>1931</v>
      </c>
      <c r="C942" s="167" t="s">
        <v>27</v>
      </c>
      <c r="D942" s="168" t="s">
        <v>1932</v>
      </c>
      <c r="E942" s="167" t="s">
        <v>1673</v>
      </c>
      <c r="F942" s="169">
        <v>1.4750000000000001</v>
      </c>
      <c r="G942" s="170">
        <v>32.5</v>
      </c>
      <c r="H942" s="171">
        <v>47.93</v>
      </c>
      <c r="I942" s="172"/>
      <c r="J942" s="172"/>
      <c r="K942" s="172"/>
      <c r="L942" s="172"/>
      <c r="M942" s="172"/>
      <c r="N942" s="172"/>
      <c r="O942" s="172"/>
      <c r="P942" s="172"/>
      <c r="Q942" s="172"/>
      <c r="R942" s="172"/>
      <c r="S942" s="172"/>
      <c r="T942" s="172"/>
      <c r="U942" s="172"/>
      <c r="V942" s="172"/>
      <c r="W942" s="172"/>
      <c r="X942" s="172"/>
      <c r="Y942" s="172"/>
      <c r="Z942" s="172"/>
      <c r="AA942" s="172"/>
      <c r="AB942" s="172"/>
    </row>
    <row r="943" spans="1:28" ht="25.5">
      <c r="A943" s="166" t="s">
        <v>1510</v>
      </c>
      <c r="B943" s="167" t="s">
        <v>1726</v>
      </c>
      <c r="C943" s="167" t="s">
        <v>27</v>
      </c>
      <c r="D943" s="168" t="s">
        <v>1727</v>
      </c>
      <c r="E943" s="167" t="s">
        <v>1673</v>
      </c>
      <c r="F943" s="169">
        <v>0.73799999999999999</v>
      </c>
      <c r="G943" s="170">
        <v>22.64</v>
      </c>
      <c r="H943" s="171">
        <v>16.7</v>
      </c>
      <c r="I943" s="172"/>
      <c r="J943" s="172"/>
      <c r="K943" s="172"/>
      <c r="L943" s="172"/>
      <c r="M943" s="172"/>
      <c r="N943" s="172"/>
      <c r="O943" s="172"/>
      <c r="P943" s="172"/>
      <c r="Q943" s="172"/>
      <c r="R943" s="172"/>
      <c r="S943" s="172"/>
      <c r="T943" s="172"/>
      <c r="U943" s="172"/>
      <c r="V943" s="172"/>
      <c r="W943" s="172"/>
      <c r="X943" s="172"/>
      <c r="Y943" s="172"/>
      <c r="Z943" s="172"/>
      <c r="AA943" s="172"/>
      <c r="AB943" s="172"/>
    </row>
    <row r="944" spans="1:28" ht="38.25">
      <c r="A944" s="166" t="s">
        <v>1513</v>
      </c>
      <c r="B944" s="167" t="s">
        <v>2182</v>
      </c>
      <c r="C944" s="167" t="s">
        <v>27</v>
      </c>
      <c r="D944" s="168" t="s">
        <v>2183</v>
      </c>
      <c r="E944" s="167" t="s">
        <v>460</v>
      </c>
      <c r="F944" s="169">
        <v>1.1599999999999999</v>
      </c>
      <c r="G944" s="170">
        <v>227.92</v>
      </c>
      <c r="H944" s="171">
        <v>264.38</v>
      </c>
      <c r="I944" s="172"/>
      <c r="J944" s="172"/>
      <c r="K944" s="172"/>
      <c r="L944" s="172"/>
      <c r="M944" s="172"/>
      <c r="N944" s="172"/>
      <c r="O944" s="172"/>
      <c r="P944" s="172"/>
      <c r="Q944" s="172"/>
      <c r="R944" s="172"/>
      <c r="S944" s="172"/>
      <c r="T944" s="172"/>
      <c r="U944" s="172"/>
      <c r="V944" s="172"/>
      <c r="W944" s="172"/>
      <c r="X944" s="172"/>
      <c r="Y944" s="172"/>
      <c r="Z944" s="172"/>
      <c r="AA944" s="172"/>
      <c r="AB944" s="172"/>
    </row>
    <row r="945" spans="1:28" ht="14.25">
      <c r="A945" s="166" t="s">
        <v>1513</v>
      </c>
      <c r="B945" s="167" t="s">
        <v>1972</v>
      </c>
      <c r="C945" s="167" t="s">
        <v>27</v>
      </c>
      <c r="D945" s="168" t="s">
        <v>1973</v>
      </c>
      <c r="E945" s="167" t="s">
        <v>99</v>
      </c>
      <c r="F945" s="169">
        <v>0.14000000000000001</v>
      </c>
      <c r="G945" s="170">
        <v>4.1100000000000003</v>
      </c>
      <c r="H945" s="171">
        <v>0.56999999999999995</v>
      </c>
      <c r="I945" s="172"/>
      <c r="J945" s="172"/>
      <c r="K945" s="172"/>
      <c r="L945" s="172"/>
      <c r="M945" s="172"/>
      <c r="N945" s="172"/>
      <c r="O945" s="172"/>
      <c r="P945" s="172"/>
      <c r="Q945" s="172"/>
      <c r="R945" s="172"/>
      <c r="S945" s="172"/>
      <c r="T945" s="172"/>
      <c r="U945" s="172"/>
      <c r="V945" s="172"/>
      <c r="W945" s="172"/>
      <c r="X945" s="172"/>
      <c r="Y945" s="172"/>
      <c r="Z945" s="172"/>
      <c r="AA945" s="172"/>
      <c r="AB945" s="172"/>
    </row>
    <row r="946" spans="1:28" ht="14.25">
      <c r="A946" s="166" t="s">
        <v>1513</v>
      </c>
      <c r="B946" s="167" t="s">
        <v>1949</v>
      </c>
      <c r="C946" s="167" t="s">
        <v>27</v>
      </c>
      <c r="D946" s="168" t="s">
        <v>1950</v>
      </c>
      <c r="E946" s="167" t="s">
        <v>99</v>
      </c>
      <c r="F946" s="169">
        <v>8.6199999999999992</v>
      </c>
      <c r="G946" s="170">
        <v>2.15</v>
      </c>
      <c r="H946" s="171">
        <v>18.53</v>
      </c>
      <c r="I946" s="172"/>
      <c r="J946" s="172"/>
      <c r="K946" s="172"/>
      <c r="L946" s="172"/>
      <c r="M946" s="172"/>
      <c r="N946" s="172"/>
      <c r="O946" s="172"/>
      <c r="P946" s="172"/>
      <c r="Q946" s="172"/>
      <c r="R946" s="172"/>
      <c r="S946" s="172"/>
      <c r="T946" s="172"/>
      <c r="U946" s="172"/>
      <c r="V946" s="172"/>
      <c r="W946" s="172"/>
      <c r="X946" s="172"/>
      <c r="Y946" s="172"/>
      <c r="Z946" s="172"/>
      <c r="AA946" s="172"/>
      <c r="AB946" s="172"/>
    </row>
    <row r="947" spans="1:28" ht="14.25">
      <c r="A947" s="159"/>
      <c r="B947" s="160"/>
      <c r="C947" s="160"/>
      <c r="D947" s="161"/>
      <c r="E947" s="160"/>
      <c r="F947" s="162"/>
      <c r="G947" s="163"/>
      <c r="H947" s="164"/>
      <c r="I947" s="172"/>
      <c r="J947" s="172"/>
      <c r="K947" s="172"/>
      <c r="L947" s="172"/>
      <c r="M947" s="172"/>
      <c r="N947" s="172"/>
      <c r="O947" s="172"/>
      <c r="P947" s="172"/>
      <c r="Q947" s="172"/>
      <c r="R947" s="172"/>
      <c r="S947" s="172"/>
      <c r="T947" s="172"/>
      <c r="U947" s="172"/>
      <c r="V947" s="172"/>
      <c r="W947" s="172"/>
      <c r="X947" s="172"/>
      <c r="Y947" s="172"/>
      <c r="Z947" s="172"/>
      <c r="AA947" s="172"/>
      <c r="AB947" s="172"/>
    </row>
    <row r="948" spans="1:28" ht="14.25">
      <c r="A948" s="148" t="s">
        <v>537</v>
      </c>
      <c r="B948" s="149" t="s">
        <v>7</v>
      </c>
      <c r="C948" s="149" t="s">
        <v>1504</v>
      </c>
      <c r="D948" s="165" t="s">
        <v>1505</v>
      </c>
      <c r="E948" s="149" t="s">
        <v>10</v>
      </c>
      <c r="F948" s="150" t="s">
        <v>11</v>
      </c>
      <c r="G948" s="151" t="s">
        <v>1506</v>
      </c>
      <c r="H948" s="152" t="s">
        <v>1507</v>
      </c>
      <c r="I948" s="172"/>
      <c r="J948" s="172"/>
      <c r="K948" s="172"/>
      <c r="L948" s="172"/>
      <c r="M948" s="172"/>
      <c r="N948" s="172"/>
      <c r="O948" s="172"/>
      <c r="P948" s="172"/>
      <c r="Q948" s="172"/>
      <c r="R948" s="172"/>
      <c r="S948" s="172"/>
      <c r="T948" s="172"/>
      <c r="U948" s="172"/>
      <c r="V948" s="172"/>
      <c r="W948" s="172"/>
      <c r="X948" s="172"/>
      <c r="Y948" s="172"/>
      <c r="Z948" s="172"/>
      <c r="AA948" s="172"/>
      <c r="AB948" s="172"/>
    </row>
    <row r="949" spans="1:28" ht="25.5">
      <c r="A949" s="153" t="s">
        <v>1508</v>
      </c>
      <c r="B949" s="154" t="s">
        <v>538</v>
      </c>
      <c r="C949" s="154" t="s">
        <v>20</v>
      </c>
      <c r="D949" s="155" t="s">
        <v>539</v>
      </c>
      <c r="E949" s="154" t="s">
        <v>48</v>
      </c>
      <c r="F949" s="156">
        <v>1</v>
      </c>
      <c r="G949" s="157">
        <v>159.9</v>
      </c>
      <c r="H949" s="158">
        <v>159.9</v>
      </c>
      <c r="I949" s="172"/>
      <c r="J949" s="172"/>
      <c r="K949" s="172"/>
      <c r="L949" s="172"/>
      <c r="M949" s="172"/>
      <c r="N949" s="172"/>
      <c r="O949" s="172"/>
      <c r="P949" s="172"/>
      <c r="Q949" s="172"/>
      <c r="R949" s="172"/>
      <c r="S949" s="172"/>
      <c r="T949" s="172"/>
      <c r="U949" s="172"/>
      <c r="V949" s="172"/>
      <c r="W949" s="172"/>
      <c r="X949" s="172"/>
      <c r="Y949" s="172"/>
      <c r="Z949" s="172"/>
      <c r="AA949" s="172"/>
      <c r="AB949" s="172"/>
    </row>
    <row r="950" spans="1:28" ht="25.5">
      <c r="A950" s="166" t="s">
        <v>1513</v>
      </c>
      <c r="B950" s="167" t="s">
        <v>2184</v>
      </c>
      <c r="C950" s="167" t="s">
        <v>20</v>
      </c>
      <c r="D950" s="168" t="s">
        <v>2185</v>
      </c>
      <c r="E950" s="167" t="s">
        <v>48</v>
      </c>
      <c r="F950" s="169">
        <v>1</v>
      </c>
      <c r="G950" s="170">
        <v>159.9</v>
      </c>
      <c r="H950" s="171">
        <v>159.9</v>
      </c>
      <c r="I950" s="172"/>
      <c r="J950" s="172"/>
      <c r="K950" s="172"/>
      <c r="L950" s="172"/>
      <c r="M950" s="172"/>
      <c r="N950" s="172"/>
      <c r="O950" s="172"/>
      <c r="P950" s="172"/>
      <c r="Q950" s="172"/>
      <c r="R950" s="172"/>
      <c r="S950" s="172"/>
      <c r="T950" s="172"/>
      <c r="U950" s="172"/>
      <c r="V950" s="172"/>
      <c r="W950" s="172"/>
      <c r="X950" s="172"/>
      <c r="Y950" s="172"/>
      <c r="Z950" s="172"/>
      <c r="AA950" s="172"/>
      <c r="AB950" s="172"/>
    </row>
    <row r="951" spans="1:28" ht="14.25">
      <c r="A951" s="159"/>
      <c r="B951" s="160"/>
      <c r="C951" s="160"/>
      <c r="D951" s="161"/>
      <c r="E951" s="160"/>
      <c r="F951" s="162"/>
      <c r="G951" s="163"/>
      <c r="H951" s="164"/>
      <c r="I951" s="172"/>
      <c r="J951" s="172"/>
      <c r="K951" s="172"/>
      <c r="L951" s="172"/>
      <c r="M951" s="172"/>
      <c r="N951" s="172"/>
      <c r="O951" s="172"/>
      <c r="P951" s="172"/>
      <c r="Q951" s="172"/>
      <c r="R951" s="172"/>
      <c r="S951" s="172"/>
      <c r="T951" s="172"/>
      <c r="U951" s="172"/>
      <c r="V951" s="172"/>
      <c r="W951" s="172"/>
      <c r="X951" s="172"/>
      <c r="Y951" s="172"/>
      <c r="Z951" s="172"/>
      <c r="AA951" s="172"/>
      <c r="AB951" s="172"/>
    </row>
    <row r="952" spans="1:28" ht="14.25">
      <c r="A952" s="184" t="s">
        <v>540</v>
      </c>
      <c r="B952" s="149" t="s">
        <v>7</v>
      </c>
      <c r="C952" s="149" t="s">
        <v>1504</v>
      </c>
      <c r="D952" s="165" t="s">
        <v>1505</v>
      </c>
      <c r="E952" s="149" t="s">
        <v>10</v>
      </c>
      <c r="F952" s="150" t="s">
        <v>11</v>
      </c>
      <c r="G952" s="151" t="s">
        <v>1506</v>
      </c>
      <c r="H952" s="152" t="s">
        <v>1507</v>
      </c>
      <c r="I952" s="172"/>
      <c r="J952" s="172"/>
      <c r="K952" s="172"/>
      <c r="L952" s="172"/>
      <c r="M952" s="172"/>
      <c r="N952" s="172"/>
      <c r="O952" s="172"/>
      <c r="P952" s="172"/>
      <c r="Q952" s="172"/>
      <c r="R952" s="172"/>
      <c r="S952" s="172"/>
      <c r="T952" s="172"/>
      <c r="U952" s="172"/>
      <c r="V952" s="172"/>
      <c r="W952" s="172"/>
      <c r="X952" s="172"/>
      <c r="Y952" s="172"/>
      <c r="Z952" s="172"/>
      <c r="AA952" s="172"/>
      <c r="AB952" s="172"/>
    </row>
    <row r="953" spans="1:28" ht="25.5">
      <c r="A953" s="153" t="s">
        <v>1508</v>
      </c>
      <c r="B953" s="154" t="s">
        <v>538</v>
      </c>
      <c r="C953" s="154" t="s">
        <v>20</v>
      </c>
      <c r="D953" s="155" t="s">
        <v>539</v>
      </c>
      <c r="E953" s="154" t="s">
        <v>48</v>
      </c>
      <c r="F953" s="156">
        <v>1</v>
      </c>
      <c r="G953" s="157">
        <v>159.9</v>
      </c>
      <c r="H953" s="158">
        <v>159.9</v>
      </c>
      <c r="I953" s="172"/>
      <c r="J953" s="172"/>
      <c r="K953" s="172"/>
      <c r="L953" s="172"/>
      <c r="M953" s="172"/>
      <c r="N953" s="172"/>
      <c r="O953" s="172"/>
      <c r="P953" s="172"/>
      <c r="Q953" s="172"/>
      <c r="R953" s="172"/>
      <c r="S953" s="172"/>
      <c r="T953" s="172"/>
      <c r="U953" s="172"/>
      <c r="V953" s="172"/>
      <c r="W953" s="172"/>
      <c r="X953" s="172"/>
      <c r="Y953" s="172"/>
      <c r="Z953" s="172"/>
      <c r="AA953" s="172"/>
      <c r="AB953" s="172"/>
    </row>
    <row r="954" spans="1:28" ht="25.5">
      <c r="A954" s="166" t="s">
        <v>1513</v>
      </c>
      <c r="B954" s="167" t="s">
        <v>2184</v>
      </c>
      <c r="C954" s="167" t="s">
        <v>20</v>
      </c>
      <c r="D954" s="168" t="s">
        <v>2185</v>
      </c>
      <c r="E954" s="167" t="s">
        <v>48</v>
      </c>
      <c r="F954" s="169">
        <v>1</v>
      </c>
      <c r="G954" s="170">
        <v>159.9</v>
      </c>
      <c r="H954" s="171">
        <v>159.9</v>
      </c>
      <c r="I954" s="172"/>
      <c r="J954" s="172"/>
      <c r="K954" s="172"/>
      <c r="L954" s="172"/>
      <c r="M954" s="172"/>
      <c r="N954" s="172"/>
      <c r="O954" s="172"/>
      <c r="P954" s="172"/>
      <c r="Q954" s="172"/>
      <c r="R954" s="172"/>
      <c r="S954" s="172"/>
      <c r="T954" s="172"/>
      <c r="U954" s="172"/>
      <c r="V954" s="172"/>
      <c r="W954" s="172"/>
      <c r="X954" s="172"/>
      <c r="Y954" s="172"/>
      <c r="Z954" s="172"/>
      <c r="AA954" s="172"/>
      <c r="AB954" s="172"/>
    </row>
    <row r="955" spans="1:28" ht="14.25">
      <c r="A955" s="159"/>
      <c r="B955" s="160"/>
      <c r="C955" s="160"/>
      <c r="D955" s="161"/>
      <c r="E955" s="160"/>
      <c r="F955" s="162"/>
      <c r="G955" s="163"/>
      <c r="H955" s="164"/>
      <c r="I955" s="172"/>
      <c r="J955" s="172"/>
      <c r="K955" s="172"/>
      <c r="L955" s="172"/>
      <c r="M955" s="172"/>
      <c r="N955" s="172"/>
      <c r="O955" s="172"/>
      <c r="P955" s="172"/>
      <c r="Q955" s="172"/>
      <c r="R955" s="172"/>
      <c r="S955" s="172"/>
      <c r="T955" s="172"/>
      <c r="U955" s="172"/>
      <c r="V955" s="172"/>
      <c r="W955" s="172"/>
      <c r="X955" s="172"/>
      <c r="Y955" s="172"/>
      <c r="Z955" s="172"/>
      <c r="AA955" s="172"/>
      <c r="AB955" s="172"/>
    </row>
    <row r="956" spans="1:28" ht="14.25">
      <c r="A956" s="148" t="s">
        <v>541</v>
      </c>
      <c r="B956" s="149" t="s">
        <v>7</v>
      </c>
      <c r="C956" s="149" t="s">
        <v>1504</v>
      </c>
      <c r="D956" s="165" t="s">
        <v>1505</v>
      </c>
      <c r="E956" s="149" t="s">
        <v>10</v>
      </c>
      <c r="F956" s="150" t="s">
        <v>11</v>
      </c>
      <c r="G956" s="151" t="s">
        <v>1506</v>
      </c>
      <c r="H956" s="152" t="s">
        <v>1507</v>
      </c>
      <c r="I956" s="172"/>
      <c r="J956" s="172"/>
      <c r="K956" s="172"/>
      <c r="L956" s="172"/>
      <c r="M956" s="172"/>
      <c r="N956" s="172"/>
      <c r="O956" s="172"/>
      <c r="P956" s="172"/>
      <c r="Q956" s="172"/>
      <c r="R956" s="172"/>
      <c r="S956" s="172"/>
      <c r="T956" s="172"/>
      <c r="U956" s="172"/>
      <c r="V956" s="172"/>
      <c r="W956" s="172"/>
      <c r="X956" s="172"/>
      <c r="Y956" s="172"/>
      <c r="Z956" s="172"/>
      <c r="AA956" s="172"/>
      <c r="AB956" s="172"/>
    </row>
    <row r="957" spans="1:28" ht="25.5">
      <c r="A957" s="153" t="s">
        <v>1508</v>
      </c>
      <c r="B957" s="154" t="s">
        <v>542</v>
      </c>
      <c r="C957" s="154" t="s">
        <v>27</v>
      </c>
      <c r="D957" s="155" t="s">
        <v>543</v>
      </c>
      <c r="E957" s="154" t="s">
        <v>76</v>
      </c>
      <c r="F957" s="156">
        <v>1</v>
      </c>
      <c r="G957" s="157">
        <v>164.83</v>
      </c>
      <c r="H957" s="158">
        <v>164.83</v>
      </c>
      <c r="I957" s="172"/>
      <c r="J957" s="172"/>
      <c r="K957" s="172"/>
      <c r="L957" s="172"/>
      <c r="M957" s="172"/>
      <c r="N957" s="172"/>
      <c r="O957" s="172"/>
      <c r="P957" s="172"/>
      <c r="Q957" s="172"/>
      <c r="R957" s="172"/>
      <c r="S957" s="172"/>
      <c r="T957" s="172"/>
      <c r="U957" s="172"/>
      <c r="V957" s="172"/>
      <c r="W957" s="172"/>
      <c r="X957" s="172"/>
      <c r="Y957" s="172"/>
      <c r="Z957" s="172"/>
      <c r="AA957" s="172"/>
      <c r="AB957" s="172"/>
    </row>
    <row r="958" spans="1:28" ht="25.5">
      <c r="A958" s="166" t="s">
        <v>1510</v>
      </c>
      <c r="B958" s="167" t="s">
        <v>2186</v>
      </c>
      <c r="C958" s="167" t="s">
        <v>27</v>
      </c>
      <c r="D958" s="168" t="s">
        <v>2187</v>
      </c>
      <c r="E958" s="167" t="s">
        <v>1673</v>
      </c>
      <c r="F958" s="169">
        <v>0.24210000000000001</v>
      </c>
      <c r="G958" s="170">
        <v>26.47</v>
      </c>
      <c r="H958" s="171">
        <v>6.4</v>
      </c>
      <c r="I958" s="172"/>
      <c r="J958" s="172"/>
      <c r="K958" s="172"/>
      <c r="L958" s="172"/>
      <c r="M958" s="172"/>
      <c r="N958" s="172"/>
      <c r="O958" s="172"/>
      <c r="P958" s="172"/>
      <c r="Q958" s="172"/>
      <c r="R958" s="172"/>
      <c r="S958" s="172"/>
      <c r="T958" s="172"/>
      <c r="U958" s="172"/>
      <c r="V958" s="172"/>
      <c r="W958" s="172"/>
      <c r="X958" s="172"/>
      <c r="Y958" s="172"/>
      <c r="Z958" s="172"/>
      <c r="AA958" s="172"/>
      <c r="AB958" s="172"/>
    </row>
    <row r="959" spans="1:28" ht="25.5">
      <c r="A959" s="166" t="s">
        <v>1510</v>
      </c>
      <c r="B959" s="167" t="s">
        <v>1726</v>
      </c>
      <c r="C959" s="167" t="s">
        <v>27</v>
      </c>
      <c r="D959" s="168" t="s">
        <v>1727</v>
      </c>
      <c r="E959" s="167" t="s">
        <v>1673</v>
      </c>
      <c r="F959" s="169">
        <v>1.2102999999999999</v>
      </c>
      <c r="G959" s="170">
        <v>22.64</v>
      </c>
      <c r="H959" s="171">
        <v>27.4</v>
      </c>
      <c r="I959" s="172"/>
      <c r="J959" s="172"/>
      <c r="K959" s="172"/>
      <c r="L959" s="172"/>
      <c r="M959" s="172"/>
      <c r="N959" s="172"/>
      <c r="O959" s="172"/>
      <c r="P959" s="172"/>
      <c r="Q959" s="172"/>
      <c r="R959" s="172"/>
      <c r="S959" s="172"/>
      <c r="T959" s="172"/>
      <c r="U959" s="172"/>
      <c r="V959" s="172"/>
      <c r="W959" s="172"/>
      <c r="X959" s="172"/>
      <c r="Y959" s="172"/>
      <c r="Z959" s="172"/>
      <c r="AA959" s="172"/>
      <c r="AB959" s="172"/>
    </row>
    <row r="960" spans="1:28" ht="25.5">
      <c r="A960" s="166" t="s">
        <v>1513</v>
      </c>
      <c r="B960" s="167" t="s">
        <v>2188</v>
      </c>
      <c r="C960" s="167" t="s">
        <v>27</v>
      </c>
      <c r="D960" s="168" t="s">
        <v>2189</v>
      </c>
      <c r="E960" s="167" t="s">
        <v>76</v>
      </c>
      <c r="F960" s="169">
        <v>1</v>
      </c>
      <c r="G960" s="170">
        <v>131.03</v>
      </c>
      <c r="H960" s="171">
        <v>131.03</v>
      </c>
      <c r="I960" s="172"/>
      <c r="J960" s="172"/>
      <c r="K960" s="172"/>
      <c r="L960" s="172"/>
      <c r="M960" s="172"/>
      <c r="N960" s="172"/>
      <c r="O960" s="172"/>
      <c r="P960" s="172"/>
      <c r="Q960" s="172"/>
      <c r="R960" s="172"/>
      <c r="S960" s="172"/>
      <c r="T960" s="172"/>
      <c r="U960" s="172"/>
      <c r="V960" s="172"/>
      <c r="W960" s="172"/>
      <c r="X960" s="172"/>
      <c r="Y960" s="172"/>
      <c r="Z960" s="172"/>
      <c r="AA960" s="172"/>
      <c r="AB960" s="172"/>
    </row>
    <row r="961" spans="1:28" ht="14.25">
      <c r="A961" s="159"/>
      <c r="B961" s="160"/>
      <c r="C961" s="160"/>
      <c r="D961" s="161"/>
      <c r="E961" s="160"/>
      <c r="F961" s="162"/>
      <c r="G961" s="163"/>
      <c r="H961" s="164"/>
      <c r="I961" s="172"/>
      <c r="J961" s="172"/>
      <c r="K961" s="172"/>
      <c r="L961" s="172"/>
      <c r="M961" s="172"/>
      <c r="N961" s="172"/>
      <c r="O961" s="172"/>
      <c r="P961" s="172"/>
      <c r="Q961" s="172"/>
      <c r="R961" s="172"/>
      <c r="S961" s="172"/>
      <c r="T961" s="172"/>
      <c r="U961" s="172"/>
      <c r="V961" s="172"/>
      <c r="W961" s="172"/>
      <c r="X961" s="172"/>
      <c r="Y961" s="172"/>
      <c r="Z961" s="172"/>
      <c r="AA961" s="172"/>
      <c r="AB961" s="172"/>
    </row>
    <row r="962" spans="1:28" ht="14.25">
      <c r="A962" s="184" t="s">
        <v>544</v>
      </c>
      <c r="B962" s="149" t="s">
        <v>7</v>
      </c>
      <c r="C962" s="149" t="s">
        <v>1504</v>
      </c>
      <c r="D962" s="165" t="s">
        <v>1505</v>
      </c>
      <c r="E962" s="149" t="s">
        <v>10</v>
      </c>
      <c r="F962" s="150" t="s">
        <v>11</v>
      </c>
      <c r="G962" s="151" t="s">
        <v>1506</v>
      </c>
      <c r="H962" s="152" t="s">
        <v>1507</v>
      </c>
      <c r="I962" s="172"/>
      <c r="J962" s="172"/>
      <c r="K962" s="172"/>
      <c r="L962" s="172"/>
      <c r="M962" s="172"/>
      <c r="N962" s="172"/>
      <c r="O962" s="172"/>
      <c r="P962" s="172"/>
      <c r="Q962" s="172"/>
      <c r="R962" s="172"/>
      <c r="S962" s="172"/>
      <c r="T962" s="172"/>
      <c r="U962" s="172"/>
      <c r="V962" s="172"/>
      <c r="W962" s="172"/>
      <c r="X962" s="172"/>
      <c r="Y962" s="172"/>
      <c r="Z962" s="172"/>
      <c r="AA962" s="172"/>
      <c r="AB962" s="172"/>
    </row>
    <row r="963" spans="1:28" ht="25.5">
      <c r="A963" s="153" t="s">
        <v>1508</v>
      </c>
      <c r="B963" s="154" t="s">
        <v>542</v>
      </c>
      <c r="C963" s="154" t="s">
        <v>27</v>
      </c>
      <c r="D963" s="155" t="s">
        <v>543</v>
      </c>
      <c r="E963" s="154" t="s">
        <v>76</v>
      </c>
      <c r="F963" s="156">
        <v>1</v>
      </c>
      <c r="G963" s="157">
        <v>164.83</v>
      </c>
      <c r="H963" s="158">
        <v>164.83</v>
      </c>
      <c r="I963" s="172"/>
      <c r="J963" s="172"/>
      <c r="K963" s="172"/>
      <c r="L963" s="172"/>
      <c r="M963" s="172"/>
      <c r="N963" s="172"/>
      <c r="O963" s="172"/>
      <c r="P963" s="172"/>
      <c r="Q963" s="172"/>
      <c r="R963" s="172"/>
      <c r="S963" s="172"/>
      <c r="T963" s="172"/>
      <c r="U963" s="172"/>
      <c r="V963" s="172"/>
      <c r="W963" s="172"/>
      <c r="X963" s="172"/>
      <c r="Y963" s="172"/>
      <c r="Z963" s="172"/>
      <c r="AA963" s="172"/>
      <c r="AB963" s="172"/>
    </row>
    <row r="964" spans="1:28" ht="25.5">
      <c r="A964" s="166" t="s">
        <v>1510</v>
      </c>
      <c r="B964" s="167" t="s">
        <v>2186</v>
      </c>
      <c r="C964" s="167" t="s">
        <v>27</v>
      </c>
      <c r="D964" s="168" t="s">
        <v>2187</v>
      </c>
      <c r="E964" s="167" t="s">
        <v>1673</v>
      </c>
      <c r="F964" s="169">
        <v>0.24210000000000001</v>
      </c>
      <c r="G964" s="170">
        <v>26.47</v>
      </c>
      <c r="H964" s="171">
        <v>6.4</v>
      </c>
      <c r="I964" s="172"/>
      <c r="J964" s="172"/>
      <c r="K964" s="172"/>
      <c r="L964" s="172"/>
      <c r="M964" s="172"/>
      <c r="N964" s="172"/>
      <c r="O964" s="172"/>
      <c r="P964" s="172"/>
      <c r="Q964" s="172"/>
      <c r="R964" s="172"/>
      <c r="S964" s="172"/>
      <c r="T964" s="172"/>
      <c r="U964" s="172"/>
      <c r="V964" s="172"/>
      <c r="W964" s="172"/>
      <c r="X964" s="172"/>
      <c r="Y964" s="172"/>
      <c r="Z964" s="172"/>
      <c r="AA964" s="172"/>
      <c r="AB964" s="172"/>
    </row>
    <row r="965" spans="1:28" ht="25.5">
      <c r="A965" s="166" t="s">
        <v>1510</v>
      </c>
      <c r="B965" s="167" t="s">
        <v>1726</v>
      </c>
      <c r="C965" s="167" t="s">
        <v>27</v>
      </c>
      <c r="D965" s="168" t="s">
        <v>1727</v>
      </c>
      <c r="E965" s="167" t="s">
        <v>1673</v>
      </c>
      <c r="F965" s="169">
        <v>1.2102999999999999</v>
      </c>
      <c r="G965" s="170">
        <v>22.64</v>
      </c>
      <c r="H965" s="171">
        <v>27.4</v>
      </c>
      <c r="I965" s="172"/>
      <c r="J965" s="172"/>
      <c r="K965" s="172"/>
      <c r="L965" s="172"/>
      <c r="M965" s="172"/>
      <c r="N965" s="172"/>
      <c r="O965" s="172"/>
      <c r="P965" s="172"/>
      <c r="Q965" s="172"/>
      <c r="R965" s="172"/>
      <c r="S965" s="172"/>
      <c r="T965" s="172"/>
      <c r="U965" s="172"/>
      <c r="V965" s="172"/>
      <c r="W965" s="172"/>
      <c r="X965" s="172"/>
      <c r="Y965" s="172"/>
      <c r="Z965" s="172"/>
      <c r="AA965" s="172"/>
      <c r="AB965" s="172"/>
    </row>
    <row r="966" spans="1:28" ht="25.5">
      <c r="A966" s="166" t="s">
        <v>1513</v>
      </c>
      <c r="B966" s="167" t="s">
        <v>2188</v>
      </c>
      <c r="C966" s="167" t="s">
        <v>27</v>
      </c>
      <c r="D966" s="168" t="s">
        <v>2189</v>
      </c>
      <c r="E966" s="167" t="s">
        <v>76</v>
      </c>
      <c r="F966" s="169">
        <v>1</v>
      </c>
      <c r="G966" s="170">
        <v>131.03</v>
      </c>
      <c r="H966" s="171">
        <v>131.03</v>
      </c>
      <c r="I966" s="172"/>
      <c r="J966" s="172"/>
      <c r="K966" s="172"/>
      <c r="L966" s="172"/>
      <c r="M966" s="172"/>
      <c r="N966" s="172"/>
      <c r="O966" s="172"/>
      <c r="P966" s="172"/>
      <c r="Q966" s="172"/>
      <c r="R966" s="172"/>
      <c r="S966" s="172"/>
      <c r="T966" s="172"/>
      <c r="U966" s="172"/>
      <c r="V966" s="172"/>
      <c r="W966" s="172"/>
      <c r="X966" s="172"/>
      <c r="Y966" s="172"/>
      <c r="Z966" s="172"/>
      <c r="AA966" s="172"/>
      <c r="AB966" s="172"/>
    </row>
    <row r="967" spans="1:28" ht="14.25">
      <c r="A967" s="159"/>
      <c r="B967" s="160"/>
      <c r="C967" s="160"/>
      <c r="D967" s="161"/>
      <c r="E967" s="160"/>
      <c r="F967" s="162"/>
      <c r="G967" s="163"/>
      <c r="H967" s="164"/>
      <c r="I967" s="172"/>
      <c r="J967" s="172"/>
      <c r="K967" s="172"/>
      <c r="L967" s="172"/>
      <c r="M967" s="172"/>
      <c r="N967" s="172"/>
      <c r="O967" s="172"/>
      <c r="P967" s="172"/>
      <c r="Q967" s="172"/>
      <c r="R967" s="172"/>
      <c r="S967" s="172"/>
      <c r="T967" s="172"/>
      <c r="U967" s="172"/>
      <c r="V967" s="172"/>
      <c r="W967" s="172"/>
      <c r="X967" s="172"/>
      <c r="Y967" s="172"/>
      <c r="Z967" s="172"/>
      <c r="AA967" s="172"/>
      <c r="AB967" s="172"/>
    </row>
    <row r="968" spans="1:28" ht="14.25">
      <c r="A968" s="148" t="s">
        <v>545</v>
      </c>
      <c r="B968" s="149" t="s">
        <v>7</v>
      </c>
      <c r="C968" s="149" t="s">
        <v>1504</v>
      </c>
      <c r="D968" s="165" t="s">
        <v>1505</v>
      </c>
      <c r="E968" s="149" t="s">
        <v>10</v>
      </c>
      <c r="F968" s="150" t="s">
        <v>11</v>
      </c>
      <c r="G968" s="151" t="s">
        <v>1506</v>
      </c>
      <c r="H968" s="152" t="s">
        <v>1507</v>
      </c>
      <c r="I968" s="172"/>
      <c r="J968" s="172"/>
      <c r="K968" s="172"/>
      <c r="L968" s="172"/>
      <c r="M968" s="172"/>
      <c r="N968" s="172"/>
      <c r="O968" s="172"/>
      <c r="P968" s="172"/>
      <c r="Q968" s="172"/>
      <c r="R968" s="172"/>
      <c r="S968" s="172"/>
      <c r="T968" s="172"/>
      <c r="U968" s="172"/>
      <c r="V968" s="172"/>
      <c r="W968" s="172"/>
      <c r="X968" s="172"/>
      <c r="Y968" s="172"/>
      <c r="Z968" s="172"/>
      <c r="AA968" s="172"/>
      <c r="AB968" s="172"/>
    </row>
    <row r="969" spans="1:28" ht="25.5">
      <c r="A969" s="153" t="s">
        <v>1508</v>
      </c>
      <c r="B969" s="154" t="s">
        <v>546</v>
      </c>
      <c r="C969" s="154" t="s">
        <v>20</v>
      </c>
      <c r="D969" s="155" t="s">
        <v>547</v>
      </c>
      <c r="E969" s="154" t="s">
        <v>48</v>
      </c>
      <c r="F969" s="156">
        <v>1</v>
      </c>
      <c r="G969" s="157">
        <v>150</v>
      </c>
      <c r="H969" s="158">
        <v>150</v>
      </c>
      <c r="I969" s="172"/>
      <c r="J969" s="172"/>
      <c r="K969" s="172"/>
      <c r="L969" s="172"/>
      <c r="M969" s="172"/>
      <c r="N969" s="172"/>
      <c r="O969" s="172"/>
      <c r="P969" s="172"/>
      <c r="Q969" s="172"/>
      <c r="R969" s="172"/>
      <c r="S969" s="172"/>
      <c r="T969" s="172"/>
      <c r="U969" s="172"/>
      <c r="V969" s="172"/>
      <c r="W969" s="172"/>
      <c r="X969" s="172"/>
      <c r="Y969" s="172"/>
      <c r="Z969" s="172"/>
      <c r="AA969" s="172"/>
      <c r="AB969" s="172"/>
    </row>
    <row r="970" spans="1:28" ht="25.5">
      <c r="A970" s="166" t="s">
        <v>1513</v>
      </c>
      <c r="B970" s="167" t="s">
        <v>2190</v>
      </c>
      <c r="C970" s="167" t="s">
        <v>20</v>
      </c>
      <c r="D970" s="168" t="s">
        <v>2191</v>
      </c>
      <c r="E970" s="154" t="s">
        <v>48</v>
      </c>
      <c r="F970" s="156">
        <v>1</v>
      </c>
      <c r="G970" s="157">
        <v>150</v>
      </c>
      <c r="H970" s="158">
        <v>150</v>
      </c>
      <c r="I970" s="172"/>
      <c r="J970" s="172"/>
      <c r="K970" s="172"/>
      <c r="L970" s="172"/>
      <c r="M970" s="172"/>
      <c r="N970" s="172"/>
      <c r="O970" s="172"/>
      <c r="P970" s="172"/>
      <c r="Q970" s="172"/>
      <c r="R970" s="172"/>
      <c r="S970" s="172"/>
      <c r="T970" s="172"/>
      <c r="U970" s="172"/>
      <c r="V970" s="172"/>
      <c r="W970" s="172"/>
      <c r="X970" s="172"/>
      <c r="Y970" s="172"/>
      <c r="Z970" s="172"/>
      <c r="AA970" s="172"/>
      <c r="AB970" s="172"/>
    </row>
    <row r="971" spans="1:28" ht="14.25">
      <c r="A971" s="159"/>
      <c r="B971" s="160"/>
      <c r="C971" s="160"/>
      <c r="D971" s="161"/>
      <c r="E971" s="160"/>
      <c r="F971" s="162"/>
      <c r="G971" s="163"/>
      <c r="H971" s="164"/>
      <c r="I971" s="172"/>
      <c r="J971" s="172"/>
      <c r="K971" s="172"/>
      <c r="L971" s="172"/>
      <c r="M971" s="172"/>
      <c r="N971" s="172"/>
      <c r="O971" s="172"/>
      <c r="P971" s="172"/>
      <c r="Q971" s="172"/>
      <c r="R971" s="172"/>
      <c r="S971" s="172"/>
      <c r="T971" s="172"/>
      <c r="U971" s="172"/>
      <c r="V971" s="172"/>
      <c r="W971" s="172"/>
      <c r="X971" s="172"/>
      <c r="Y971" s="172"/>
      <c r="Z971" s="172"/>
      <c r="AA971" s="172"/>
      <c r="AB971" s="172"/>
    </row>
    <row r="972" spans="1:28" ht="14.25">
      <c r="A972" s="148" t="s">
        <v>548</v>
      </c>
      <c r="B972" s="149" t="s">
        <v>7</v>
      </c>
      <c r="C972" s="149" t="s">
        <v>1504</v>
      </c>
      <c r="D972" s="165" t="s">
        <v>1505</v>
      </c>
      <c r="E972" s="149" t="s">
        <v>10</v>
      </c>
      <c r="F972" s="150" t="s">
        <v>11</v>
      </c>
      <c r="G972" s="151" t="s">
        <v>1506</v>
      </c>
      <c r="H972" s="152" t="s">
        <v>1507</v>
      </c>
      <c r="I972" s="172"/>
      <c r="J972" s="172"/>
      <c r="K972" s="172"/>
      <c r="L972" s="172"/>
      <c r="M972" s="172"/>
      <c r="N972" s="172"/>
      <c r="O972" s="172"/>
      <c r="P972" s="172"/>
      <c r="Q972" s="172"/>
      <c r="R972" s="172"/>
      <c r="S972" s="172"/>
      <c r="T972" s="172"/>
      <c r="U972" s="172"/>
      <c r="V972" s="172"/>
      <c r="W972" s="172"/>
      <c r="X972" s="172"/>
      <c r="Y972" s="172"/>
      <c r="Z972" s="172"/>
      <c r="AA972" s="172"/>
      <c r="AB972" s="172"/>
    </row>
    <row r="973" spans="1:28" ht="25.5">
      <c r="A973" s="153" t="s">
        <v>1508</v>
      </c>
      <c r="B973" s="154" t="s">
        <v>549</v>
      </c>
      <c r="C973" s="154" t="s">
        <v>20</v>
      </c>
      <c r="D973" s="155" t="s">
        <v>550</v>
      </c>
      <c r="E973" s="154" t="s">
        <v>48</v>
      </c>
      <c r="F973" s="156">
        <v>1</v>
      </c>
      <c r="G973" s="157">
        <v>150</v>
      </c>
      <c r="H973" s="158">
        <v>150</v>
      </c>
      <c r="I973" s="172"/>
      <c r="J973" s="172"/>
      <c r="K973" s="172"/>
      <c r="L973" s="172"/>
      <c r="M973" s="172"/>
      <c r="N973" s="172"/>
      <c r="O973" s="172"/>
      <c r="P973" s="172"/>
      <c r="Q973" s="172"/>
      <c r="R973" s="172"/>
      <c r="S973" s="172"/>
      <c r="T973" s="172"/>
      <c r="U973" s="172"/>
      <c r="V973" s="172"/>
      <c r="W973" s="172"/>
      <c r="X973" s="172"/>
      <c r="Y973" s="172"/>
      <c r="Z973" s="172"/>
      <c r="AA973" s="172"/>
      <c r="AB973" s="172"/>
    </row>
    <row r="974" spans="1:28" ht="25.5">
      <c r="A974" s="166" t="s">
        <v>1513</v>
      </c>
      <c r="B974" s="167" t="s">
        <v>2190</v>
      </c>
      <c r="C974" s="167" t="s">
        <v>20</v>
      </c>
      <c r="D974" s="168" t="s">
        <v>2191</v>
      </c>
      <c r="E974" s="154" t="s">
        <v>48</v>
      </c>
      <c r="F974" s="156">
        <v>1</v>
      </c>
      <c r="G974" s="157">
        <v>150</v>
      </c>
      <c r="H974" s="158">
        <v>150</v>
      </c>
      <c r="I974" s="172"/>
      <c r="J974" s="172"/>
      <c r="K974" s="172"/>
      <c r="L974" s="172"/>
      <c r="M974" s="172"/>
      <c r="N974" s="172"/>
      <c r="O974" s="172"/>
      <c r="P974" s="172"/>
      <c r="Q974" s="172"/>
      <c r="R974" s="172"/>
      <c r="S974" s="172"/>
      <c r="T974" s="172"/>
      <c r="U974" s="172"/>
      <c r="V974" s="172"/>
      <c r="W974" s="172"/>
      <c r="X974" s="172"/>
      <c r="Y974" s="172"/>
      <c r="Z974" s="172"/>
      <c r="AA974" s="172"/>
      <c r="AB974" s="172"/>
    </row>
    <row r="975" spans="1:28" ht="14.25">
      <c r="A975" s="159"/>
      <c r="B975" s="160"/>
      <c r="C975" s="160"/>
      <c r="D975" s="161"/>
      <c r="E975" s="160"/>
      <c r="F975" s="162"/>
      <c r="G975" s="163"/>
      <c r="H975" s="164"/>
      <c r="I975" s="172"/>
      <c r="J975" s="172"/>
      <c r="K975" s="172"/>
      <c r="L975" s="172"/>
      <c r="M975" s="172"/>
      <c r="N975" s="172"/>
      <c r="O975" s="172"/>
      <c r="P975" s="172"/>
      <c r="Q975" s="172"/>
      <c r="R975" s="172"/>
      <c r="S975" s="172"/>
      <c r="T975" s="172"/>
      <c r="U975" s="172"/>
      <c r="V975" s="172"/>
      <c r="W975" s="172"/>
      <c r="X975" s="172"/>
      <c r="Y975" s="172"/>
      <c r="Z975" s="172"/>
      <c r="AA975" s="172"/>
      <c r="AB975" s="172"/>
    </row>
    <row r="976" spans="1:28" ht="14.25">
      <c r="A976" s="148" t="s">
        <v>551</v>
      </c>
      <c r="B976" s="149" t="s">
        <v>7</v>
      </c>
      <c r="C976" s="149" t="s">
        <v>1504</v>
      </c>
      <c r="D976" s="165" t="s">
        <v>1505</v>
      </c>
      <c r="E976" s="149" t="s">
        <v>10</v>
      </c>
      <c r="F976" s="150" t="s">
        <v>11</v>
      </c>
      <c r="G976" s="151" t="s">
        <v>1506</v>
      </c>
      <c r="H976" s="152" t="s">
        <v>1507</v>
      </c>
      <c r="I976" s="172"/>
      <c r="J976" s="172"/>
      <c r="K976" s="172"/>
      <c r="L976" s="172"/>
      <c r="M976" s="172"/>
      <c r="N976" s="172"/>
      <c r="O976" s="172"/>
      <c r="P976" s="172"/>
      <c r="Q976" s="172"/>
      <c r="R976" s="172"/>
      <c r="S976" s="172"/>
      <c r="T976" s="172"/>
      <c r="U976" s="172"/>
      <c r="V976" s="172"/>
      <c r="W976" s="172"/>
      <c r="X976" s="172"/>
      <c r="Y976" s="172"/>
      <c r="Z976" s="172"/>
      <c r="AA976" s="172"/>
      <c r="AB976" s="172"/>
    </row>
    <row r="977" spans="1:28" ht="25.5">
      <c r="A977" s="153" t="s">
        <v>1508</v>
      </c>
      <c r="B977" s="154" t="s">
        <v>552</v>
      </c>
      <c r="C977" s="154" t="s">
        <v>27</v>
      </c>
      <c r="D977" s="155" t="s">
        <v>553</v>
      </c>
      <c r="E977" s="154" t="s">
        <v>76</v>
      </c>
      <c r="F977" s="156">
        <v>1</v>
      </c>
      <c r="G977" s="157">
        <v>67.28</v>
      </c>
      <c r="H977" s="158">
        <v>67.28</v>
      </c>
      <c r="I977" s="172"/>
      <c r="J977" s="172"/>
      <c r="K977" s="172"/>
      <c r="L977" s="172"/>
      <c r="M977" s="172"/>
      <c r="N977" s="172"/>
      <c r="O977" s="172"/>
      <c r="P977" s="172"/>
      <c r="Q977" s="172"/>
      <c r="R977" s="172"/>
      <c r="S977" s="172"/>
      <c r="T977" s="172"/>
      <c r="U977" s="172"/>
      <c r="V977" s="172"/>
      <c r="W977" s="172"/>
      <c r="X977" s="172"/>
      <c r="Y977" s="172"/>
      <c r="Z977" s="172"/>
      <c r="AA977" s="172"/>
      <c r="AB977" s="172"/>
    </row>
    <row r="978" spans="1:28" ht="25.5">
      <c r="A978" s="166" t="s">
        <v>1510</v>
      </c>
      <c r="B978" s="167" t="s">
        <v>2186</v>
      </c>
      <c r="C978" s="167" t="s">
        <v>27</v>
      </c>
      <c r="D978" s="168" t="s">
        <v>2187</v>
      </c>
      <c r="E978" s="167" t="s">
        <v>1673</v>
      </c>
      <c r="F978" s="169">
        <v>0.48180000000000001</v>
      </c>
      <c r="G978" s="170">
        <v>26.47</v>
      </c>
      <c r="H978" s="171">
        <v>12.75</v>
      </c>
      <c r="I978" s="172"/>
      <c r="J978" s="172"/>
      <c r="K978" s="172"/>
      <c r="L978" s="172"/>
      <c r="M978" s="172"/>
      <c r="N978" s="172"/>
      <c r="O978" s="172"/>
      <c r="P978" s="172"/>
      <c r="Q978" s="172"/>
      <c r="R978" s="172"/>
      <c r="S978" s="172"/>
      <c r="T978" s="172"/>
      <c r="U978" s="172"/>
      <c r="V978" s="172"/>
      <c r="W978" s="172"/>
      <c r="X978" s="172"/>
      <c r="Y978" s="172"/>
      <c r="Z978" s="172"/>
      <c r="AA978" s="172"/>
      <c r="AB978" s="172"/>
    </row>
    <row r="979" spans="1:28" ht="25.5">
      <c r="A979" s="166" t="s">
        <v>1510</v>
      </c>
      <c r="B979" s="167" t="s">
        <v>1726</v>
      </c>
      <c r="C979" s="167" t="s">
        <v>27</v>
      </c>
      <c r="D979" s="168" t="s">
        <v>1727</v>
      </c>
      <c r="E979" s="167" t="s">
        <v>1673</v>
      </c>
      <c r="F979" s="169">
        <v>2.4089</v>
      </c>
      <c r="G979" s="170">
        <v>22.64</v>
      </c>
      <c r="H979" s="171">
        <v>54.53</v>
      </c>
      <c r="I979" s="172"/>
      <c r="J979" s="172"/>
      <c r="K979" s="172"/>
      <c r="L979" s="172"/>
      <c r="M979" s="172"/>
      <c r="N979" s="172"/>
      <c r="O979" s="172"/>
      <c r="P979" s="172"/>
      <c r="Q979" s="172"/>
      <c r="R979" s="172"/>
      <c r="S979" s="172"/>
      <c r="T979" s="172"/>
      <c r="U979" s="172"/>
      <c r="V979" s="172"/>
      <c r="W979" s="172"/>
      <c r="X979" s="172"/>
      <c r="Y979" s="172"/>
      <c r="Z979" s="172"/>
      <c r="AA979" s="172"/>
      <c r="AB979" s="172"/>
    </row>
    <row r="980" spans="1:28" ht="14.25">
      <c r="A980" s="159"/>
      <c r="B980" s="160"/>
      <c r="C980" s="160"/>
      <c r="D980" s="161"/>
      <c r="E980" s="160"/>
      <c r="F980" s="162"/>
      <c r="G980" s="163"/>
      <c r="H980" s="164"/>
      <c r="I980" s="172"/>
      <c r="J980" s="172"/>
      <c r="K980" s="172"/>
      <c r="L980" s="172"/>
      <c r="M980" s="172"/>
      <c r="N980" s="172"/>
      <c r="O980" s="172"/>
      <c r="P980" s="172"/>
      <c r="Q980" s="172"/>
      <c r="R980" s="172"/>
      <c r="S980" s="172"/>
      <c r="T980" s="172"/>
      <c r="U980" s="172"/>
      <c r="V980" s="172"/>
      <c r="W980" s="172"/>
      <c r="X980" s="172"/>
      <c r="Y980" s="172"/>
      <c r="Z980" s="172"/>
      <c r="AA980" s="172"/>
      <c r="AB980" s="172"/>
    </row>
    <row r="981" spans="1:28" ht="14.25">
      <c r="A981" s="184" t="s">
        <v>554</v>
      </c>
      <c r="B981" s="149" t="s">
        <v>7</v>
      </c>
      <c r="C981" s="149" t="s">
        <v>1504</v>
      </c>
      <c r="D981" s="165" t="s">
        <v>1505</v>
      </c>
      <c r="E981" s="149" t="s">
        <v>10</v>
      </c>
      <c r="F981" s="150" t="s">
        <v>11</v>
      </c>
      <c r="G981" s="151" t="s">
        <v>1506</v>
      </c>
      <c r="H981" s="152" t="s">
        <v>1507</v>
      </c>
      <c r="I981" s="172"/>
      <c r="J981" s="172"/>
      <c r="K981" s="172"/>
      <c r="L981" s="172"/>
      <c r="M981" s="172"/>
      <c r="N981" s="172"/>
      <c r="O981" s="172"/>
      <c r="P981" s="172"/>
      <c r="Q981" s="172"/>
      <c r="R981" s="172"/>
      <c r="S981" s="172"/>
      <c r="T981" s="172"/>
      <c r="U981" s="172"/>
      <c r="V981" s="172"/>
      <c r="W981" s="172"/>
      <c r="X981" s="172"/>
      <c r="Y981" s="172"/>
      <c r="Z981" s="172"/>
      <c r="AA981" s="172"/>
      <c r="AB981" s="172"/>
    </row>
    <row r="982" spans="1:28" ht="25.5">
      <c r="A982" s="153" t="s">
        <v>1508</v>
      </c>
      <c r="B982" s="154" t="s">
        <v>542</v>
      </c>
      <c r="C982" s="154" t="s">
        <v>27</v>
      </c>
      <c r="D982" s="155" t="s">
        <v>543</v>
      </c>
      <c r="E982" s="154" t="s">
        <v>76</v>
      </c>
      <c r="F982" s="156">
        <v>1</v>
      </c>
      <c r="G982" s="157">
        <v>164.83</v>
      </c>
      <c r="H982" s="158">
        <v>164.83</v>
      </c>
      <c r="I982" s="172"/>
      <c r="J982" s="172"/>
      <c r="K982" s="172"/>
      <c r="L982" s="172"/>
      <c r="M982" s="172"/>
      <c r="N982" s="172"/>
      <c r="O982" s="172"/>
      <c r="P982" s="172"/>
      <c r="Q982" s="172"/>
      <c r="R982" s="172"/>
      <c r="S982" s="172"/>
      <c r="T982" s="172"/>
      <c r="U982" s="172"/>
      <c r="V982" s="172"/>
      <c r="W982" s="172"/>
      <c r="X982" s="172"/>
      <c r="Y982" s="172"/>
      <c r="Z982" s="172"/>
      <c r="AA982" s="172"/>
      <c r="AB982" s="172"/>
    </row>
    <row r="983" spans="1:28" ht="25.5">
      <c r="A983" s="166" t="s">
        <v>1510</v>
      </c>
      <c r="B983" s="167" t="s">
        <v>2186</v>
      </c>
      <c r="C983" s="167" t="s">
        <v>27</v>
      </c>
      <c r="D983" s="168" t="s">
        <v>2187</v>
      </c>
      <c r="E983" s="167" t="s">
        <v>1673</v>
      </c>
      <c r="F983" s="169">
        <v>0.24210000000000001</v>
      </c>
      <c r="G983" s="170">
        <v>26.47</v>
      </c>
      <c r="H983" s="171">
        <v>6.4</v>
      </c>
      <c r="I983" s="172"/>
      <c r="J983" s="172"/>
      <c r="K983" s="172"/>
      <c r="L983" s="172"/>
      <c r="M983" s="172"/>
      <c r="N983" s="172"/>
      <c r="O983" s="172"/>
      <c r="P983" s="172"/>
      <c r="Q983" s="172"/>
      <c r="R983" s="172"/>
      <c r="S983" s="172"/>
      <c r="T983" s="172"/>
      <c r="U983" s="172"/>
      <c r="V983" s="172"/>
      <c r="W983" s="172"/>
      <c r="X983" s="172"/>
      <c r="Y983" s="172"/>
      <c r="Z983" s="172"/>
      <c r="AA983" s="172"/>
      <c r="AB983" s="172"/>
    </row>
    <row r="984" spans="1:28" ht="25.5">
      <c r="A984" s="166" t="s">
        <v>1510</v>
      </c>
      <c r="B984" s="167" t="s">
        <v>1726</v>
      </c>
      <c r="C984" s="167" t="s">
        <v>27</v>
      </c>
      <c r="D984" s="168" t="s">
        <v>1727</v>
      </c>
      <c r="E984" s="167" t="s">
        <v>1673</v>
      </c>
      <c r="F984" s="169">
        <v>1.2102999999999999</v>
      </c>
      <c r="G984" s="170">
        <v>22.64</v>
      </c>
      <c r="H984" s="171">
        <v>27.4</v>
      </c>
      <c r="I984" s="172"/>
      <c r="J984" s="172"/>
      <c r="K984" s="172"/>
      <c r="L984" s="172"/>
      <c r="M984" s="172"/>
      <c r="N984" s="172"/>
      <c r="O984" s="172"/>
      <c r="P984" s="172"/>
      <c r="Q984" s="172"/>
      <c r="R984" s="172"/>
      <c r="S984" s="172"/>
      <c r="T984" s="172"/>
      <c r="U984" s="172"/>
      <c r="V984" s="172"/>
      <c r="W984" s="172"/>
      <c r="X984" s="172"/>
      <c r="Y984" s="172"/>
      <c r="Z984" s="172"/>
      <c r="AA984" s="172"/>
      <c r="AB984" s="172"/>
    </row>
    <row r="985" spans="1:28" ht="25.5">
      <c r="A985" s="166" t="s">
        <v>1513</v>
      </c>
      <c r="B985" s="167" t="s">
        <v>2188</v>
      </c>
      <c r="C985" s="167" t="s">
        <v>27</v>
      </c>
      <c r="D985" s="168" t="s">
        <v>2189</v>
      </c>
      <c r="E985" s="167" t="s">
        <v>76</v>
      </c>
      <c r="F985" s="169">
        <v>1</v>
      </c>
      <c r="G985" s="170">
        <v>131.03</v>
      </c>
      <c r="H985" s="171">
        <v>131.03</v>
      </c>
      <c r="I985" s="172"/>
      <c r="J985" s="172"/>
      <c r="K985" s="172"/>
      <c r="L985" s="172"/>
      <c r="M985" s="172"/>
      <c r="N985" s="172"/>
      <c r="O985" s="172"/>
      <c r="P985" s="172"/>
      <c r="Q985" s="172"/>
      <c r="R985" s="172"/>
      <c r="S985" s="172"/>
      <c r="T985" s="172"/>
      <c r="U985" s="172"/>
      <c r="V985" s="172"/>
      <c r="W985" s="172"/>
      <c r="X985" s="172"/>
      <c r="Y985" s="172"/>
      <c r="Z985" s="172"/>
      <c r="AA985" s="172"/>
      <c r="AB985" s="172"/>
    </row>
    <row r="986" spans="1:28" ht="14.25">
      <c r="A986" s="159"/>
      <c r="B986" s="160"/>
      <c r="C986" s="160"/>
      <c r="D986" s="161"/>
      <c r="E986" s="160"/>
      <c r="F986" s="162"/>
      <c r="G986" s="163"/>
      <c r="H986" s="164"/>
      <c r="I986" s="172"/>
      <c r="J986" s="172"/>
      <c r="K986" s="172"/>
      <c r="L986" s="172"/>
      <c r="M986" s="172"/>
      <c r="N986" s="172"/>
      <c r="O986" s="172"/>
      <c r="P986" s="172"/>
      <c r="Q986" s="172"/>
      <c r="R986" s="172"/>
      <c r="S986" s="172"/>
      <c r="T986" s="172"/>
      <c r="U986" s="172"/>
      <c r="V986" s="172"/>
      <c r="W986" s="172"/>
      <c r="X986" s="172"/>
      <c r="Y986" s="172"/>
      <c r="Z986" s="172"/>
      <c r="AA986" s="172"/>
      <c r="AB986" s="172"/>
    </row>
    <row r="987" spans="1:28" ht="14.25">
      <c r="A987" s="184" t="s">
        <v>555</v>
      </c>
      <c r="B987" s="149" t="s">
        <v>7</v>
      </c>
      <c r="C987" s="149" t="s">
        <v>1504</v>
      </c>
      <c r="D987" s="165" t="s">
        <v>1505</v>
      </c>
      <c r="E987" s="149" t="s">
        <v>10</v>
      </c>
      <c r="F987" s="150" t="s">
        <v>11</v>
      </c>
      <c r="G987" s="151" t="s">
        <v>1506</v>
      </c>
      <c r="H987" s="152" t="s">
        <v>1507</v>
      </c>
      <c r="I987" s="172"/>
      <c r="J987" s="172"/>
      <c r="K987" s="172"/>
      <c r="L987" s="172"/>
      <c r="M987" s="172"/>
      <c r="N987" s="172"/>
      <c r="O987" s="172"/>
      <c r="P987" s="172"/>
      <c r="Q987" s="172"/>
      <c r="R987" s="172"/>
      <c r="S987" s="172"/>
      <c r="T987" s="172"/>
      <c r="U987" s="172"/>
      <c r="V987" s="172"/>
      <c r="W987" s="172"/>
      <c r="X987" s="172"/>
      <c r="Y987" s="172"/>
      <c r="Z987" s="172"/>
      <c r="AA987" s="172"/>
      <c r="AB987" s="172"/>
    </row>
    <row r="988" spans="1:28" ht="25.5">
      <c r="A988" s="153" t="s">
        <v>1508</v>
      </c>
      <c r="B988" s="154" t="s">
        <v>542</v>
      </c>
      <c r="C988" s="154" t="s">
        <v>27</v>
      </c>
      <c r="D988" s="155" t="s">
        <v>543</v>
      </c>
      <c r="E988" s="154" t="s">
        <v>76</v>
      </c>
      <c r="F988" s="156">
        <v>1</v>
      </c>
      <c r="G988" s="157">
        <v>164.83</v>
      </c>
      <c r="H988" s="158">
        <v>164.83</v>
      </c>
      <c r="I988" s="172"/>
      <c r="J988" s="172"/>
      <c r="K988" s="172"/>
      <c r="L988" s="172"/>
      <c r="M988" s="172"/>
      <c r="N988" s="172"/>
      <c r="O988" s="172"/>
      <c r="P988" s="172"/>
      <c r="Q988" s="172"/>
      <c r="R988" s="172"/>
      <c r="S988" s="172"/>
      <c r="T988" s="172"/>
      <c r="U988" s="172"/>
      <c r="V988" s="172"/>
      <c r="W988" s="172"/>
      <c r="X988" s="172"/>
      <c r="Y988" s="172"/>
      <c r="Z988" s="172"/>
      <c r="AA988" s="172"/>
      <c r="AB988" s="172"/>
    </row>
    <row r="989" spans="1:28" ht="25.5">
      <c r="A989" s="166" t="s">
        <v>1510</v>
      </c>
      <c r="B989" s="167" t="s">
        <v>2186</v>
      </c>
      <c r="C989" s="167" t="s">
        <v>27</v>
      </c>
      <c r="D989" s="168" t="s">
        <v>2187</v>
      </c>
      <c r="E989" s="167" t="s">
        <v>1673</v>
      </c>
      <c r="F989" s="169">
        <v>0.24210000000000001</v>
      </c>
      <c r="G989" s="170">
        <v>26.47</v>
      </c>
      <c r="H989" s="171">
        <v>6.4</v>
      </c>
      <c r="I989" s="172"/>
      <c r="J989" s="172"/>
      <c r="K989" s="172"/>
      <c r="L989" s="172"/>
      <c r="M989" s="172"/>
      <c r="N989" s="172"/>
      <c r="O989" s="172"/>
      <c r="P989" s="172"/>
      <c r="Q989" s="172"/>
      <c r="R989" s="172"/>
      <c r="S989" s="172"/>
      <c r="T989" s="172"/>
      <c r="U989" s="172"/>
      <c r="V989" s="172"/>
      <c r="W989" s="172"/>
      <c r="X989" s="172"/>
      <c r="Y989" s="172"/>
      <c r="Z989" s="172"/>
      <c r="AA989" s="172"/>
      <c r="AB989" s="172"/>
    </row>
    <row r="990" spans="1:28" ht="25.5">
      <c r="A990" s="166" t="s">
        <v>1510</v>
      </c>
      <c r="B990" s="167" t="s">
        <v>1726</v>
      </c>
      <c r="C990" s="167" t="s">
        <v>27</v>
      </c>
      <c r="D990" s="168" t="s">
        <v>1727</v>
      </c>
      <c r="E990" s="167" t="s">
        <v>1673</v>
      </c>
      <c r="F990" s="169">
        <v>1.2102999999999999</v>
      </c>
      <c r="G990" s="170">
        <v>22.64</v>
      </c>
      <c r="H990" s="171">
        <v>27.4</v>
      </c>
      <c r="I990" s="172"/>
      <c r="J990" s="172"/>
      <c r="K990" s="172"/>
      <c r="L990" s="172"/>
      <c r="M990" s="172"/>
      <c r="N990" s="172"/>
      <c r="O990" s="172"/>
      <c r="P990" s="172"/>
      <c r="Q990" s="172"/>
      <c r="R990" s="172"/>
      <c r="S990" s="172"/>
      <c r="T990" s="172"/>
      <c r="U990" s="172"/>
      <c r="V990" s="172"/>
      <c r="W990" s="172"/>
      <c r="X990" s="172"/>
      <c r="Y990" s="172"/>
      <c r="Z990" s="172"/>
      <c r="AA990" s="172"/>
      <c r="AB990" s="172"/>
    </row>
    <row r="991" spans="1:28" ht="25.5">
      <c r="A991" s="166" t="s">
        <v>1513</v>
      </c>
      <c r="B991" s="167" t="s">
        <v>2188</v>
      </c>
      <c r="C991" s="167" t="s">
        <v>27</v>
      </c>
      <c r="D991" s="168" t="s">
        <v>2189</v>
      </c>
      <c r="E991" s="167" t="s">
        <v>76</v>
      </c>
      <c r="F991" s="169">
        <v>1</v>
      </c>
      <c r="G991" s="170">
        <v>131.03</v>
      </c>
      <c r="H991" s="171">
        <v>131.03</v>
      </c>
      <c r="I991" s="172"/>
      <c r="J991" s="172"/>
      <c r="K991" s="172"/>
      <c r="L991" s="172"/>
      <c r="M991" s="172"/>
      <c r="N991" s="172"/>
      <c r="O991" s="172"/>
      <c r="P991" s="172"/>
      <c r="Q991" s="172"/>
      <c r="R991" s="172"/>
      <c r="S991" s="172"/>
      <c r="T991" s="172"/>
      <c r="U991" s="172"/>
      <c r="V991" s="172"/>
      <c r="W991" s="172"/>
      <c r="X991" s="172"/>
      <c r="Y991" s="172"/>
      <c r="Z991" s="172"/>
      <c r="AA991" s="172"/>
      <c r="AB991" s="172"/>
    </row>
    <row r="992" spans="1:28" ht="14.25">
      <c r="A992" s="159"/>
      <c r="B992" s="160"/>
      <c r="C992" s="160"/>
      <c r="D992" s="161"/>
      <c r="E992" s="160"/>
      <c r="F992" s="162"/>
      <c r="G992" s="163"/>
      <c r="H992" s="164"/>
      <c r="I992" s="172"/>
      <c r="J992" s="172"/>
      <c r="K992" s="172"/>
      <c r="L992" s="172"/>
      <c r="M992" s="172"/>
      <c r="N992" s="172"/>
      <c r="O992" s="172"/>
      <c r="P992" s="172"/>
      <c r="Q992" s="172"/>
      <c r="R992" s="172"/>
      <c r="S992" s="172"/>
      <c r="T992" s="172"/>
      <c r="U992" s="172"/>
      <c r="V992" s="172"/>
      <c r="W992" s="172"/>
      <c r="X992" s="172"/>
      <c r="Y992" s="172"/>
      <c r="Z992" s="172"/>
      <c r="AA992" s="172"/>
      <c r="AB992" s="172"/>
    </row>
    <row r="993" spans="1:28" ht="14.25">
      <c r="A993" s="148" t="s">
        <v>556</v>
      </c>
      <c r="B993" s="149" t="s">
        <v>7</v>
      </c>
      <c r="C993" s="149" t="s">
        <v>1504</v>
      </c>
      <c r="D993" s="165" t="s">
        <v>1505</v>
      </c>
      <c r="E993" s="149" t="s">
        <v>10</v>
      </c>
      <c r="F993" s="150" t="s">
        <v>11</v>
      </c>
      <c r="G993" s="151" t="s">
        <v>1506</v>
      </c>
      <c r="H993" s="152" t="s">
        <v>1507</v>
      </c>
      <c r="I993" s="172"/>
      <c r="J993" s="172"/>
      <c r="K993" s="172"/>
      <c r="L993" s="172"/>
      <c r="M993" s="172"/>
      <c r="N993" s="172"/>
      <c r="O993" s="172"/>
      <c r="P993" s="172"/>
      <c r="Q993" s="172"/>
      <c r="R993" s="172"/>
      <c r="S993" s="172"/>
      <c r="T993" s="172"/>
      <c r="U993" s="172"/>
      <c r="V993" s="172"/>
      <c r="W993" s="172"/>
      <c r="X993" s="172"/>
      <c r="Y993" s="172"/>
      <c r="Z993" s="172"/>
      <c r="AA993" s="172"/>
      <c r="AB993" s="172"/>
    </row>
    <row r="994" spans="1:28" ht="25.5">
      <c r="A994" s="153" t="s">
        <v>1508</v>
      </c>
      <c r="B994" s="154" t="s">
        <v>557</v>
      </c>
      <c r="C994" s="154" t="s">
        <v>27</v>
      </c>
      <c r="D994" s="155" t="s">
        <v>558</v>
      </c>
      <c r="E994" s="154" t="s">
        <v>44</v>
      </c>
      <c r="F994" s="156">
        <v>1</v>
      </c>
      <c r="G994" s="157">
        <v>16.11</v>
      </c>
      <c r="H994" s="158">
        <v>16.11</v>
      </c>
      <c r="I994" s="172"/>
      <c r="J994" s="172"/>
      <c r="K994" s="172"/>
      <c r="L994" s="172"/>
      <c r="M994" s="172"/>
      <c r="N994" s="172"/>
      <c r="O994" s="172"/>
      <c r="P994" s="172"/>
      <c r="Q994" s="172"/>
      <c r="R994" s="172"/>
      <c r="S994" s="172"/>
      <c r="T994" s="172"/>
      <c r="U994" s="172"/>
      <c r="V994" s="172"/>
      <c r="W994" s="172"/>
      <c r="X994" s="172"/>
      <c r="Y994" s="172"/>
      <c r="Z994" s="172"/>
      <c r="AA994" s="172"/>
      <c r="AB994" s="172"/>
    </row>
    <row r="995" spans="1:28" ht="25.5">
      <c r="A995" s="166" t="s">
        <v>1510</v>
      </c>
      <c r="B995" s="167" t="s">
        <v>2186</v>
      </c>
      <c r="C995" s="167" t="s">
        <v>27</v>
      </c>
      <c r="D995" s="168" t="s">
        <v>2187</v>
      </c>
      <c r="E995" s="167" t="s">
        <v>1673</v>
      </c>
      <c r="F995" s="169">
        <v>2.7699999999999999E-2</v>
      </c>
      <c r="G995" s="170">
        <v>26.47</v>
      </c>
      <c r="H995" s="171">
        <v>0.73</v>
      </c>
      <c r="I995" s="172"/>
      <c r="J995" s="172"/>
      <c r="K995" s="172"/>
      <c r="L995" s="172"/>
      <c r="M995" s="172"/>
      <c r="N995" s="172"/>
      <c r="O995" s="172"/>
      <c r="P995" s="172"/>
      <c r="Q995" s="172"/>
      <c r="R995" s="172"/>
      <c r="S995" s="172"/>
      <c r="T995" s="172"/>
      <c r="U995" s="172"/>
      <c r="V995" s="172"/>
      <c r="W995" s="172"/>
      <c r="X995" s="172"/>
      <c r="Y995" s="172"/>
      <c r="Z995" s="172"/>
      <c r="AA995" s="172"/>
      <c r="AB995" s="172"/>
    </row>
    <row r="996" spans="1:28" ht="25.5">
      <c r="A996" s="166" t="s">
        <v>1510</v>
      </c>
      <c r="B996" s="167" t="s">
        <v>1726</v>
      </c>
      <c r="C996" s="167" t="s">
        <v>27</v>
      </c>
      <c r="D996" s="168" t="s">
        <v>1727</v>
      </c>
      <c r="E996" s="167" t="s">
        <v>1673</v>
      </c>
      <c r="F996" s="169">
        <v>0.1386</v>
      </c>
      <c r="G996" s="170">
        <v>22.64</v>
      </c>
      <c r="H996" s="171">
        <v>3.13</v>
      </c>
      <c r="I996" s="172"/>
      <c r="J996" s="172"/>
      <c r="K996" s="172"/>
      <c r="L996" s="172"/>
      <c r="M996" s="172"/>
      <c r="N996" s="172"/>
      <c r="O996" s="172"/>
      <c r="P996" s="172"/>
      <c r="Q996" s="172"/>
      <c r="R996" s="172"/>
      <c r="S996" s="172"/>
      <c r="T996" s="172"/>
      <c r="U996" s="172"/>
      <c r="V996" s="172"/>
      <c r="W996" s="172"/>
      <c r="X996" s="172"/>
      <c r="Y996" s="172"/>
      <c r="Z996" s="172"/>
      <c r="AA996" s="172"/>
      <c r="AB996" s="172"/>
    </row>
    <row r="997" spans="1:28" ht="14.25">
      <c r="A997" s="166" t="s">
        <v>1513</v>
      </c>
      <c r="B997" s="167" t="s">
        <v>2192</v>
      </c>
      <c r="C997" s="167" t="s">
        <v>27</v>
      </c>
      <c r="D997" s="168" t="s">
        <v>2193</v>
      </c>
      <c r="E997" s="167" t="s">
        <v>460</v>
      </c>
      <c r="F997" s="169">
        <v>1</v>
      </c>
      <c r="G997" s="170">
        <v>12.25</v>
      </c>
      <c r="H997" s="171">
        <v>12.25</v>
      </c>
      <c r="I997" s="172"/>
      <c r="J997" s="172"/>
      <c r="K997" s="172"/>
      <c r="L997" s="172"/>
      <c r="M997" s="172"/>
      <c r="N997" s="172"/>
      <c r="O997" s="172"/>
      <c r="P997" s="172"/>
      <c r="Q997" s="172"/>
      <c r="R997" s="172"/>
      <c r="S997" s="172"/>
      <c r="T997" s="172"/>
      <c r="U997" s="172"/>
      <c r="V997" s="172"/>
      <c r="W997" s="172"/>
      <c r="X997" s="172"/>
      <c r="Y997" s="172"/>
      <c r="Z997" s="172"/>
      <c r="AA997" s="172"/>
      <c r="AB997" s="172"/>
    </row>
    <row r="998" spans="1:28" ht="14.25">
      <c r="A998" s="159"/>
      <c r="B998" s="160"/>
      <c r="C998" s="160"/>
      <c r="D998" s="161"/>
      <c r="E998" s="160"/>
      <c r="F998" s="162"/>
      <c r="G998" s="163"/>
      <c r="H998" s="164"/>
      <c r="I998" s="172"/>
      <c r="J998" s="172"/>
      <c r="K998" s="172"/>
      <c r="L998" s="172"/>
      <c r="M998" s="172"/>
      <c r="N998" s="172"/>
      <c r="O998" s="172"/>
      <c r="P998" s="172"/>
      <c r="Q998" s="172"/>
      <c r="R998" s="172"/>
      <c r="S998" s="172"/>
      <c r="T998" s="172"/>
      <c r="U998" s="172"/>
      <c r="V998" s="172"/>
      <c r="W998" s="172"/>
      <c r="X998" s="172"/>
      <c r="Y998" s="172"/>
      <c r="Z998" s="172"/>
      <c r="AA998" s="172"/>
      <c r="AB998" s="172"/>
    </row>
    <row r="999" spans="1:28" ht="14.25">
      <c r="A999" s="148" t="s">
        <v>559</v>
      </c>
      <c r="B999" s="149" t="s">
        <v>7</v>
      </c>
      <c r="C999" s="149" t="s">
        <v>1504</v>
      </c>
      <c r="D999" s="165" t="s">
        <v>1505</v>
      </c>
      <c r="E999" s="149" t="s">
        <v>10</v>
      </c>
      <c r="F999" s="150" t="s">
        <v>11</v>
      </c>
      <c r="G999" s="151" t="s">
        <v>1506</v>
      </c>
      <c r="H999" s="152" t="s">
        <v>1507</v>
      </c>
      <c r="I999" s="172"/>
      <c r="J999" s="172"/>
      <c r="K999" s="172"/>
      <c r="L999" s="172"/>
      <c r="M999" s="172"/>
      <c r="N999" s="172"/>
      <c r="O999" s="172"/>
      <c r="P999" s="172"/>
      <c r="Q999" s="172"/>
      <c r="R999" s="172"/>
      <c r="S999" s="172"/>
      <c r="T999" s="172"/>
      <c r="U999" s="172"/>
      <c r="V999" s="172"/>
      <c r="W999" s="172"/>
      <c r="X999" s="172"/>
      <c r="Y999" s="172"/>
      <c r="Z999" s="172"/>
      <c r="AA999" s="172"/>
      <c r="AB999" s="172"/>
    </row>
    <row r="1000" spans="1:28" ht="14.25">
      <c r="A1000" s="153" t="s">
        <v>1508</v>
      </c>
      <c r="B1000" s="154" t="s">
        <v>560</v>
      </c>
      <c r="C1000" s="154" t="s">
        <v>27</v>
      </c>
      <c r="D1000" s="155" t="s">
        <v>561</v>
      </c>
      <c r="E1000" s="154" t="s">
        <v>44</v>
      </c>
      <c r="F1000" s="156">
        <v>1</v>
      </c>
      <c r="G1000" s="157">
        <v>82.07</v>
      </c>
      <c r="H1000" s="158">
        <v>82.07</v>
      </c>
      <c r="I1000" s="172"/>
      <c r="J1000" s="172"/>
      <c r="K1000" s="172"/>
      <c r="L1000" s="172"/>
      <c r="M1000" s="172"/>
      <c r="N1000" s="172"/>
      <c r="O1000" s="172"/>
      <c r="P1000" s="172"/>
      <c r="Q1000" s="172"/>
      <c r="R1000" s="172"/>
      <c r="S1000" s="172"/>
      <c r="T1000" s="172"/>
      <c r="U1000" s="172"/>
      <c r="V1000" s="172"/>
      <c r="W1000" s="172"/>
      <c r="X1000" s="172"/>
      <c r="Y1000" s="172"/>
      <c r="Z1000" s="172"/>
      <c r="AA1000" s="172"/>
      <c r="AB1000" s="172"/>
    </row>
    <row r="1001" spans="1:28" ht="25.5">
      <c r="A1001" s="166" t="s">
        <v>1510</v>
      </c>
      <c r="B1001" s="167" t="s">
        <v>1726</v>
      </c>
      <c r="C1001" s="167" t="s">
        <v>27</v>
      </c>
      <c r="D1001" s="168" t="s">
        <v>1727</v>
      </c>
      <c r="E1001" s="167" t="s">
        <v>1673</v>
      </c>
      <c r="F1001" s="169">
        <v>0.25340000000000001</v>
      </c>
      <c r="G1001" s="170">
        <v>22.64</v>
      </c>
      <c r="H1001" s="171">
        <v>5.73</v>
      </c>
      <c r="I1001" s="172"/>
      <c r="J1001" s="172"/>
      <c r="K1001" s="172"/>
      <c r="L1001" s="172"/>
      <c r="M1001" s="172"/>
      <c r="N1001" s="172"/>
      <c r="O1001" s="172"/>
      <c r="P1001" s="172"/>
      <c r="Q1001" s="172"/>
      <c r="R1001" s="172"/>
      <c r="S1001" s="172"/>
      <c r="T1001" s="172"/>
      <c r="U1001" s="172"/>
      <c r="V1001" s="172"/>
      <c r="W1001" s="172"/>
      <c r="X1001" s="172"/>
      <c r="Y1001" s="172"/>
      <c r="Z1001" s="172"/>
      <c r="AA1001" s="172"/>
      <c r="AB1001" s="172"/>
    </row>
    <row r="1002" spans="1:28" ht="25.5">
      <c r="A1002" s="166" t="s">
        <v>1510</v>
      </c>
      <c r="B1002" s="167" t="s">
        <v>2186</v>
      </c>
      <c r="C1002" s="167" t="s">
        <v>27</v>
      </c>
      <c r="D1002" s="168" t="s">
        <v>2187</v>
      </c>
      <c r="E1002" s="167" t="s">
        <v>1673</v>
      </c>
      <c r="F1002" s="169">
        <v>5.0700000000000002E-2</v>
      </c>
      <c r="G1002" s="170">
        <v>26.47</v>
      </c>
      <c r="H1002" s="171">
        <v>1.34</v>
      </c>
      <c r="I1002" s="172"/>
      <c r="J1002" s="172"/>
      <c r="K1002" s="172"/>
      <c r="L1002" s="172"/>
      <c r="M1002" s="172"/>
      <c r="N1002" s="172"/>
      <c r="O1002" s="172"/>
      <c r="P1002" s="172"/>
      <c r="Q1002" s="172"/>
      <c r="R1002" s="172"/>
      <c r="S1002" s="172"/>
      <c r="T1002" s="172"/>
      <c r="U1002" s="172"/>
      <c r="V1002" s="172"/>
      <c r="W1002" s="172"/>
      <c r="X1002" s="172"/>
      <c r="Y1002" s="172"/>
      <c r="Z1002" s="172"/>
      <c r="AA1002" s="172"/>
      <c r="AB1002" s="172"/>
    </row>
    <row r="1003" spans="1:28" ht="25.5">
      <c r="A1003" s="166" t="s">
        <v>1513</v>
      </c>
      <c r="B1003" s="167" t="s">
        <v>2194</v>
      </c>
      <c r="C1003" s="167" t="s">
        <v>27</v>
      </c>
      <c r="D1003" s="168" t="s">
        <v>2195</v>
      </c>
      <c r="E1003" s="167" t="s">
        <v>76</v>
      </c>
      <c r="F1003" s="169">
        <v>25</v>
      </c>
      <c r="G1003" s="170">
        <v>3</v>
      </c>
      <c r="H1003" s="171">
        <v>75</v>
      </c>
      <c r="I1003" s="172"/>
      <c r="J1003" s="172"/>
      <c r="K1003" s="172"/>
      <c r="L1003" s="172"/>
      <c r="M1003" s="172"/>
      <c r="N1003" s="172"/>
      <c r="O1003" s="172"/>
      <c r="P1003" s="172"/>
      <c r="Q1003" s="172"/>
      <c r="R1003" s="172"/>
      <c r="S1003" s="172"/>
      <c r="T1003" s="172"/>
      <c r="U1003" s="172"/>
      <c r="V1003" s="172"/>
      <c r="W1003" s="172"/>
      <c r="X1003" s="172"/>
      <c r="Y1003" s="172"/>
      <c r="Z1003" s="172"/>
      <c r="AA1003" s="172"/>
      <c r="AB1003" s="172"/>
    </row>
    <row r="1004" spans="1:28" ht="14.25">
      <c r="A1004" s="159"/>
      <c r="B1004" s="160"/>
      <c r="C1004" s="160"/>
      <c r="D1004" s="161"/>
      <c r="E1004" s="160"/>
      <c r="F1004" s="162"/>
      <c r="G1004" s="163"/>
      <c r="H1004" s="164"/>
      <c r="I1004" s="172"/>
      <c r="J1004" s="172"/>
      <c r="K1004" s="172"/>
      <c r="L1004" s="172"/>
      <c r="M1004" s="172"/>
      <c r="N1004" s="172"/>
      <c r="O1004" s="172"/>
      <c r="P1004" s="172"/>
      <c r="Q1004" s="172"/>
      <c r="R1004" s="172"/>
      <c r="S1004" s="172"/>
      <c r="T1004" s="172"/>
      <c r="U1004" s="172"/>
      <c r="V1004" s="172"/>
      <c r="W1004" s="172"/>
      <c r="X1004" s="172"/>
      <c r="Y1004" s="172"/>
      <c r="Z1004" s="172"/>
      <c r="AA1004" s="172"/>
      <c r="AB1004" s="172"/>
    </row>
    <row r="1005" spans="1:28" ht="14.25">
      <c r="A1005" s="148" t="s">
        <v>563</v>
      </c>
      <c r="B1005" s="149" t="s">
        <v>7</v>
      </c>
      <c r="C1005" s="149" t="s">
        <v>1504</v>
      </c>
      <c r="D1005" s="165" t="s">
        <v>1505</v>
      </c>
      <c r="E1005" s="149" t="s">
        <v>10</v>
      </c>
      <c r="F1005" s="150" t="s">
        <v>11</v>
      </c>
      <c r="G1005" s="151" t="s">
        <v>1506</v>
      </c>
      <c r="H1005" s="152" t="s">
        <v>1507</v>
      </c>
      <c r="I1005" s="172"/>
      <c r="J1005" s="172"/>
      <c r="K1005" s="172"/>
      <c r="L1005" s="172"/>
      <c r="M1005" s="172"/>
      <c r="N1005" s="172"/>
      <c r="O1005" s="172"/>
      <c r="P1005" s="172"/>
      <c r="Q1005" s="172"/>
      <c r="R1005" s="172"/>
      <c r="S1005" s="172"/>
      <c r="T1005" s="172"/>
      <c r="U1005" s="172"/>
      <c r="V1005" s="172"/>
      <c r="W1005" s="172"/>
      <c r="X1005" s="172"/>
      <c r="Y1005" s="172"/>
      <c r="Z1005" s="172"/>
      <c r="AA1005" s="172"/>
      <c r="AB1005" s="172"/>
    </row>
    <row r="1006" spans="1:28" ht="25.5">
      <c r="A1006" s="153" t="s">
        <v>1508</v>
      </c>
      <c r="B1006" s="154" t="s">
        <v>564</v>
      </c>
      <c r="C1006" s="154" t="s">
        <v>20</v>
      </c>
      <c r="D1006" s="155" t="s">
        <v>565</v>
      </c>
      <c r="E1006" s="154" t="s">
        <v>48</v>
      </c>
      <c r="F1006" s="156">
        <v>1</v>
      </c>
      <c r="G1006" s="157">
        <v>12.28</v>
      </c>
      <c r="H1006" s="158">
        <v>12.28</v>
      </c>
      <c r="I1006" s="172"/>
      <c r="J1006" s="172"/>
      <c r="K1006" s="172"/>
      <c r="L1006" s="172"/>
      <c r="M1006" s="172"/>
      <c r="N1006" s="172"/>
      <c r="O1006" s="172"/>
      <c r="P1006" s="172"/>
      <c r="Q1006" s="172"/>
      <c r="R1006" s="172"/>
      <c r="S1006" s="172"/>
      <c r="T1006" s="172"/>
      <c r="U1006" s="172"/>
      <c r="V1006" s="172"/>
      <c r="W1006" s="172"/>
      <c r="X1006" s="172"/>
      <c r="Y1006" s="172"/>
      <c r="Z1006" s="172"/>
      <c r="AA1006" s="172"/>
      <c r="AB1006" s="172"/>
    </row>
    <row r="1007" spans="1:28" ht="14.25">
      <c r="A1007" s="166" t="s">
        <v>1508</v>
      </c>
      <c r="B1007" s="167" t="s">
        <v>2196</v>
      </c>
      <c r="C1007" s="167" t="s">
        <v>20</v>
      </c>
      <c r="D1007" s="168" t="s">
        <v>2187</v>
      </c>
      <c r="E1007" s="167" t="s">
        <v>1673</v>
      </c>
      <c r="F1007" s="169">
        <v>0.25</v>
      </c>
      <c r="G1007" s="170">
        <v>26.47</v>
      </c>
      <c r="H1007" s="171" t="s">
        <v>2197</v>
      </c>
      <c r="I1007" s="172"/>
      <c r="J1007" s="172"/>
      <c r="K1007" s="172"/>
      <c r="L1007" s="172"/>
      <c r="M1007" s="172"/>
      <c r="N1007" s="172"/>
      <c r="O1007" s="172"/>
      <c r="P1007" s="172"/>
      <c r="Q1007" s="172"/>
      <c r="R1007" s="172"/>
      <c r="S1007" s="172"/>
      <c r="T1007" s="172"/>
      <c r="U1007" s="172"/>
      <c r="V1007" s="172"/>
      <c r="W1007" s="172"/>
      <c r="X1007" s="172"/>
      <c r="Y1007" s="172"/>
      <c r="Z1007" s="172"/>
      <c r="AA1007" s="172"/>
      <c r="AB1007" s="172"/>
    </row>
    <row r="1008" spans="1:28" ht="14.25">
      <c r="A1008" s="166" t="s">
        <v>1508</v>
      </c>
      <c r="B1008" s="167" t="s">
        <v>1741</v>
      </c>
      <c r="C1008" s="167" t="s">
        <v>20</v>
      </c>
      <c r="D1008" s="168" t="s">
        <v>1727</v>
      </c>
      <c r="E1008" s="167" t="s">
        <v>1673</v>
      </c>
      <c r="F1008" s="169">
        <v>0.25</v>
      </c>
      <c r="G1008" s="170">
        <v>22.66</v>
      </c>
      <c r="H1008" s="171" t="s">
        <v>2198</v>
      </c>
      <c r="I1008" s="172"/>
      <c r="J1008" s="172"/>
      <c r="K1008" s="172"/>
      <c r="L1008" s="172"/>
      <c r="M1008" s="172"/>
      <c r="N1008" s="172"/>
      <c r="O1008" s="172"/>
      <c r="P1008" s="172"/>
      <c r="Q1008" s="172"/>
      <c r="R1008" s="172"/>
      <c r="S1008" s="172"/>
      <c r="T1008" s="172"/>
      <c r="U1008" s="172"/>
      <c r="V1008" s="172"/>
      <c r="W1008" s="172"/>
      <c r="X1008" s="172"/>
      <c r="Y1008" s="172"/>
      <c r="Z1008" s="172"/>
      <c r="AA1008" s="172"/>
      <c r="AB1008" s="172"/>
    </row>
    <row r="1009" spans="1:28" ht="14.25">
      <c r="A1009" s="159"/>
      <c r="B1009" s="160"/>
      <c r="C1009" s="160"/>
      <c r="D1009" s="161"/>
      <c r="E1009" s="160"/>
      <c r="F1009" s="162"/>
      <c r="G1009" s="163"/>
      <c r="H1009" s="164"/>
      <c r="I1009" s="172"/>
      <c r="J1009" s="172"/>
      <c r="K1009" s="172"/>
      <c r="L1009" s="172"/>
      <c r="M1009" s="172"/>
      <c r="N1009" s="172"/>
      <c r="O1009" s="172"/>
      <c r="P1009" s="172"/>
      <c r="Q1009" s="172"/>
      <c r="R1009" s="172"/>
      <c r="S1009" s="172"/>
      <c r="T1009" s="172"/>
      <c r="U1009" s="172"/>
      <c r="V1009" s="172"/>
      <c r="W1009" s="172"/>
      <c r="X1009" s="172"/>
      <c r="Y1009" s="172"/>
      <c r="Z1009" s="172"/>
      <c r="AA1009" s="172"/>
      <c r="AB1009" s="172"/>
    </row>
    <row r="1010" spans="1:28" ht="14.25">
      <c r="A1010" s="148" t="s">
        <v>570</v>
      </c>
      <c r="B1010" s="149" t="s">
        <v>7</v>
      </c>
      <c r="C1010" s="149" t="s">
        <v>1504</v>
      </c>
      <c r="D1010" s="165" t="s">
        <v>1505</v>
      </c>
      <c r="E1010" s="149" t="s">
        <v>10</v>
      </c>
      <c r="F1010" s="150" t="s">
        <v>11</v>
      </c>
      <c r="G1010" s="151" t="s">
        <v>1506</v>
      </c>
      <c r="H1010" s="152" t="s">
        <v>1507</v>
      </c>
      <c r="I1010" s="172"/>
      <c r="J1010" s="172"/>
      <c r="K1010" s="172"/>
      <c r="L1010" s="172"/>
      <c r="M1010" s="172"/>
      <c r="N1010" s="172"/>
      <c r="O1010" s="172"/>
      <c r="P1010" s="172"/>
      <c r="Q1010" s="172"/>
      <c r="R1010" s="172"/>
      <c r="S1010" s="172"/>
      <c r="T1010" s="172"/>
      <c r="U1010" s="172"/>
      <c r="V1010" s="172"/>
      <c r="W1010" s="172"/>
      <c r="X1010" s="172"/>
      <c r="Y1010" s="172"/>
      <c r="Z1010" s="172"/>
      <c r="AA1010" s="172"/>
      <c r="AB1010" s="172"/>
    </row>
    <row r="1011" spans="1:28" ht="38.25">
      <c r="A1011" s="153" t="s">
        <v>1508</v>
      </c>
      <c r="B1011" s="154" t="s">
        <v>571</v>
      </c>
      <c r="C1011" s="154" t="s">
        <v>20</v>
      </c>
      <c r="D1011" s="155" t="s">
        <v>2199</v>
      </c>
      <c r="E1011" s="154" t="s">
        <v>48</v>
      </c>
      <c r="F1011" s="156">
        <v>1</v>
      </c>
      <c r="G1011" s="157">
        <v>3812.86</v>
      </c>
      <c r="H1011" s="158">
        <v>3812.86</v>
      </c>
      <c r="I1011" s="172"/>
      <c r="J1011" s="172"/>
      <c r="K1011" s="172"/>
      <c r="L1011" s="172"/>
      <c r="M1011" s="172"/>
      <c r="N1011" s="172"/>
      <c r="O1011" s="172"/>
      <c r="P1011" s="172"/>
      <c r="Q1011" s="172"/>
      <c r="R1011" s="172"/>
      <c r="S1011" s="172"/>
      <c r="T1011" s="172"/>
      <c r="U1011" s="172"/>
      <c r="V1011" s="172"/>
      <c r="W1011" s="172"/>
      <c r="X1011" s="172"/>
      <c r="Y1011" s="172"/>
      <c r="Z1011" s="172"/>
      <c r="AA1011" s="172"/>
      <c r="AB1011" s="172"/>
    </row>
    <row r="1012" spans="1:28" ht="38.25">
      <c r="A1012" s="166" t="s">
        <v>1513</v>
      </c>
      <c r="B1012" s="167" t="s">
        <v>2200</v>
      </c>
      <c r="C1012" s="167" t="s">
        <v>20</v>
      </c>
      <c r="D1012" s="168" t="s">
        <v>2201</v>
      </c>
      <c r="E1012" s="167" t="s">
        <v>1673</v>
      </c>
      <c r="F1012" s="169">
        <v>1</v>
      </c>
      <c r="G1012" s="170">
        <v>20.3887</v>
      </c>
      <c r="H1012" s="171">
        <v>20.3887</v>
      </c>
      <c r="I1012" s="172"/>
      <c r="J1012" s="172"/>
      <c r="K1012" s="172"/>
      <c r="L1012" s="172"/>
      <c r="M1012" s="172"/>
      <c r="N1012" s="172"/>
      <c r="O1012" s="172"/>
      <c r="P1012" s="172"/>
      <c r="Q1012" s="172"/>
      <c r="R1012" s="172"/>
      <c r="S1012" s="172"/>
      <c r="T1012" s="172"/>
      <c r="U1012" s="172"/>
      <c r="V1012" s="172"/>
      <c r="W1012" s="172"/>
      <c r="X1012" s="172"/>
      <c r="Y1012" s="172"/>
      <c r="Z1012" s="172"/>
      <c r="AA1012" s="172"/>
      <c r="AB1012" s="172"/>
    </row>
    <row r="1013" spans="1:28" ht="63.75">
      <c r="A1013" s="166" t="s">
        <v>1513</v>
      </c>
      <c r="B1013" s="167" t="s">
        <v>2202</v>
      </c>
      <c r="C1013" s="167" t="s">
        <v>20</v>
      </c>
      <c r="D1013" s="168" t="s">
        <v>2203</v>
      </c>
      <c r="E1013" s="167" t="s">
        <v>1673</v>
      </c>
      <c r="F1013" s="169">
        <v>1</v>
      </c>
      <c r="G1013" s="170">
        <v>255.8451</v>
      </c>
      <c r="H1013" s="171">
        <v>255.8451</v>
      </c>
      <c r="I1013" s="172"/>
      <c r="J1013" s="172"/>
      <c r="K1013" s="172"/>
      <c r="L1013" s="172"/>
      <c r="M1013" s="172"/>
      <c r="N1013" s="172"/>
      <c r="O1013" s="172"/>
      <c r="P1013" s="172"/>
      <c r="Q1013" s="172"/>
      <c r="R1013" s="172"/>
      <c r="S1013" s="172"/>
      <c r="T1013" s="172"/>
      <c r="U1013" s="172"/>
      <c r="V1013" s="172"/>
      <c r="W1013" s="172"/>
      <c r="X1013" s="172"/>
      <c r="Y1013" s="172"/>
      <c r="Z1013" s="172"/>
      <c r="AA1013" s="172"/>
      <c r="AB1013" s="172"/>
    </row>
    <row r="1014" spans="1:28" ht="25.5">
      <c r="A1014" s="166" t="s">
        <v>1513</v>
      </c>
      <c r="B1014" s="167" t="s">
        <v>2204</v>
      </c>
      <c r="C1014" s="167" t="s">
        <v>20</v>
      </c>
      <c r="D1014" s="168" t="s">
        <v>2205</v>
      </c>
      <c r="E1014" s="154" t="s">
        <v>48</v>
      </c>
      <c r="F1014" s="169">
        <v>1</v>
      </c>
      <c r="G1014" s="170" t="s">
        <v>2206</v>
      </c>
      <c r="H1014" s="171" t="s">
        <v>2206</v>
      </c>
      <c r="I1014" s="172"/>
      <c r="J1014" s="172"/>
      <c r="K1014" s="172"/>
      <c r="L1014" s="172"/>
      <c r="M1014" s="172"/>
      <c r="N1014" s="172"/>
      <c r="O1014" s="172"/>
      <c r="P1014" s="172"/>
      <c r="Q1014" s="172"/>
      <c r="R1014" s="172"/>
      <c r="S1014" s="172"/>
      <c r="T1014" s="172"/>
      <c r="U1014" s="172"/>
      <c r="V1014" s="172"/>
      <c r="W1014" s="172"/>
      <c r="X1014" s="172"/>
      <c r="Y1014" s="172"/>
      <c r="Z1014" s="172"/>
      <c r="AA1014" s="172"/>
      <c r="AB1014" s="172"/>
    </row>
    <row r="1015" spans="1:28" ht="14.25">
      <c r="A1015" s="166" t="s">
        <v>1513</v>
      </c>
      <c r="B1015" s="167" t="s">
        <v>2207</v>
      </c>
      <c r="C1015" s="167" t="s">
        <v>27</v>
      </c>
      <c r="D1015" s="168" t="s">
        <v>2208</v>
      </c>
      <c r="E1015" s="167" t="s">
        <v>76</v>
      </c>
      <c r="F1015" s="169">
        <v>9.4000000000000004E-3</v>
      </c>
      <c r="G1015" s="170">
        <v>3.38</v>
      </c>
      <c r="H1015" s="171">
        <v>0.03</v>
      </c>
      <c r="I1015" s="172"/>
      <c r="J1015" s="172"/>
      <c r="K1015" s="172"/>
      <c r="L1015" s="172"/>
      <c r="M1015" s="172"/>
      <c r="N1015" s="172"/>
      <c r="O1015" s="172"/>
      <c r="P1015" s="172"/>
      <c r="Q1015" s="172"/>
      <c r="R1015" s="172"/>
      <c r="S1015" s="172"/>
      <c r="T1015" s="172"/>
      <c r="U1015" s="172"/>
      <c r="V1015" s="172"/>
      <c r="W1015" s="172"/>
      <c r="X1015" s="172"/>
      <c r="Y1015" s="172"/>
      <c r="Z1015" s="172"/>
      <c r="AA1015" s="172"/>
      <c r="AB1015" s="172"/>
    </row>
    <row r="1016" spans="1:28" ht="14.25">
      <c r="A1016" s="153" t="s">
        <v>1508</v>
      </c>
      <c r="B1016" s="154" t="s">
        <v>1591</v>
      </c>
      <c r="C1016" s="154" t="s">
        <v>20</v>
      </c>
      <c r="D1016" s="155" t="s">
        <v>1592</v>
      </c>
      <c r="E1016" s="185" t="s">
        <v>1585</v>
      </c>
      <c r="F1016" s="186">
        <v>10.4761905</v>
      </c>
      <c r="G1016" s="187">
        <v>24.49</v>
      </c>
      <c r="H1016" s="188" t="s">
        <v>2209</v>
      </c>
      <c r="I1016" s="172"/>
      <c r="J1016" s="172"/>
      <c r="K1016" s="172"/>
      <c r="L1016" s="172"/>
      <c r="M1016" s="172"/>
      <c r="N1016" s="172"/>
      <c r="O1016" s="172"/>
      <c r="P1016" s="172"/>
      <c r="Q1016" s="172"/>
      <c r="R1016" s="172"/>
      <c r="S1016" s="172"/>
      <c r="T1016" s="172"/>
      <c r="U1016" s="172"/>
      <c r="V1016" s="172"/>
      <c r="W1016" s="172"/>
      <c r="X1016" s="172"/>
      <c r="Y1016" s="172"/>
      <c r="Z1016" s="172"/>
      <c r="AA1016" s="172"/>
      <c r="AB1016" s="172"/>
    </row>
    <row r="1017" spans="1:28" ht="25.5">
      <c r="A1017" s="153" t="s">
        <v>1508</v>
      </c>
      <c r="B1017" s="154" t="s">
        <v>2210</v>
      </c>
      <c r="C1017" s="154" t="s">
        <v>20</v>
      </c>
      <c r="D1017" s="155" t="s">
        <v>2211</v>
      </c>
      <c r="E1017" s="185" t="s">
        <v>48</v>
      </c>
      <c r="F1017" s="186">
        <v>2</v>
      </c>
      <c r="G1017" s="187">
        <v>78.319999999999993</v>
      </c>
      <c r="H1017" s="188" t="s">
        <v>2212</v>
      </c>
      <c r="I1017" s="172"/>
      <c r="J1017" s="172"/>
      <c r="K1017" s="172"/>
      <c r="L1017" s="172"/>
      <c r="M1017" s="172"/>
      <c r="N1017" s="172"/>
      <c r="O1017" s="172"/>
      <c r="P1017" s="172"/>
      <c r="Q1017" s="172"/>
      <c r="R1017" s="172"/>
      <c r="S1017" s="172"/>
      <c r="T1017" s="172"/>
      <c r="U1017" s="172"/>
      <c r="V1017" s="172"/>
      <c r="W1017" s="172"/>
      <c r="X1017" s="172"/>
      <c r="Y1017" s="172"/>
      <c r="Z1017" s="172"/>
      <c r="AA1017" s="172"/>
      <c r="AB1017" s="172"/>
    </row>
    <row r="1018" spans="1:28" ht="25.5">
      <c r="A1018" s="166" t="s">
        <v>1508</v>
      </c>
      <c r="B1018" s="167" t="s">
        <v>2213</v>
      </c>
      <c r="C1018" s="167" t="s">
        <v>20</v>
      </c>
      <c r="D1018" s="168" t="s">
        <v>2214</v>
      </c>
      <c r="E1018" s="185" t="s">
        <v>48</v>
      </c>
      <c r="F1018" s="186">
        <v>1</v>
      </c>
      <c r="G1018" s="187" t="s">
        <v>2215</v>
      </c>
      <c r="H1018" s="188" t="s">
        <v>2215</v>
      </c>
      <c r="I1018" s="172"/>
      <c r="J1018" s="172"/>
      <c r="K1018" s="172"/>
      <c r="L1018" s="172"/>
      <c r="M1018" s="172"/>
      <c r="N1018" s="172"/>
      <c r="O1018" s="172"/>
      <c r="P1018" s="172"/>
      <c r="Q1018" s="172"/>
      <c r="R1018" s="172"/>
      <c r="S1018" s="172"/>
      <c r="T1018" s="172"/>
      <c r="U1018" s="172"/>
      <c r="V1018" s="172"/>
      <c r="W1018" s="172"/>
      <c r="X1018" s="172"/>
      <c r="Y1018" s="172"/>
      <c r="Z1018" s="172"/>
      <c r="AA1018" s="172"/>
      <c r="AB1018" s="172"/>
    </row>
    <row r="1019" spans="1:28" ht="14.25">
      <c r="A1019" s="166" t="s">
        <v>1508</v>
      </c>
      <c r="B1019" s="167" t="s">
        <v>1583</v>
      </c>
      <c r="C1019" s="167" t="s">
        <v>20</v>
      </c>
      <c r="D1019" s="168" t="s">
        <v>1584</v>
      </c>
      <c r="E1019" s="185" t="s">
        <v>1585</v>
      </c>
      <c r="F1019" s="186">
        <v>5.2380952000000001</v>
      </c>
      <c r="G1019" s="187">
        <v>30.49</v>
      </c>
      <c r="H1019" s="188" t="s">
        <v>2216</v>
      </c>
      <c r="I1019" s="172"/>
      <c r="J1019" s="172"/>
      <c r="K1019" s="172"/>
      <c r="L1019" s="172"/>
      <c r="M1019" s="172"/>
      <c r="N1019" s="172"/>
      <c r="O1019" s="172"/>
      <c r="P1019" s="172"/>
      <c r="Q1019" s="172"/>
      <c r="R1019" s="172"/>
      <c r="S1019" s="172"/>
      <c r="T1019" s="172"/>
      <c r="U1019" s="172"/>
      <c r="V1019" s="172"/>
      <c r="W1019" s="172"/>
      <c r="X1019" s="172"/>
      <c r="Y1019" s="172"/>
      <c r="Z1019" s="172"/>
      <c r="AA1019" s="172"/>
      <c r="AB1019" s="172"/>
    </row>
    <row r="1020" spans="1:28" ht="25.5">
      <c r="A1020" s="166" t="s">
        <v>1508</v>
      </c>
      <c r="B1020" s="167" t="s">
        <v>2217</v>
      </c>
      <c r="C1020" s="167" t="s">
        <v>20</v>
      </c>
      <c r="D1020" s="168" t="s">
        <v>2218</v>
      </c>
      <c r="E1020" s="185" t="s">
        <v>61</v>
      </c>
      <c r="F1020" s="186">
        <v>3.33</v>
      </c>
      <c r="G1020" s="187">
        <v>56.53</v>
      </c>
      <c r="H1020" s="188" t="s">
        <v>2219</v>
      </c>
      <c r="I1020" s="172"/>
      <c r="J1020" s="172"/>
      <c r="K1020" s="172"/>
      <c r="L1020" s="172"/>
      <c r="M1020" s="172"/>
      <c r="N1020" s="172"/>
      <c r="O1020" s="172"/>
      <c r="P1020" s="172"/>
      <c r="Q1020" s="172"/>
      <c r="R1020" s="172"/>
      <c r="S1020" s="172"/>
      <c r="T1020" s="172"/>
      <c r="U1020" s="172"/>
      <c r="V1020" s="172"/>
      <c r="W1020" s="172"/>
      <c r="X1020" s="172"/>
      <c r="Y1020" s="172"/>
      <c r="Z1020" s="172"/>
      <c r="AA1020" s="172"/>
      <c r="AB1020" s="172"/>
    </row>
    <row r="1021" spans="1:28" ht="25.5">
      <c r="A1021" s="166" t="s">
        <v>1508</v>
      </c>
      <c r="B1021" s="167" t="s">
        <v>2220</v>
      </c>
      <c r="C1021" s="167" t="s">
        <v>20</v>
      </c>
      <c r="D1021" s="168" t="s">
        <v>2221</v>
      </c>
      <c r="E1021" s="185" t="s">
        <v>48</v>
      </c>
      <c r="F1021" s="186">
        <v>1</v>
      </c>
      <c r="G1021" s="187" t="s">
        <v>2222</v>
      </c>
      <c r="H1021" s="188" t="s">
        <v>2222</v>
      </c>
      <c r="I1021" s="172"/>
      <c r="J1021" s="172"/>
      <c r="K1021" s="172"/>
      <c r="L1021" s="172"/>
      <c r="M1021" s="172"/>
      <c r="N1021" s="172"/>
      <c r="O1021" s="172"/>
      <c r="P1021" s="172"/>
      <c r="Q1021" s="172"/>
      <c r="R1021" s="172"/>
      <c r="S1021" s="172"/>
      <c r="T1021" s="172"/>
      <c r="U1021" s="172"/>
      <c r="V1021" s="172"/>
      <c r="W1021" s="172"/>
      <c r="X1021" s="172"/>
      <c r="Y1021" s="172"/>
      <c r="Z1021" s="172"/>
      <c r="AA1021" s="172"/>
      <c r="AB1021" s="172"/>
    </row>
    <row r="1022" spans="1:28" ht="14.25">
      <c r="A1022" s="159"/>
      <c r="B1022" s="160"/>
      <c r="C1022" s="160"/>
      <c r="D1022" s="161"/>
      <c r="E1022" s="160"/>
      <c r="F1022" s="162"/>
      <c r="G1022" s="163"/>
      <c r="H1022" s="164"/>
      <c r="I1022" s="172"/>
      <c r="J1022" s="172"/>
      <c r="K1022" s="172"/>
      <c r="L1022" s="172"/>
      <c r="M1022" s="172"/>
      <c r="N1022" s="172"/>
      <c r="O1022" s="172"/>
      <c r="P1022" s="172"/>
      <c r="Q1022" s="172"/>
      <c r="R1022" s="172"/>
      <c r="S1022" s="172"/>
      <c r="T1022" s="172"/>
      <c r="U1022" s="172"/>
      <c r="V1022" s="172"/>
      <c r="W1022" s="172"/>
      <c r="X1022" s="172"/>
      <c r="Y1022" s="172"/>
      <c r="Z1022" s="172"/>
      <c r="AA1022" s="172"/>
      <c r="AB1022" s="172"/>
    </row>
    <row r="1023" spans="1:28" ht="14.25">
      <c r="A1023" s="148" t="s">
        <v>573</v>
      </c>
      <c r="B1023" s="149" t="s">
        <v>7</v>
      </c>
      <c r="C1023" s="149" t="s">
        <v>1504</v>
      </c>
      <c r="D1023" s="165" t="s">
        <v>1505</v>
      </c>
      <c r="E1023" s="149" t="s">
        <v>10</v>
      </c>
      <c r="F1023" s="150" t="s">
        <v>11</v>
      </c>
      <c r="G1023" s="151" t="s">
        <v>1506</v>
      </c>
      <c r="H1023" s="152" t="s">
        <v>1507</v>
      </c>
      <c r="I1023" s="172"/>
      <c r="J1023" s="172"/>
      <c r="K1023" s="172"/>
      <c r="L1023" s="172"/>
      <c r="M1023" s="172"/>
      <c r="N1023" s="172"/>
      <c r="O1023" s="172"/>
      <c r="P1023" s="172"/>
      <c r="Q1023" s="172"/>
      <c r="R1023" s="172"/>
      <c r="S1023" s="172"/>
      <c r="T1023" s="172"/>
      <c r="U1023" s="172"/>
      <c r="V1023" s="172"/>
      <c r="W1023" s="172"/>
      <c r="X1023" s="172"/>
      <c r="Y1023" s="172"/>
      <c r="Z1023" s="172"/>
      <c r="AA1023" s="172"/>
      <c r="AB1023" s="172"/>
    </row>
    <row r="1024" spans="1:28" ht="38.25">
      <c r="A1024" s="153" t="s">
        <v>1508</v>
      </c>
      <c r="B1024" s="154" t="s">
        <v>574</v>
      </c>
      <c r="C1024" s="154" t="s">
        <v>575</v>
      </c>
      <c r="D1024" s="155" t="s">
        <v>576</v>
      </c>
      <c r="E1024" s="154" t="s">
        <v>48</v>
      </c>
      <c r="F1024" s="156">
        <v>1</v>
      </c>
      <c r="G1024" s="157">
        <v>60280.56</v>
      </c>
      <c r="H1024" s="158">
        <v>60280.56</v>
      </c>
      <c r="I1024" s="172"/>
      <c r="J1024" s="172"/>
      <c r="K1024" s="172"/>
      <c r="L1024" s="172"/>
      <c r="M1024" s="172"/>
      <c r="N1024" s="172"/>
      <c r="O1024" s="172"/>
      <c r="P1024" s="172"/>
      <c r="Q1024" s="172"/>
      <c r="R1024" s="172"/>
      <c r="S1024" s="172"/>
      <c r="T1024" s="172"/>
      <c r="U1024" s="172"/>
      <c r="V1024" s="172"/>
      <c r="W1024" s="172"/>
      <c r="X1024" s="172"/>
      <c r="Y1024" s="172"/>
      <c r="Z1024" s="172"/>
      <c r="AA1024" s="172"/>
      <c r="AB1024" s="172"/>
    </row>
    <row r="1025" spans="1:28" ht="14.25">
      <c r="A1025" s="166" t="s">
        <v>1513</v>
      </c>
      <c r="B1025" s="167" t="s">
        <v>2223</v>
      </c>
      <c r="C1025" s="167" t="s">
        <v>575</v>
      </c>
      <c r="D1025" s="168" t="s">
        <v>2224</v>
      </c>
      <c r="E1025" s="167" t="s">
        <v>1673</v>
      </c>
      <c r="F1025" s="156">
        <v>1</v>
      </c>
      <c r="G1025" s="170">
        <v>380.99189999999999</v>
      </c>
      <c r="H1025" s="171">
        <v>380.99189999999999</v>
      </c>
      <c r="I1025" s="172"/>
      <c r="J1025" s="172"/>
      <c r="K1025" s="172"/>
      <c r="L1025" s="172"/>
      <c r="M1025" s="172"/>
      <c r="N1025" s="172"/>
      <c r="O1025" s="172"/>
      <c r="P1025" s="172"/>
      <c r="Q1025" s="172"/>
      <c r="R1025" s="172"/>
      <c r="S1025" s="172"/>
      <c r="T1025" s="172"/>
      <c r="U1025" s="172"/>
      <c r="V1025" s="172"/>
      <c r="W1025" s="172"/>
      <c r="X1025" s="172"/>
      <c r="Y1025" s="172"/>
      <c r="Z1025" s="172"/>
      <c r="AA1025" s="172"/>
      <c r="AB1025" s="172"/>
    </row>
    <row r="1026" spans="1:28" ht="14.25">
      <c r="A1026" s="166" t="s">
        <v>1513</v>
      </c>
      <c r="B1026" s="167" t="s">
        <v>2225</v>
      </c>
      <c r="C1026" s="167" t="s">
        <v>575</v>
      </c>
      <c r="D1026" s="168" t="s">
        <v>2226</v>
      </c>
      <c r="E1026" s="167" t="s">
        <v>1673</v>
      </c>
      <c r="F1026" s="169">
        <v>2</v>
      </c>
      <c r="G1026" s="170" t="s">
        <v>2227</v>
      </c>
      <c r="H1026" s="171" t="s">
        <v>2228</v>
      </c>
      <c r="I1026" s="172"/>
      <c r="J1026" s="172"/>
      <c r="K1026" s="172"/>
      <c r="L1026" s="172"/>
      <c r="M1026" s="172"/>
      <c r="N1026" s="172"/>
      <c r="O1026" s="172"/>
      <c r="P1026" s="172"/>
      <c r="Q1026" s="172"/>
      <c r="R1026" s="172"/>
      <c r="S1026" s="172"/>
      <c r="T1026" s="172"/>
      <c r="U1026" s="172"/>
      <c r="V1026" s="172"/>
      <c r="W1026" s="172"/>
      <c r="X1026" s="172"/>
      <c r="Y1026" s="172"/>
      <c r="Z1026" s="172"/>
      <c r="AA1026" s="172"/>
      <c r="AB1026" s="172"/>
    </row>
    <row r="1027" spans="1:28" ht="14.25">
      <c r="A1027" s="166" t="s">
        <v>1513</v>
      </c>
      <c r="B1027" s="167" t="s">
        <v>2229</v>
      </c>
      <c r="C1027" s="167" t="s">
        <v>575</v>
      </c>
      <c r="D1027" s="168" t="s">
        <v>2230</v>
      </c>
      <c r="E1027" s="154" t="s">
        <v>48</v>
      </c>
      <c r="F1027" s="169">
        <v>1</v>
      </c>
      <c r="G1027" s="170">
        <v>51254.109799999998</v>
      </c>
      <c r="H1027" s="171" t="s">
        <v>2231</v>
      </c>
      <c r="I1027" s="172"/>
      <c r="J1027" s="172"/>
      <c r="K1027" s="172"/>
      <c r="L1027" s="172"/>
      <c r="M1027" s="172"/>
      <c r="N1027" s="172"/>
      <c r="O1027" s="172"/>
      <c r="P1027" s="172"/>
      <c r="Q1027" s="172"/>
      <c r="R1027" s="172"/>
      <c r="S1027" s="172"/>
      <c r="T1027" s="172"/>
      <c r="U1027" s="172"/>
      <c r="V1027" s="172"/>
      <c r="W1027" s="172"/>
      <c r="X1027" s="172"/>
      <c r="Y1027" s="172"/>
      <c r="Z1027" s="172"/>
      <c r="AA1027" s="172"/>
      <c r="AB1027" s="172"/>
    </row>
    <row r="1028" spans="1:28" ht="14.25">
      <c r="A1028" s="166" t="s">
        <v>1513</v>
      </c>
      <c r="B1028" s="167" t="s">
        <v>2207</v>
      </c>
      <c r="C1028" s="167" t="s">
        <v>27</v>
      </c>
      <c r="D1028" s="168" t="s">
        <v>2208</v>
      </c>
      <c r="E1028" s="167" t="s">
        <v>76</v>
      </c>
      <c r="F1028" s="169">
        <v>9.4000000000000004E-3</v>
      </c>
      <c r="G1028" s="170">
        <v>3.38</v>
      </c>
      <c r="H1028" s="171">
        <v>0.03</v>
      </c>
      <c r="I1028" s="172"/>
      <c r="J1028" s="172"/>
      <c r="K1028" s="172"/>
      <c r="L1028" s="172"/>
      <c r="M1028" s="172"/>
      <c r="N1028" s="172"/>
      <c r="O1028" s="172"/>
      <c r="P1028" s="172"/>
      <c r="Q1028" s="172"/>
      <c r="R1028" s="172"/>
      <c r="S1028" s="172"/>
      <c r="T1028" s="172"/>
      <c r="U1028" s="172"/>
      <c r="V1028" s="172"/>
      <c r="W1028" s="172"/>
      <c r="X1028" s="172"/>
      <c r="Y1028" s="172"/>
      <c r="Z1028" s="172"/>
      <c r="AA1028" s="172"/>
      <c r="AB1028" s="172"/>
    </row>
    <row r="1029" spans="1:28" ht="14.25">
      <c r="A1029" s="166" t="s">
        <v>1508</v>
      </c>
      <c r="B1029" s="167" t="s">
        <v>2232</v>
      </c>
      <c r="C1029" s="167" t="s">
        <v>575</v>
      </c>
      <c r="D1029" s="168" t="s">
        <v>2233</v>
      </c>
      <c r="E1029" s="167" t="s">
        <v>2234</v>
      </c>
      <c r="F1029" s="156">
        <v>338.68799999999999</v>
      </c>
      <c r="G1029" s="170">
        <v>12.08</v>
      </c>
      <c r="H1029" s="171" t="s">
        <v>2235</v>
      </c>
      <c r="I1029" s="172"/>
      <c r="J1029" s="172"/>
      <c r="K1029" s="172"/>
      <c r="L1029" s="172"/>
      <c r="M1029" s="172"/>
      <c r="N1029" s="172"/>
      <c r="O1029" s="172"/>
      <c r="P1029" s="172"/>
      <c r="Q1029" s="172"/>
      <c r="R1029" s="172"/>
      <c r="S1029" s="172"/>
      <c r="T1029" s="172"/>
      <c r="U1029" s="172"/>
      <c r="V1029" s="172"/>
      <c r="W1029" s="172"/>
      <c r="X1029" s="172"/>
      <c r="Y1029" s="172"/>
      <c r="Z1029" s="172"/>
      <c r="AA1029" s="172"/>
      <c r="AB1029" s="172"/>
    </row>
    <row r="1030" spans="1:28" ht="25.5">
      <c r="A1030" s="166" t="s">
        <v>1508</v>
      </c>
      <c r="B1030" s="167" t="s">
        <v>2236</v>
      </c>
      <c r="C1030" s="167" t="s">
        <v>575</v>
      </c>
      <c r="D1030" s="168" t="s">
        <v>2237</v>
      </c>
      <c r="E1030" s="167" t="s">
        <v>80</v>
      </c>
      <c r="F1030" s="169">
        <v>0.78400000000000003</v>
      </c>
      <c r="G1030" s="170">
        <v>197.19</v>
      </c>
      <c r="H1030" s="171" t="s">
        <v>2238</v>
      </c>
      <c r="I1030" s="172"/>
      <c r="J1030" s="172"/>
      <c r="K1030" s="172"/>
      <c r="L1030" s="172"/>
      <c r="M1030" s="172"/>
      <c r="N1030" s="172"/>
      <c r="O1030" s="172"/>
      <c r="P1030" s="172"/>
      <c r="Q1030" s="172"/>
      <c r="R1030" s="172"/>
      <c r="S1030" s="172"/>
      <c r="T1030" s="172"/>
      <c r="U1030" s="172"/>
      <c r="V1030" s="172"/>
      <c r="W1030" s="172"/>
      <c r="X1030" s="172"/>
      <c r="Y1030" s="172"/>
      <c r="Z1030" s="172"/>
      <c r="AA1030" s="172"/>
      <c r="AB1030" s="172"/>
    </row>
    <row r="1031" spans="1:28" ht="14.25">
      <c r="A1031" s="166" t="s">
        <v>1508</v>
      </c>
      <c r="B1031" s="167" t="s">
        <v>2239</v>
      </c>
      <c r="C1031" s="167" t="s">
        <v>575</v>
      </c>
      <c r="D1031" s="168" t="s">
        <v>2240</v>
      </c>
      <c r="E1031" s="154" t="s">
        <v>80</v>
      </c>
      <c r="F1031" s="169">
        <v>5.4880000000000004</v>
      </c>
      <c r="G1031" s="170">
        <v>43.54</v>
      </c>
      <c r="H1031" s="171" t="s">
        <v>2241</v>
      </c>
      <c r="I1031" s="172"/>
      <c r="J1031" s="172"/>
      <c r="K1031" s="172"/>
      <c r="L1031" s="172"/>
      <c r="M1031" s="172"/>
      <c r="N1031" s="172"/>
      <c r="O1031" s="172"/>
      <c r="P1031" s="172"/>
      <c r="Q1031" s="172"/>
      <c r="R1031" s="172"/>
      <c r="S1031" s="172"/>
      <c r="T1031" s="172"/>
      <c r="U1031" s="172"/>
      <c r="V1031" s="172"/>
      <c r="W1031" s="172"/>
      <c r="X1031" s="172"/>
      <c r="Y1031" s="172"/>
      <c r="Z1031" s="172"/>
      <c r="AA1031" s="172"/>
      <c r="AB1031" s="172"/>
    </row>
    <row r="1032" spans="1:28" ht="25.5">
      <c r="A1032" s="166" t="s">
        <v>1508</v>
      </c>
      <c r="B1032" s="167" t="s">
        <v>2242</v>
      </c>
      <c r="C1032" s="167" t="s">
        <v>575</v>
      </c>
      <c r="D1032" s="168" t="s">
        <v>2243</v>
      </c>
      <c r="E1032" s="167" t="s">
        <v>44</v>
      </c>
      <c r="F1032" s="169">
        <v>6.72</v>
      </c>
      <c r="G1032" s="170">
        <v>146.4</v>
      </c>
      <c r="H1032" s="171" t="s">
        <v>2244</v>
      </c>
      <c r="I1032" s="172"/>
      <c r="J1032" s="172"/>
      <c r="K1032" s="172"/>
      <c r="L1032" s="172"/>
      <c r="M1032" s="172"/>
      <c r="N1032" s="172"/>
      <c r="O1032" s="172"/>
      <c r="P1032" s="172"/>
      <c r="Q1032" s="172"/>
      <c r="R1032" s="172"/>
      <c r="S1032" s="172"/>
      <c r="T1032" s="172"/>
      <c r="U1032" s="172"/>
      <c r="V1032" s="172"/>
      <c r="W1032" s="172"/>
      <c r="X1032" s="172"/>
      <c r="Y1032" s="172"/>
      <c r="Z1032" s="172"/>
      <c r="AA1032" s="172"/>
      <c r="AB1032" s="172"/>
    </row>
    <row r="1033" spans="1:28" ht="25.5">
      <c r="A1033" s="166" t="s">
        <v>1508</v>
      </c>
      <c r="B1033" s="167" t="s">
        <v>2245</v>
      </c>
      <c r="C1033" s="167" t="s">
        <v>575</v>
      </c>
      <c r="D1033" s="168" t="s">
        <v>2246</v>
      </c>
      <c r="E1033" s="167" t="s">
        <v>80</v>
      </c>
      <c r="F1033" s="169">
        <v>4.7039999999999997</v>
      </c>
      <c r="G1033" s="170">
        <v>483.94</v>
      </c>
      <c r="H1033" s="171" t="s">
        <v>2247</v>
      </c>
      <c r="I1033" s="172"/>
      <c r="J1033" s="172"/>
      <c r="K1033" s="172"/>
      <c r="L1033" s="172"/>
      <c r="M1033" s="172"/>
      <c r="N1033" s="172"/>
      <c r="O1033" s="172"/>
      <c r="P1033" s="172"/>
      <c r="Q1033" s="172"/>
      <c r="R1033" s="172"/>
      <c r="S1033" s="172"/>
      <c r="T1033" s="172"/>
      <c r="U1033" s="172"/>
      <c r="V1033" s="172"/>
      <c r="W1033" s="172"/>
      <c r="X1033" s="172"/>
      <c r="Y1033" s="172"/>
      <c r="Z1033" s="172"/>
      <c r="AA1033" s="172"/>
      <c r="AB1033" s="172"/>
    </row>
    <row r="1034" spans="1:28" ht="14.25">
      <c r="A1034" s="159"/>
      <c r="B1034" s="160"/>
      <c r="C1034" s="160"/>
      <c r="D1034" s="161"/>
      <c r="E1034" s="160"/>
      <c r="F1034" s="162"/>
      <c r="G1034" s="163"/>
      <c r="H1034" s="164"/>
      <c r="I1034" s="172"/>
      <c r="J1034" s="172"/>
      <c r="K1034" s="172"/>
      <c r="L1034" s="172"/>
      <c r="M1034" s="172"/>
      <c r="N1034" s="172"/>
      <c r="O1034" s="172"/>
      <c r="P1034" s="172"/>
      <c r="Q1034" s="172"/>
      <c r="R1034" s="172"/>
      <c r="S1034" s="172"/>
      <c r="T1034" s="172"/>
      <c r="U1034" s="172"/>
      <c r="V1034" s="172"/>
      <c r="W1034" s="172"/>
      <c r="X1034" s="172"/>
      <c r="Y1034" s="172"/>
      <c r="Z1034" s="172"/>
      <c r="AA1034" s="172"/>
      <c r="AB1034" s="172"/>
    </row>
    <row r="1035" spans="1:28" ht="14.25">
      <c r="A1035" s="148" t="s">
        <v>577</v>
      </c>
      <c r="B1035" s="149" t="s">
        <v>7</v>
      </c>
      <c r="C1035" s="149" t="s">
        <v>1504</v>
      </c>
      <c r="D1035" s="165" t="s">
        <v>1505</v>
      </c>
      <c r="E1035" s="149" t="s">
        <v>10</v>
      </c>
      <c r="F1035" s="150" t="s">
        <v>11</v>
      </c>
      <c r="G1035" s="151" t="s">
        <v>1506</v>
      </c>
      <c r="H1035" s="152" t="s">
        <v>1507</v>
      </c>
      <c r="I1035" s="172"/>
      <c r="J1035" s="172"/>
      <c r="K1035" s="172"/>
      <c r="L1035" s="172"/>
      <c r="M1035" s="172"/>
      <c r="N1035" s="172"/>
      <c r="O1035" s="172"/>
      <c r="P1035" s="172"/>
      <c r="Q1035" s="172"/>
      <c r="R1035" s="172"/>
      <c r="S1035" s="172"/>
      <c r="T1035" s="172"/>
      <c r="U1035" s="172"/>
      <c r="V1035" s="172"/>
      <c r="W1035" s="172"/>
      <c r="X1035" s="172"/>
      <c r="Y1035" s="172"/>
      <c r="Z1035" s="172"/>
      <c r="AA1035" s="172"/>
      <c r="AB1035" s="172"/>
    </row>
    <row r="1036" spans="1:28" ht="51">
      <c r="A1036" s="153" t="s">
        <v>1508</v>
      </c>
      <c r="B1036" s="154" t="s">
        <v>578</v>
      </c>
      <c r="C1036" s="154" t="s">
        <v>20</v>
      </c>
      <c r="D1036" s="155" t="s">
        <v>579</v>
      </c>
      <c r="E1036" s="154" t="s">
        <v>48</v>
      </c>
      <c r="F1036" s="156">
        <v>1</v>
      </c>
      <c r="G1036" s="157">
        <v>36614.44</v>
      </c>
      <c r="H1036" s="158">
        <v>36614.44</v>
      </c>
      <c r="I1036" s="172"/>
      <c r="J1036" s="172"/>
      <c r="K1036" s="172"/>
      <c r="L1036" s="172"/>
      <c r="M1036" s="172"/>
      <c r="N1036" s="172"/>
      <c r="O1036" s="172"/>
      <c r="P1036" s="172"/>
      <c r="Q1036" s="172"/>
      <c r="R1036" s="172"/>
      <c r="S1036" s="172"/>
      <c r="T1036" s="172"/>
      <c r="U1036" s="172"/>
      <c r="V1036" s="172"/>
      <c r="W1036" s="172"/>
      <c r="X1036" s="172"/>
      <c r="Y1036" s="172"/>
      <c r="Z1036" s="172"/>
      <c r="AA1036" s="172"/>
      <c r="AB1036" s="172"/>
    </row>
    <row r="1037" spans="1:28" ht="38.25">
      <c r="A1037" s="166" t="s">
        <v>1508</v>
      </c>
      <c r="B1037" s="167" t="s">
        <v>2248</v>
      </c>
      <c r="C1037" s="167" t="s">
        <v>20</v>
      </c>
      <c r="D1037" s="168" t="s">
        <v>2249</v>
      </c>
      <c r="E1037" s="167" t="s">
        <v>48</v>
      </c>
      <c r="F1037" s="169">
        <v>2</v>
      </c>
      <c r="G1037" s="170">
        <v>489.95</v>
      </c>
      <c r="H1037" s="171" t="s">
        <v>2250</v>
      </c>
      <c r="I1037" s="172"/>
      <c r="J1037" s="172"/>
      <c r="K1037" s="172"/>
      <c r="L1037" s="172"/>
      <c r="M1037" s="172"/>
      <c r="N1037" s="172"/>
      <c r="O1037" s="172"/>
      <c r="P1037" s="172"/>
      <c r="Q1037" s="172"/>
      <c r="R1037" s="172"/>
      <c r="S1037" s="172"/>
      <c r="T1037" s="172"/>
      <c r="U1037" s="172"/>
      <c r="V1037" s="172"/>
      <c r="W1037" s="172"/>
      <c r="X1037" s="172"/>
      <c r="Y1037" s="172"/>
      <c r="Z1037" s="172"/>
      <c r="AA1037" s="172"/>
      <c r="AB1037" s="172"/>
    </row>
    <row r="1038" spans="1:28" ht="38.25">
      <c r="A1038" s="166" t="s">
        <v>1508</v>
      </c>
      <c r="B1038" s="167" t="s">
        <v>2251</v>
      </c>
      <c r="C1038" s="167" t="s">
        <v>20</v>
      </c>
      <c r="D1038" s="168" t="s">
        <v>2252</v>
      </c>
      <c r="E1038" s="167" t="s">
        <v>80</v>
      </c>
      <c r="F1038" s="169">
        <v>9.4380000000000006</v>
      </c>
      <c r="G1038" s="170">
        <v>764.2</v>
      </c>
      <c r="H1038" s="171" t="s">
        <v>2253</v>
      </c>
      <c r="I1038" s="172"/>
      <c r="J1038" s="172"/>
      <c r="K1038" s="172"/>
      <c r="L1038" s="172"/>
      <c r="M1038" s="172"/>
      <c r="N1038" s="172"/>
      <c r="O1038" s="172"/>
      <c r="P1038" s="172"/>
      <c r="Q1038" s="172"/>
      <c r="R1038" s="172"/>
      <c r="S1038" s="172"/>
      <c r="T1038" s="172"/>
      <c r="U1038" s="172"/>
      <c r="V1038" s="172"/>
      <c r="W1038" s="172"/>
      <c r="X1038" s="172"/>
      <c r="Y1038" s="172"/>
      <c r="Z1038" s="172"/>
      <c r="AA1038" s="172"/>
      <c r="AB1038" s="172"/>
    </row>
    <row r="1039" spans="1:28" ht="25.5">
      <c r="A1039" s="166" t="s">
        <v>1508</v>
      </c>
      <c r="B1039" s="167" t="s">
        <v>85</v>
      </c>
      <c r="C1039" s="167" t="s">
        <v>20</v>
      </c>
      <c r="D1039" s="168" t="s">
        <v>1395</v>
      </c>
      <c r="E1039" s="167" t="s">
        <v>44</v>
      </c>
      <c r="F1039" s="169">
        <v>20.98</v>
      </c>
      <c r="G1039" s="170">
        <v>26.06</v>
      </c>
      <c r="H1039" s="171" t="s">
        <v>2254</v>
      </c>
      <c r="I1039" s="172"/>
      <c r="J1039" s="172"/>
      <c r="K1039" s="172"/>
      <c r="L1039" s="172"/>
      <c r="M1039" s="172"/>
      <c r="N1039" s="172"/>
      <c r="O1039" s="172"/>
      <c r="P1039" s="172"/>
      <c r="Q1039" s="172"/>
      <c r="R1039" s="172"/>
      <c r="S1039" s="172"/>
      <c r="T1039" s="172"/>
      <c r="U1039" s="172"/>
      <c r="V1039" s="172"/>
      <c r="W1039" s="172"/>
      <c r="X1039" s="172"/>
      <c r="Y1039" s="172"/>
      <c r="Z1039" s="172"/>
      <c r="AA1039" s="172"/>
      <c r="AB1039" s="172"/>
    </row>
    <row r="1040" spans="1:28" ht="25.5">
      <c r="A1040" s="166" t="s">
        <v>1508</v>
      </c>
      <c r="B1040" s="167" t="s">
        <v>2255</v>
      </c>
      <c r="C1040" s="167" t="s">
        <v>20</v>
      </c>
      <c r="D1040" s="168" t="s">
        <v>2256</v>
      </c>
      <c r="E1040" s="167" t="s">
        <v>80</v>
      </c>
      <c r="F1040" s="169">
        <v>32.369999999999997</v>
      </c>
      <c r="G1040" s="170">
        <v>85</v>
      </c>
      <c r="H1040" s="171" t="s">
        <v>2257</v>
      </c>
      <c r="I1040" s="172"/>
      <c r="J1040" s="172"/>
      <c r="K1040" s="172"/>
      <c r="L1040" s="172"/>
      <c r="M1040" s="172"/>
      <c r="N1040" s="172"/>
      <c r="O1040" s="172"/>
      <c r="P1040" s="172"/>
      <c r="Q1040" s="172"/>
      <c r="R1040" s="172"/>
      <c r="S1040" s="172"/>
      <c r="T1040" s="172"/>
      <c r="U1040" s="172"/>
      <c r="V1040" s="172"/>
      <c r="W1040" s="172"/>
      <c r="X1040" s="172"/>
      <c r="Y1040" s="172"/>
      <c r="Z1040" s="172"/>
      <c r="AA1040" s="172"/>
      <c r="AB1040" s="172"/>
    </row>
    <row r="1041" spans="1:28" ht="25.5">
      <c r="A1041" s="166" t="s">
        <v>1508</v>
      </c>
      <c r="B1041" s="167" t="s">
        <v>722</v>
      </c>
      <c r="C1041" s="167" t="s">
        <v>20</v>
      </c>
      <c r="D1041" s="168" t="s">
        <v>723</v>
      </c>
      <c r="E1041" s="167" t="s">
        <v>80</v>
      </c>
      <c r="F1041" s="169">
        <v>48.805</v>
      </c>
      <c r="G1041" s="170">
        <v>77.290000000000006</v>
      </c>
      <c r="H1041" s="171" t="s">
        <v>2258</v>
      </c>
      <c r="I1041" s="172"/>
      <c r="J1041" s="172"/>
      <c r="K1041" s="172"/>
      <c r="L1041" s="172"/>
      <c r="M1041" s="172"/>
      <c r="N1041" s="172"/>
      <c r="O1041" s="172"/>
      <c r="P1041" s="172"/>
      <c r="Q1041" s="172"/>
      <c r="R1041" s="172"/>
      <c r="S1041" s="172"/>
      <c r="T1041" s="172"/>
      <c r="U1041" s="172"/>
      <c r="V1041" s="172"/>
      <c r="W1041" s="172"/>
      <c r="X1041" s="172"/>
      <c r="Y1041" s="172"/>
      <c r="Z1041" s="172"/>
      <c r="AA1041" s="172"/>
      <c r="AB1041" s="172"/>
    </row>
    <row r="1042" spans="1:28" ht="25.5">
      <c r="A1042" s="166" t="s">
        <v>1508</v>
      </c>
      <c r="B1042" s="167" t="s">
        <v>2259</v>
      </c>
      <c r="C1042" s="167" t="s">
        <v>20</v>
      </c>
      <c r="D1042" s="168" t="s">
        <v>2260</v>
      </c>
      <c r="E1042" s="167" t="s">
        <v>80</v>
      </c>
      <c r="F1042" s="169">
        <v>32.369999999999997</v>
      </c>
      <c r="G1042" s="170">
        <v>26.8</v>
      </c>
      <c r="H1042" s="171" t="s">
        <v>2261</v>
      </c>
      <c r="I1042" s="172"/>
      <c r="J1042" s="172"/>
      <c r="K1042" s="172"/>
      <c r="L1042" s="172"/>
      <c r="M1042" s="172"/>
      <c r="N1042" s="172"/>
      <c r="O1042" s="172"/>
      <c r="P1042" s="172"/>
      <c r="Q1042" s="172"/>
      <c r="R1042" s="172"/>
      <c r="S1042" s="172"/>
      <c r="T1042" s="172"/>
      <c r="U1042" s="172"/>
      <c r="V1042" s="172"/>
      <c r="W1042" s="172"/>
      <c r="X1042" s="172"/>
      <c r="Y1042" s="172"/>
      <c r="Z1042" s="172"/>
      <c r="AA1042" s="172"/>
      <c r="AB1042" s="172"/>
    </row>
    <row r="1043" spans="1:28" ht="14.25">
      <c r="A1043" s="166" t="s">
        <v>1508</v>
      </c>
      <c r="B1043" s="167" t="s">
        <v>2262</v>
      </c>
      <c r="C1043" s="167" t="s">
        <v>20</v>
      </c>
      <c r="D1043" s="168" t="s">
        <v>2263</v>
      </c>
      <c r="E1043" s="167" t="s">
        <v>1190</v>
      </c>
      <c r="F1043" s="169">
        <v>729.84</v>
      </c>
      <c r="G1043" s="170">
        <v>13.96</v>
      </c>
      <c r="H1043" s="171" t="s">
        <v>2264</v>
      </c>
      <c r="I1043" s="172"/>
      <c r="J1043" s="172"/>
      <c r="K1043" s="172"/>
      <c r="L1043" s="172"/>
      <c r="M1043" s="172"/>
      <c r="N1043" s="172"/>
      <c r="O1043" s="172"/>
      <c r="P1043" s="172"/>
      <c r="Q1043" s="172"/>
      <c r="R1043" s="172"/>
      <c r="S1043" s="172"/>
      <c r="T1043" s="172"/>
      <c r="U1043" s="172"/>
      <c r="V1043" s="172"/>
      <c r="W1043" s="172"/>
      <c r="X1043" s="172"/>
      <c r="Y1043" s="172"/>
      <c r="Z1043" s="172"/>
      <c r="AA1043" s="172"/>
      <c r="AB1043" s="172"/>
    </row>
    <row r="1044" spans="1:28" ht="25.5">
      <c r="A1044" s="166" t="s">
        <v>1508</v>
      </c>
      <c r="B1044" s="167" t="s">
        <v>2265</v>
      </c>
      <c r="C1044" s="167" t="s">
        <v>20</v>
      </c>
      <c r="D1044" s="168" t="s">
        <v>2266</v>
      </c>
      <c r="E1044" s="167" t="s">
        <v>44</v>
      </c>
      <c r="F1044" s="169">
        <v>88.58</v>
      </c>
      <c r="G1044" s="170">
        <v>71.599999999999994</v>
      </c>
      <c r="H1044" s="171" t="s">
        <v>2267</v>
      </c>
      <c r="I1044" s="172"/>
      <c r="J1044" s="172"/>
      <c r="K1044" s="172"/>
      <c r="L1044" s="172"/>
      <c r="M1044" s="172"/>
      <c r="N1044" s="172"/>
      <c r="O1044" s="172"/>
      <c r="P1044" s="172"/>
      <c r="Q1044" s="172"/>
      <c r="R1044" s="172"/>
      <c r="S1044" s="172"/>
      <c r="T1044" s="172"/>
      <c r="U1044" s="172"/>
      <c r="V1044" s="172"/>
      <c r="W1044" s="172"/>
      <c r="X1044" s="172"/>
      <c r="Y1044" s="172"/>
      <c r="Z1044" s="172"/>
      <c r="AA1044" s="172"/>
      <c r="AB1044" s="172"/>
    </row>
    <row r="1045" spans="1:28" ht="38.25">
      <c r="A1045" s="166" t="s">
        <v>1508</v>
      </c>
      <c r="B1045" s="167" t="s">
        <v>2268</v>
      </c>
      <c r="C1045" s="167" t="s">
        <v>20</v>
      </c>
      <c r="D1045" s="168" t="s">
        <v>2269</v>
      </c>
      <c r="E1045" s="167" t="s">
        <v>44</v>
      </c>
      <c r="F1045" s="169">
        <v>55.68</v>
      </c>
      <c r="G1045" s="170">
        <v>55.27</v>
      </c>
      <c r="H1045" s="171" t="s">
        <v>2270</v>
      </c>
      <c r="I1045" s="172"/>
      <c r="J1045" s="172"/>
      <c r="K1045" s="172"/>
      <c r="L1045" s="172"/>
      <c r="M1045" s="172"/>
      <c r="N1045" s="172"/>
      <c r="O1045" s="172"/>
      <c r="P1045" s="172"/>
      <c r="Q1045" s="172"/>
      <c r="R1045" s="172"/>
      <c r="S1045" s="172"/>
      <c r="T1045" s="172"/>
      <c r="U1045" s="172"/>
      <c r="V1045" s="172"/>
      <c r="W1045" s="172"/>
      <c r="X1045" s="172"/>
      <c r="Y1045" s="172"/>
      <c r="Z1045" s="172"/>
      <c r="AA1045" s="172"/>
      <c r="AB1045" s="172"/>
    </row>
    <row r="1046" spans="1:28" ht="14.25">
      <c r="A1046" s="166" t="s">
        <v>1508</v>
      </c>
      <c r="B1046" s="167" t="s">
        <v>2271</v>
      </c>
      <c r="C1046" s="167" t="s">
        <v>20</v>
      </c>
      <c r="D1046" s="168" t="s">
        <v>2272</v>
      </c>
      <c r="E1046" s="167" t="s">
        <v>48</v>
      </c>
      <c r="F1046" s="169">
        <v>4</v>
      </c>
      <c r="G1046" s="170">
        <v>62.57</v>
      </c>
      <c r="H1046" s="171" t="s">
        <v>2273</v>
      </c>
      <c r="I1046" s="172"/>
      <c r="J1046" s="172"/>
      <c r="K1046" s="172"/>
      <c r="L1046" s="172"/>
      <c r="M1046" s="172"/>
      <c r="N1046" s="172"/>
      <c r="O1046" s="172"/>
      <c r="P1046" s="172"/>
      <c r="Q1046" s="172"/>
      <c r="R1046" s="172"/>
      <c r="S1046" s="172"/>
      <c r="T1046" s="172"/>
      <c r="U1046" s="172"/>
      <c r="V1046" s="172"/>
      <c r="W1046" s="172"/>
      <c r="X1046" s="172"/>
      <c r="Y1046" s="172"/>
      <c r="Z1046" s="172"/>
      <c r="AA1046" s="172"/>
      <c r="AB1046" s="172"/>
    </row>
    <row r="1047" spans="1:28" ht="25.5">
      <c r="A1047" s="166" t="s">
        <v>1508</v>
      </c>
      <c r="B1047" s="167" t="s">
        <v>2274</v>
      </c>
      <c r="C1047" s="167" t="s">
        <v>20</v>
      </c>
      <c r="D1047" s="168" t="s">
        <v>2275</v>
      </c>
      <c r="E1047" s="167" t="s">
        <v>80</v>
      </c>
      <c r="F1047" s="169">
        <v>1.0489999999999999</v>
      </c>
      <c r="G1047" s="170">
        <v>596.35</v>
      </c>
      <c r="H1047" s="171" t="s">
        <v>2276</v>
      </c>
      <c r="I1047" s="172"/>
      <c r="J1047" s="172"/>
      <c r="K1047" s="172"/>
      <c r="L1047" s="172"/>
      <c r="M1047" s="172"/>
      <c r="N1047" s="172"/>
      <c r="O1047" s="172"/>
      <c r="P1047" s="172"/>
      <c r="Q1047" s="172"/>
      <c r="R1047" s="172"/>
      <c r="S1047" s="172"/>
      <c r="T1047" s="172"/>
      <c r="U1047" s="172"/>
      <c r="V1047" s="172"/>
      <c r="W1047" s="172"/>
      <c r="X1047" s="172"/>
      <c r="Y1047" s="172"/>
      <c r="Z1047" s="172"/>
      <c r="AA1047" s="172"/>
      <c r="AB1047" s="172"/>
    </row>
    <row r="1048" spans="1:28" ht="14.25">
      <c r="A1048" s="159"/>
      <c r="B1048" s="160"/>
      <c r="C1048" s="160"/>
      <c r="D1048" s="161"/>
      <c r="E1048" s="160"/>
      <c r="F1048" s="162"/>
      <c r="G1048" s="163"/>
      <c r="H1048" s="164"/>
      <c r="I1048" s="172"/>
      <c r="J1048" s="172"/>
      <c r="K1048" s="172"/>
      <c r="L1048" s="172"/>
      <c r="M1048" s="172"/>
      <c r="N1048" s="172"/>
      <c r="O1048" s="172"/>
      <c r="P1048" s="172"/>
      <c r="Q1048" s="172"/>
      <c r="R1048" s="172"/>
      <c r="S1048" s="172"/>
      <c r="T1048" s="172"/>
      <c r="U1048" s="172"/>
      <c r="V1048" s="172"/>
      <c r="W1048" s="172"/>
      <c r="X1048" s="172"/>
      <c r="Y1048" s="172"/>
      <c r="Z1048" s="172"/>
      <c r="AA1048" s="172"/>
      <c r="AB1048" s="172"/>
    </row>
    <row r="1049" spans="1:28" ht="14.25">
      <c r="A1049" s="148" t="s">
        <v>580</v>
      </c>
      <c r="B1049" s="149" t="s">
        <v>7</v>
      </c>
      <c r="C1049" s="149" t="s">
        <v>1504</v>
      </c>
      <c r="D1049" s="165" t="s">
        <v>1505</v>
      </c>
      <c r="E1049" s="149" t="s">
        <v>10</v>
      </c>
      <c r="F1049" s="150" t="s">
        <v>11</v>
      </c>
      <c r="G1049" s="151" t="s">
        <v>1506</v>
      </c>
      <c r="H1049" s="152" t="s">
        <v>1507</v>
      </c>
      <c r="I1049" s="172"/>
      <c r="J1049" s="172"/>
      <c r="K1049" s="172"/>
      <c r="L1049" s="172"/>
      <c r="M1049" s="172"/>
      <c r="N1049" s="172"/>
      <c r="O1049" s="172"/>
      <c r="P1049" s="172"/>
      <c r="Q1049" s="172"/>
      <c r="R1049" s="172"/>
      <c r="S1049" s="172"/>
      <c r="T1049" s="172"/>
      <c r="U1049" s="172"/>
      <c r="V1049" s="172"/>
      <c r="W1049" s="172"/>
      <c r="X1049" s="172"/>
      <c r="Y1049" s="172"/>
      <c r="Z1049" s="172"/>
      <c r="AA1049" s="172"/>
      <c r="AB1049" s="172"/>
    </row>
    <row r="1050" spans="1:28" ht="38.25">
      <c r="A1050" s="153" t="s">
        <v>1508</v>
      </c>
      <c r="B1050" s="154" t="s">
        <v>581</v>
      </c>
      <c r="C1050" s="154" t="s">
        <v>27</v>
      </c>
      <c r="D1050" s="155" t="s">
        <v>582</v>
      </c>
      <c r="E1050" s="154" t="s">
        <v>76</v>
      </c>
      <c r="F1050" s="156">
        <v>1</v>
      </c>
      <c r="G1050" s="157">
        <v>247.88</v>
      </c>
      <c r="H1050" s="158">
        <v>247.88</v>
      </c>
      <c r="I1050" s="172"/>
      <c r="J1050" s="172"/>
      <c r="K1050" s="172"/>
      <c r="L1050" s="172"/>
      <c r="M1050" s="172"/>
      <c r="N1050" s="172"/>
      <c r="O1050" s="172"/>
      <c r="P1050" s="172"/>
      <c r="Q1050" s="172"/>
      <c r="R1050" s="172"/>
      <c r="S1050" s="172"/>
      <c r="T1050" s="172"/>
      <c r="U1050" s="172"/>
      <c r="V1050" s="172"/>
      <c r="W1050" s="172"/>
      <c r="X1050" s="172"/>
      <c r="Y1050" s="172"/>
      <c r="Z1050" s="172"/>
      <c r="AA1050" s="172"/>
      <c r="AB1050" s="172"/>
    </row>
    <row r="1051" spans="1:28" ht="25.5">
      <c r="A1051" s="166" t="s">
        <v>1510</v>
      </c>
      <c r="B1051" s="167" t="s">
        <v>2277</v>
      </c>
      <c r="C1051" s="167" t="s">
        <v>27</v>
      </c>
      <c r="D1051" s="168" t="s">
        <v>2278</v>
      </c>
      <c r="E1051" s="167" t="s">
        <v>76</v>
      </c>
      <c r="F1051" s="169">
        <v>1</v>
      </c>
      <c r="G1051" s="170">
        <v>151.43</v>
      </c>
      <c r="H1051" s="171">
        <v>151.43</v>
      </c>
      <c r="I1051" s="172"/>
      <c r="J1051" s="172"/>
      <c r="K1051" s="172"/>
      <c r="L1051" s="172"/>
      <c r="M1051" s="172"/>
      <c r="N1051" s="172"/>
      <c r="O1051" s="172"/>
      <c r="P1051" s="172"/>
      <c r="Q1051" s="172"/>
      <c r="R1051" s="172"/>
      <c r="S1051" s="172"/>
      <c r="T1051" s="172"/>
      <c r="U1051" s="172"/>
      <c r="V1051" s="172"/>
      <c r="W1051" s="172"/>
      <c r="X1051" s="172"/>
      <c r="Y1051" s="172"/>
      <c r="Z1051" s="172"/>
      <c r="AA1051" s="172"/>
      <c r="AB1051" s="172"/>
    </row>
    <row r="1052" spans="1:28" ht="25.5">
      <c r="A1052" s="166" t="s">
        <v>1510</v>
      </c>
      <c r="B1052" s="167" t="s">
        <v>2279</v>
      </c>
      <c r="C1052" s="167" t="s">
        <v>27</v>
      </c>
      <c r="D1052" s="168" t="s">
        <v>2280</v>
      </c>
      <c r="E1052" s="167" t="s">
        <v>76</v>
      </c>
      <c r="F1052" s="169">
        <v>1</v>
      </c>
      <c r="G1052" s="170">
        <v>13.01</v>
      </c>
      <c r="H1052" s="171">
        <v>13.01</v>
      </c>
      <c r="I1052" s="172"/>
      <c r="J1052" s="172"/>
      <c r="K1052" s="172"/>
      <c r="L1052" s="172"/>
      <c r="M1052" s="172"/>
      <c r="N1052" s="172"/>
      <c r="O1052" s="172"/>
      <c r="P1052" s="172"/>
      <c r="Q1052" s="172"/>
      <c r="R1052" s="172"/>
      <c r="S1052" s="172"/>
      <c r="T1052" s="172"/>
      <c r="U1052" s="172"/>
      <c r="V1052" s="172"/>
      <c r="W1052" s="172"/>
      <c r="X1052" s="172"/>
      <c r="Y1052" s="172"/>
      <c r="Z1052" s="172"/>
      <c r="AA1052" s="172"/>
      <c r="AB1052" s="172"/>
    </row>
    <row r="1053" spans="1:28" ht="25.5">
      <c r="A1053" s="166" t="s">
        <v>1510</v>
      </c>
      <c r="B1053" s="167" t="s">
        <v>2281</v>
      </c>
      <c r="C1053" s="167" t="s">
        <v>27</v>
      </c>
      <c r="D1053" s="168" t="s">
        <v>2282</v>
      </c>
      <c r="E1053" s="167" t="s">
        <v>76</v>
      </c>
      <c r="F1053" s="169">
        <v>1</v>
      </c>
      <c r="G1053" s="170">
        <v>83.44</v>
      </c>
      <c r="H1053" s="171">
        <v>83.44</v>
      </c>
      <c r="I1053" s="172"/>
      <c r="J1053" s="172"/>
      <c r="K1053" s="172"/>
      <c r="L1053" s="172"/>
      <c r="M1053" s="172"/>
      <c r="N1053" s="172"/>
      <c r="O1053" s="172"/>
      <c r="P1053" s="172"/>
      <c r="Q1053" s="172"/>
      <c r="R1053" s="172"/>
      <c r="S1053" s="172"/>
      <c r="T1053" s="172"/>
      <c r="U1053" s="172"/>
      <c r="V1053" s="172"/>
      <c r="W1053" s="172"/>
      <c r="X1053" s="172"/>
      <c r="Y1053" s="172"/>
      <c r="Z1053" s="172"/>
      <c r="AA1053" s="172"/>
      <c r="AB1053" s="172"/>
    </row>
    <row r="1054" spans="1:28" ht="14.25">
      <c r="A1054" s="159"/>
      <c r="B1054" s="160"/>
      <c r="C1054" s="160"/>
      <c r="D1054" s="161"/>
      <c r="E1054" s="160"/>
      <c r="F1054" s="162"/>
      <c r="G1054" s="163"/>
      <c r="H1054" s="164"/>
      <c r="I1054" s="172"/>
      <c r="J1054" s="172"/>
      <c r="K1054" s="172"/>
      <c r="L1054" s="172"/>
      <c r="M1054" s="172"/>
      <c r="N1054" s="172"/>
      <c r="O1054" s="172"/>
      <c r="P1054" s="172"/>
      <c r="Q1054" s="172"/>
      <c r="R1054" s="172"/>
      <c r="S1054" s="172"/>
      <c r="T1054" s="172"/>
      <c r="U1054" s="172"/>
      <c r="V1054" s="172"/>
      <c r="W1054" s="172"/>
      <c r="X1054" s="172"/>
      <c r="Y1054" s="172"/>
      <c r="Z1054" s="172"/>
      <c r="AA1054" s="172"/>
      <c r="AB1054" s="172"/>
    </row>
    <row r="1055" spans="1:28" ht="14.25">
      <c r="A1055" s="148" t="s">
        <v>583</v>
      </c>
      <c r="B1055" s="149" t="s">
        <v>7</v>
      </c>
      <c r="C1055" s="149" t="s">
        <v>1504</v>
      </c>
      <c r="D1055" s="165" t="s">
        <v>1505</v>
      </c>
      <c r="E1055" s="149" t="s">
        <v>10</v>
      </c>
      <c r="F1055" s="150" t="s">
        <v>11</v>
      </c>
      <c r="G1055" s="151" t="s">
        <v>1506</v>
      </c>
      <c r="H1055" s="152" t="s">
        <v>1507</v>
      </c>
      <c r="I1055" s="172"/>
      <c r="J1055" s="172"/>
      <c r="K1055" s="172"/>
      <c r="L1055" s="172"/>
      <c r="M1055" s="172"/>
      <c r="N1055" s="172"/>
      <c r="O1055" s="172"/>
      <c r="P1055" s="172"/>
      <c r="Q1055" s="172"/>
      <c r="R1055" s="172"/>
      <c r="S1055" s="172"/>
      <c r="T1055" s="172"/>
      <c r="U1055" s="172"/>
      <c r="V1055" s="172"/>
      <c r="W1055" s="172"/>
      <c r="X1055" s="172"/>
      <c r="Y1055" s="172"/>
      <c r="Z1055" s="172"/>
      <c r="AA1055" s="172"/>
      <c r="AB1055" s="172"/>
    </row>
    <row r="1056" spans="1:28" ht="38.25">
      <c r="A1056" s="153" t="s">
        <v>1508</v>
      </c>
      <c r="B1056" s="154" t="s">
        <v>584</v>
      </c>
      <c r="C1056" s="154" t="s">
        <v>20</v>
      </c>
      <c r="D1056" s="155" t="s">
        <v>2283</v>
      </c>
      <c r="E1056" s="154" t="s">
        <v>48</v>
      </c>
      <c r="F1056" s="156">
        <v>1</v>
      </c>
      <c r="G1056" s="157">
        <v>222.8</v>
      </c>
      <c r="H1056" s="158">
        <v>222.8</v>
      </c>
      <c r="I1056" s="172"/>
      <c r="J1056" s="172"/>
      <c r="K1056" s="172"/>
      <c r="L1056" s="172"/>
      <c r="M1056" s="172"/>
      <c r="N1056" s="172"/>
      <c r="O1056" s="172"/>
      <c r="P1056" s="172"/>
      <c r="Q1056" s="172"/>
      <c r="R1056" s="172"/>
      <c r="S1056" s="172"/>
      <c r="T1056" s="172"/>
      <c r="U1056" s="172"/>
      <c r="V1056" s="172"/>
      <c r="W1056" s="172"/>
      <c r="X1056" s="172"/>
      <c r="Y1056" s="172"/>
      <c r="Z1056" s="172"/>
      <c r="AA1056" s="172"/>
      <c r="AB1056" s="172"/>
    </row>
    <row r="1057" spans="1:28" ht="25.5">
      <c r="A1057" s="166" t="s">
        <v>1513</v>
      </c>
      <c r="B1057" s="167" t="s">
        <v>2284</v>
      </c>
      <c r="C1057" s="167" t="s">
        <v>20</v>
      </c>
      <c r="D1057" s="168" t="s">
        <v>2285</v>
      </c>
      <c r="E1057" s="167" t="s">
        <v>48</v>
      </c>
      <c r="F1057" s="169">
        <v>1</v>
      </c>
      <c r="G1057" s="170">
        <v>37.4</v>
      </c>
      <c r="H1057" s="171" t="s">
        <v>2286</v>
      </c>
      <c r="I1057" s="172"/>
      <c r="J1057" s="172"/>
      <c r="K1057" s="172"/>
      <c r="L1057" s="172"/>
      <c r="M1057" s="172"/>
      <c r="N1057" s="172"/>
      <c r="O1057" s="172"/>
      <c r="P1057" s="172"/>
      <c r="Q1057" s="172"/>
      <c r="R1057" s="172"/>
      <c r="S1057" s="172"/>
      <c r="T1057" s="172"/>
      <c r="U1057" s="172"/>
      <c r="V1057" s="172"/>
      <c r="W1057" s="172"/>
      <c r="X1057" s="172"/>
      <c r="Y1057" s="172"/>
      <c r="Z1057" s="172"/>
      <c r="AA1057" s="172"/>
      <c r="AB1057" s="172"/>
    </row>
    <row r="1058" spans="1:28" ht="38.25">
      <c r="A1058" s="166" t="s">
        <v>1513</v>
      </c>
      <c r="B1058" s="167" t="s">
        <v>2287</v>
      </c>
      <c r="C1058" s="167" t="s">
        <v>20</v>
      </c>
      <c r="D1058" s="168" t="s">
        <v>2288</v>
      </c>
      <c r="E1058" s="167" t="s">
        <v>48</v>
      </c>
      <c r="F1058" s="169">
        <v>1</v>
      </c>
      <c r="G1058" s="170">
        <v>167.94</v>
      </c>
      <c r="H1058" s="171" t="s">
        <v>2289</v>
      </c>
      <c r="I1058" s="172"/>
      <c r="J1058" s="172"/>
      <c r="K1058" s="172"/>
      <c r="L1058" s="172"/>
      <c r="M1058" s="172"/>
      <c r="N1058" s="172"/>
      <c r="O1058" s="172"/>
      <c r="P1058" s="172"/>
      <c r="Q1058" s="172"/>
      <c r="R1058" s="172"/>
      <c r="S1058" s="172"/>
      <c r="T1058" s="172"/>
      <c r="U1058" s="172"/>
      <c r="V1058" s="172"/>
      <c r="W1058" s="172"/>
      <c r="X1058" s="172"/>
      <c r="Y1058" s="172"/>
      <c r="Z1058" s="172"/>
      <c r="AA1058" s="172"/>
      <c r="AB1058" s="172"/>
    </row>
    <row r="1059" spans="1:28" ht="25.5">
      <c r="A1059" s="166" t="s">
        <v>1513</v>
      </c>
      <c r="B1059" s="167" t="s">
        <v>2290</v>
      </c>
      <c r="C1059" s="167" t="s">
        <v>20</v>
      </c>
      <c r="D1059" s="168" t="s">
        <v>2291</v>
      </c>
      <c r="E1059" s="167" t="s">
        <v>61</v>
      </c>
      <c r="F1059" s="169">
        <v>0.39898230000000001</v>
      </c>
      <c r="G1059" s="170">
        <v>0.13</v>
      </c>
      <c r="H1059" s="171" t="s">
        <v>2292</v>
      </c>
      <c r="I1059" s="172"/>
      <c r="J1059" s="172"/>
      <c r="K1059" s="172"/>
      <c r="L1059" s="172"/>
      <c r="M1059" s="172"/>
      <c r="N1059" s="172"/>
      <c r="O1059" s="172"/>
      <c r="P1059" s="172"/>
      <c r="Q1059" s="172"/>
      <c r="R1059" s="172"/>
      <c r="S1059" s="172"/>
      <c r="T1059" s="172"/>
      <c r="U1059" s="172"/>
      <c r="V1059" s="172"/>
      <c r="W1059" s="172"/>
      <c r="X1059" s="172"/>
      <c r="Y1059" s="172"/>
      <c r="Z1059" s="172"/>
      <c r="AA1059" s="172"/>
      <c r="AB1059" s="172"/>
    </row>
    <row r="1060" spans="1:28" ht="14.25">
      <c r="A1060" s="166" t="s">
        <v>1508</v>
      </c>
      <c r="B1060" s="167" t="s">
        <v>1583</v>
      </c>
      <c r="C1060" s="167" t="s">
        <v>20</v>
      </c>
      <c r="D1060" s="168" t="s">
        <v>1584</v>
      </c>
      <c r="E1060" s="167" t="s">
        <v>1585</v>
      </c>
      <c r="F1060" s="169">
        <v>0.40740739999999998</v>
      </c>
      <c r="G1060" s="170">
        <v>30.49</v>
      </c>
      <c r="H1060" s="171" t="s">
        <v>2293</v>
      </c>
      <c r="I1060" s="172"/>
      <c r="J1060" s="172"/>
      <c r="K1060" s="172"/>
      <c r="L1060" s="172"/>
      <c r="M1060" s="172"/>
      <c r="N1060" s="172"/>
      <c r="O1060" s="172"/>
      <c r="P1060" s="172"/>
      <c r="Q1060" s="172"/>
      <c r="R1060" s="172"/>
      <c r="S1060" s="172"/>
      <c r="T1060" s="172"/>
      <c r="U1060" s="172"/>
      <c r="V1060" s="172"/>
      <c r="W1060" s="172"/>
      <c r="X1060" s="172"/>
      <c r="Y1060" s="172"/>
      <c r="Z1060" s="172"/>
      <c r="AA1060" s="172"/>
      <c r="AB1060" s="172"/>
    </row>
    <row r="1061" spans="1:28" ht="14.25">
      <c r="A1061" s="166" t="s">
        <v>1508</v>
      </c>
      <c r="B1061" s="167" t="s">
        <v>1591</v>
      </c>
      <c r="C1061" s="167" t="s">
        <v>20</v>
      </c>
      <c r="D1061" s="168" t="s">
        <v>1592</v>
      </c>
      <c r="E1061" s="167" t="s">
        <v>1585</v>
      </c>
      <c r="F1061" s="169">
        <v>0.20370369999999999</v>
      </c>
      <c r="G1061" s="170">
        <v>24.49</v>
      </c>
      <c r="H1061" s="171" t="s">
        <v>2294</v>
      </c>
      <c r="I1061" s="172"/>
      <c r="J1061" s="172"/>
      <c r="K1061" s="172"/>
      <c r="L1061" s="172"/>
      <c r="M1061" s="172"/>
      <c r="N1061" s="172"/>
      <c r="O1061" s="172"/>
      <c r="P1061" s="172"/>
      <c r="Q1061" s="172"/>
      <c r="R1061" s="172"/>
      <c r="S1061" s="172"/>
      <c r="T1061" s="172"/>
      <c r="U1061" s="172"/>
      <c r="V1061" s="172"/>
      <c r="W1061" s="172"/>
      <c r="X1061" s="172"/>
      <c r="Y1061" s="172"/>
      <c r="Z1061" s="172"/>
      <c r="AA1061" s="172"/>
      <c r="AB1061" s="172"/>
    </row>
    <row r="1062" spans="1:28" ht="14.25">
      <c r="A1062" s="159"/>
      <c r="B1062" s="160"/>
      <c r="C1062" s="160"/>
      <c r="D1062" s="161"/>
      <c r="E1062" s="160"/>
      <c r="F1062" s="162"/>
      <c r="G1062" s="163"/>
      <c r="H1062" s="164"/>
      <c r="I1062" s="172"/>
      <c r="J1062" s="172"/>
      <c r="K1062" s="172"/>
      <c r="L1062" s="172"/>
      <c r="M1062" s="172"/>
      <c r="N1062" s="172"/>
      <c r="O1062" s="172"/>
      <c r="P1062" s="172"/>
      <c r="Q1062" s="172"/>
      <c r="R1062" s="172"/>
      <c r="S1062" s="172"/>
      <c r="T1062" s="172"/>
      <c r="U1062" s="172"/>
      <c r="V1062" s="172"/>
      <c r="W1062" s="172"/>
      <c r="X1062" s="172"/>
      <c r="Y1062" s="172"/>
      <c r="Z1062" s="172"/>
      <c r="AA1062" s="172"/>
      <c r="AB1062" s="172"/>
    </row>
    <row r="1063" spans="1:28" ht="14.25">
      <c r="A1063" s="148" t="s">
        <v>586</v>
      </c>
      <c r="B1063" s="149" t="s">
        <v>7</v>
      </c>
      <c r="C1063" s="149" t="s">
        <v>1504</v>
      </c>
      <c r="D1063" s="165" t="s">
        <v>1505</v>
      </c>
      <c r="E1063" s="149" t="s">
        <v>10</v>
      </c>
      <c r="F1063" s="150" t="s">
        <v>11</v>
      </c>
      <c r="G1063" s="151" t="s">
        <v>1506</v>
      </c>
      <c r="H1063" s="152" t="s">
        <v>1507</v>
      </c>
      <c r="I1063" s="172"/>
      <c r="J1063" s="172"/>
      <c r="K1063" s="172"/>
      <c r="L1063" s="172"/>
      <c r="M1063" s="172"/>
      <c r="N1063" s="172"/>
      <c r="O1063" s="172"/>
      <c r="P1063" s="172"/>
      <c r="Q1063" s="172"/>
      <c r="R1063" s="172"/>
      <c r="S1063" s="172"/>
      <c r="T1063" s="172"/>
      <c r="U1063" s="172"/>
      <c r="V1063" s="172"/>
      <c r="W1063" s="172"/>
      <c r="X1063" s="172"/>
      <c r="Y1063" s="172"/>
      <c r="Z1063" s="172"/>
      <c r="AA1063" s="172"/>
      <c r="AB1063" s="172"/>
    </row>
    <row r="1064" spans="1:28" ht="25.5">
      <c r="A1064" s="153" t="s">
        <v>1508</v>
      </c>
      <c r="B1064" s="154" t="s">
        <v>587</v>
      </c>
      <c r="C1064" s="154" t="s">
        <v>27</v>
      </c>
      <c r="D1064" s="155" t="s">
        <v>588</v>
      </c>
      <c r="E1064" s="154" t="s">
        <v>76</v>
      </c>
      <c r="F1064" s="156">
        <v>1</v>
      </c>
      <c r="G1064" s="157">
        <v>42.6</v>
      </c>
      <c r="H1064" s="158">
        <v>42.6</v>
      </c>
      <c r="I1064" s="172"/>
      <c r="J1064" s="172"/>
      <c r="K1064" s="172"/>
      <c r="L1064" s="172"/>
      <c r="M1064" s="172"/>
      <c r="N1064" s="172"/>
      <c r="O1064" s="172"/>
      <c r="P1064" s="172"/>
      <c r="Q1064" s="172"/>
      <c r="R1064" s="172"/>
      <c r="S1064" s="172"/>
      <c r="T1064" s="172"/>
      <c r="U1064" s="172"/>
      <c r="V1064" s="172"/>
      <c r="W1064" s="172"/>
      <c r="X1064" s="172"/>
      <c r="Y1064" s="172"/>
      <c r="Z1064" s="172"/>
      <c r="AA1064" s="172"/>
      <c r="AB1064" s="172"/>
    </row>
    <row r="1065" spans="1:28" ht="25.5">
      <c r="A1065" s="166" t="s">
        <v>1510</v>
      </c>
      <c r="B1065" s="167" t="s">
        <v>2118</v>
      </c>
      <c r="C1065" s="167" t="s">
        <v>27</v>
      </c>
      <c r="D1065" s="168" t="s">
        <v>2119</v>
      </c>
      <c r="E1065" s="167" t="s">
        <v>1673</v>
      </c>
      <c r="F1065" s="169">
        <v>0.31619999999999998</v>
      </c>
      <c r="G1065" s="170">
        <v>30.48</v>
      </c>
      <c r="H1065" s="171">
        <v>9.6300000000000008</v>
      </c>
      <c r="I1065" s="172"/>
      <c r="J1065" s="172"/>
      <c r="K1065" s="172"/>
      <c r="L1065" s="172"/>
      <c r="M1065" s="172"/>
      <c r="N1065" s="172"/>
      <c r="O1065" s="172"/>
      <c r="P1065" s="172"/>
      <c r="Q1065" s="172"/>
      <c r="R1065" s="172"/>
      <c r="S1065" s="172"/>
      <c r="T1065" s="172"/>
      <c r="U1065" s="172"/>
      <c r="V1065" s="172"/>
      <c r="W1065" s="172"/>
      <c r="X1065" s="172"/>
      <c r="Y1065" s="172"/>
      <c r="Z1065" s="172"/>
      <c r="AA1065" s="172"/>
      <c r="AB1065" s="172"/>
    </row>
    <row r="1066" spans="1:28" ht="25.5">
      <c r="A1066" s="166" t="s">
        <v>1510</v>
      </c>
      <c r="B1066" s="167" t="s">
        <v>1726</v>
      </c>
      <c r="C1066" s="167" t="s">
        <v>27</v>
      </c>
      <c r="D1066" s="168" t="s">
        <v>1727</v>
      </c>
      <c r="E1066" s="167" t="s">
        <v>1673</v>
      </c>
      <c r="F1066" s="169">
        <v>9.9599999999999994E-2</v>
      </c>
      <c r="G1066" s="170">
        <v>22.64</v>
      </c>
      <c r="H1066" s="171">
        <v>2.25</v>
      </c>
      <c r="I1066" s="172"/>
      <c r="J1066" s="172"/>
      <c r="K1066" s="172"/>
      <c r="L1066" s="172"/>
      <c r="M1066" s="172"/>
      <c r="N1066" s="172"/>
      <c r="O1066" s="172"/>
      <c r="P1066" s="172"/>
      <c r="Q1066" s="172"/>
      <c r="R1066" s="172"/>
      <c r="S1066" s="172"/>
      <c r="T1066" s="172"/>
      <c r="U1066" s="172"/>
      <c r="V1066" s="172"/>
      <c r="W1066" s="172"/>
      <c r="X1066" s="172"/>
      <c r="Y1066" s="172"/>
      <c r="Z1066" s="172"/>
      <c r="AA1066" s="172"/>
      <c r="AB1066" s="172"/>
    </row>
    <row r="1067" spans="1:28" ht="14.25">
      <c r="A1067" s="166" t="s">
        <v>1513</v>
      </c>
      <c r="B1067" s="167" t="s">
        <v>2295</v>
      </c>
      <c r="C1067" s="167" t="s">
        <v>27</v>
      </c>
      <c r="D1067" s="168" t="s">
        <v>2296</v>
      </c>
      <c r="E1067" s="167" t="s">
        <v>76</v>
      </c>
      <c r="F1067" s="169">
        <v>1</v>
      </c>
      <c r="G1067" s="170">
        <v>30.72</v>
      </c>
      <c r="H1067" s="171">
        <v>30.72</v>
      </c>
      <c r="I1067" s="172"/>
      <c r="J1067" s="172"/>
      <c r="K1067" s="172"/>
      <c r="L1067" s="172"/>
      <c r="M1067" s="172"/>
      <c r="N1067" s="172"/>
      <c r="O1067" s="172"/>
      <c r="P1067" s="172"/>
      <c r="Q1067" s="172"/>
      <c r="R1067" s="172"/>
      <c r="S1067" s="172"/>
      <c r="T1067" s="172"/>
      <c r="U1067" s="172"/>
      <c r="V1067" s="172"/>
      <c r="W1067" s="172"/>
      <c r="X1067" s="172"/>
      <c r="Y1067" s="172"/>
      <c r="Z1067" s="172"/>
      <c r="AA1067" s="172"/>
      <c r="AB1067" s="172"/>
    </row>
    <row r="1068" spans="1:28" ht="14.25">
      <c r="A1068" s="159"/>
      <c r="B1068" s="160"/>
      <c r="C1068" s="160"/>
      <c r="D1068" s="161"/>
      <c r="E1068" s="160"/>
      <c r="F1068" s="162"/>
      <c r="G1068" s="163"/>
      <c r="H1068" s="164"/>
      <c r="I1068" s="172"/>
      <c r="J1068" s="172"/>
      <c r="K1068" s="172"/>
      <c r="L1068" s="172"/>
      <c r="M1068" s="172"/>
      <c r="N1068" s="172"/>
      <c r="O1068" s="172"/>
      <c r="P1068" s="172"/>
      <c r="Q1068" s="172"/>
      <c r="R1068" s="172"/>
      <c r="S1068" s="172"/>
      <c r="T1068" s="172"/>
      <c r="U1068" s="172"/>
      <c r="V1068" s="172"/>
      <c r="W1068" s="172"/>
      <c r="X1068" s="172"/>
      <c r="Y1068" s="172"/>
      <c r="Z1068" s="172"/>
      <c r="AA1068" s="172"/>
      <c r="AB1068" s="172"/>
    </row>
    <row r="1069" spans="1:28" ht="14.25">
      <c r="A1069" s="148" t="s">
        <v>589</v>
      </c>
      <c r="B1069" s="149" t="s">
        <v>7</v>
      </c>
      <c r="C1069" s="149" t="s">
        <v>1504</v>
      </c>
      <c r="D1069" s="165" t="s">
        <v>1505</v>
      </c>
      <c r="E1069" s="149" t="s">
        <v>10</v>
      </c>
      <c r="F1069" s="150" t="s">
        <v>11</v>
      </c>
      <c r="G1069" s="151" t="s">
        <v>1506</v>
      </c>
      <c r="H1069" s="152" t="s">
        <v>1507</v>
      </c>
      <c r="I1069" s="172"/>
      <c r="J1069" s="172"/>
      <c r="K1069" s="172"/>
      <c r="L1069" s="172"/>
      <c r="M1069" s="172"/>
      <c r="N1069" s="172"/>
      <c r="O1069" s="172"/>
      <c r="P1069" s="172"/>
      <c r="Q1069" s="172"/>
      <c r="R1069" s="172"/>
      <c r="S1069" s="172"/>
      <c r="T1069" s="172"/>
      <c r="U1069" s="172"/>
      <c r="V1069" s="172"/>
      <c r="W1069" s="172"/>
      <c r="X1069" s="172"/>
      <c r="Y1069" s="172"/>
      <c r="Z1069" s="172"/>
      <c r="AA1069" s="172"/>
      <c r="AB1069" s="172"/>
    </row>
    <row r="1070" spans="1:28" ht="38.25">
      <c r="A1070" s="153" t="s">
        <v>1508</v>
      </c>
      <c r="B1070" s="154" t="s">
        <v>590</v>
      </c>
      <c r="C1070" s="154" t="s">
        <v>20</v>
      </c>
      <c r="D1070" s="155" t="s">
        <v>2297</v>
      </c>
      <c r="E1070" s="154" t="s">
        <v>48</v>
      </c>
      <c r="F1070" s="156">
        <v>1</v>
      </c>
      <c r="G1070" s="157">
        <v>72.33</v>
      </c>
      <c r="H1070" s="158">
        <v>72.33</v>
      </c>
      <c r="I1070" s="172"/>
      <c r="J1070" s="172"/>
      <c r="K1070" s="172"/>
      <c r="L1070" s="172"/>
      <c r="M1070" s="172"/>
      <c r="N1070" s="172"/>
      <c r="O1070" s="172"/>
      <c r="P1070" s="172"/>
      <c r="Q1070" s="172"/>
      <c r="R1070" s="172"/>
      <c r="S1070" s="172"/>
      <c r="T1070" s="172"/>
      <c r="U1070" s="172"/>
      <c r="V1070" s="172"/>
      <c r="W1070" s="172"/>
      <c r="X1070" s="172"/>
      <c r="Y1070" s="172"/>
      <c r="Z1070" s="172"/>
      <c r="AA1070" s="172"/>
      <c r="AB1070" s="172"/>
    </row>
    <row r="1071" spans="1:28" ht="25.5">
      <c r="A1071" s="166" t="s">
        <v>1513</v>
      </c>
      <c r="B1071" s="167" t="s">
        <v>2298</v>
      </c>
      <c r="C1071" s="167" t="s">
        <v>20</v>
      </c>
      <c r="D1071" s="168" t="s">
        <v>2299</v>
      </c>
      <c r="E1071" s="167" t="s">
        <v>48</v>
      </c>
      <c r="F1071" s="169">
        <v>1</v>
      </c>
      <c r="G1071" s="170">
        <v>45.45</v>
      </c>
      <c r="H1071" s="171">
        <v>45.45</v>
      </c>
      <c r="I1071" s="172"/>
      <c r="J1071" s="172"/>
      <c r="K1071" s="172"/>
      <c r="L1071" s="172"/>
      <c r="M1071" s="172"/>
      <c r="N1071" s="172"/>
      <c r="O1071" s="172"/>
      <c r="P1071" s="172"/>
      <c r="Q1071" s="172"/>
      <c r="R1071" s="172"/>
      <c r="S1071" s="172"/>
      <c r="T1071" s="172"/>
      <c r="U1071" s="172"/>
      <c r="V1071" s="172"/>
      <c r="W1071" s="172"/>
      <c r="X1071" s="172"/>
      <c r="Y1071" s="172"/>
      <c r="Z1071" s="172"/>
      <c r="AA1071" s="172"/>
      <c r="AB1071" s="172"/>
    </row>
    <row r="1072" spans="1:28" ht="14.25">
      <c r="A1072" s="166" t="s">
        <v>1508</v>
      </c>
      <c r="B1072" s="167" t="s">
        <v>1591</v>
      </c>
      <c r="C1072" s="167" t="s">
        <v>20</v>
      </c>
      <c r="D1072" s="168" t="s">
        <v>1592</v>
      </c>
      <c r="E1072" s="167" t="s">
        <v>1585</v>
      </c>
      <c r="F1072" s="169">
        <v>0.48888890000000002</v>
      </c>
      <c r="G1072" s="170">
        <v>24.49</v>
      </c>
      <c r="H1072" s="171" t="s">
        <v>2300</v>
      </c>
      <c r="I1072" s="172"/>
      <c r="J1072" s="172"/>
      <c r="K1072" s="172"/>
      <c r="L1072" s="172"/>
      <c r="M1072" s="172"/>
      <c r="N1072" s="172"/>
      <c r="O1072" s="172"/>
      <c r="P1072" s="172"/>
      <c r="Q1072" s="172"/>
      <c r="R1072" s="172"/>
      <c r="S1072" s="172"/>
      <c r="T1072" s="172"/>
      <c r="U1072" s="172"/>
      <c r="V1072" s="172"/>
      <c r="W1072" s="172"/>
      <c r="X1072" s="172"/>
      <c r="Y1072" s="172"/>
      <c r="Z1072" s="172"/>
      <c r="AA1072" s="172"/>
      <c r="AB1072" s="172"/>
    </row>
    <row r="1073" spans="1:28" ht="14.25">
      <c r="A1073" s="166" t="s">
        <v>1508</v>
      </c>
      <c r="B1073" s="167" t="s">
        <v>1583</v>
      </c>
      <c r="C1073" s="167" t="s">
        <v>20</v>
      </c>
      <c r="D1073" s="168" t="s">
        <v>1584</v>
      </c>
      <c r="E1073" s="167" t="s">
        <v>1585</v>
      </c>
      <c r="F1073" s="169">
        <v>0.48888890000000002</v>
      </c>
      <c r="G1073" s="170">
        <v>30.49</v>
      </c>
      <c r="H1073" s="171" t="s">
        <v>2301</v>
      </c>
      <c r="I1073" s="172"/>
      <c r="J1073" s="172"/>
      <c r="K1073" s="172"/>
      <c r="L1073" s="172"/>
      <c r="M1073" s="172"/>
      <c r="N1073" s="172"/>
      <c r="O1073" s="172"/>
      <c r="P1073" s="172"/>
      <c r="Q1073" s="172"/>
      <c r="R1073" s="172"/>
      <c r="S1073" s="172"/>
      <c r="T1073" s="172"/>
      <c r="U1073" s="172"/>
      <c r="V1073" s="172"/>
      <c r="W1073" s="172"/>
      <c r="X1073" s="172"/>
      <c r="Y1073" s="172"/>
      <c r="Z1073" s="172"/>
      <c r="AA1073" s="172"/>
      <c r="AB1073" s="172"/>
    </row>
    <row r="1074" spans="1:28" ht="14.25">
      <c r="A1074" s="159"/>
      <c r="B1074" s="160"/>
      <c r="C1074" s="160"/>
      <c r="D1074" s="161"/>
      <c r="E1074" s="160"/>
      <c r="F1074" s="162"/>
      <c r="G1074" s="163"/>
      <c r="H1074" s="164"/>
      <c r="I1074" s="172"/>
      <c r="J1074" s="172"/>
      <c r="K1074" s="172"/>
      <c r="L1074" s="172"/>
      <c r="M1074" s="172"/>
      <c r="N1074" s="172"/>
      <c r="O1074" s="172"/>
      <c r="P1074" s="172"/>
      <c r="Q1074" s="172"/>
      <c r="R1074" s="172"/>
      <c r="S1074" s="172"/>
      <c r="T1074" s="172"/>
      <c r="U1074" s="172"/>
      <c r="V1074" s="172"/>
      <c r="W1074" s="172"/>
      <c r="X1074" s="172"/>
      <c r="Y1074" s="172"/>
      <c r="Z1074" s="172"/>
      <c r="AA1074" s="172"/>
      <c r="AB1074" s="172"/>
    </row>
    <row r="1075" spans="1:28" ht="14.25">
      <c r="A1075" s="148" t="s">
        <v>592</v>
      </c>
      <c r="B1075" s="149" t="s">
        <v>7</v>
      </c>
      <c r="C1075" s="149" t="s">
        <v>1504</v>
      </c>
      <c r="D1075" s="165" t="s">
        <v>1505</v>
      </c>
      <c r="E1075" s="149" t="s">
        <v>10</v>
      </c>
      <c r="F1075" s="150" t="s">
        <v>11</v>
      </c>
      <c r="G1075" s="151" t="s">
        <v>1506</v>
      </c>
      <c r="H1075" s="152" t="s">
        <v>1507</v>
      </c>
      <c r="I1075" s="172"/>
      <c r="J1075" s="172"/>
      <c r="K1075" s="172"/>
      <c r="L1075" s="172"/>
      <c r="M1075" s="172"/>
      <c r="N1075" s="172"/>
      <c r="O1075" s="172"/>
      <c r="P1075" s="172"/>
      <c r="Q1075" s="172"/>
      <c r="R1075" s="172"/>
      <c r="S1075" s="172"/>
      <c r="T1075" s="172"/>
      <c r="U1075" s="172"/>
      <c r="V1075" s="172"/>
      <c r="W1075" s="172"/>
      <c r="X1075" s="172"/>
      <c r="Y1075" s="172"/>
      <c r="Z1075" s="172"/>
      <c r="AA1075" s="172"/>
      <c r="AB1075" s="172"/>
    </row>
    <row r="1076" spans="1:28" ht="25.5">
      <c r="A1076" s="153" t="s">
        <v>1508</v>
      </c>
      <c r="B1076" s="154" t="s">
        <v>593</v>
      </c>
      <c r="C1076" s="154" t="s">
        <v>27</v>
      </c>
      <c r="D1076" s="155" t="s">
        <v>594</v>
      </c>
      <c r="E1076" s="154" t="s">
        <v>76</v>
      </c>
      <c r="F1076" s="156">
        <v>1</v>
      </c>
      <c r="G1076" s="157">
        <v>52.21</v>
      </c>
      <c r="H1076" s="158">
        <v>52.21</v>
      </c>
      <c r="I1076" s="172"/>
      <c r="J1076" s="172"/>
      <c r="K1076" s="172"/>
      <c r="L1076" s="172"/>
      <c r="M1076" s="172"/>
      <c r="N1076" s="172"/>
      <c r="O1076" s="172"/>
      <c r="P1076" s="172"/>
      <c r="Q1076" s="172"/>
      <c r="R1076" s="172"/>
      <c r="S1076" s="172"/>
      <c r="T1076" s="172"/>
      <c r="U1076" s="172"/>
      <c r="V1076" s="172"/>
      <c r="W1076" s="172"/>
      <c r="X1076" s="172"/>
      <c r="Y1076" s="172"/>
      <c r="Z1076" s="172"/>
      <c r="AA1076" s="172"/>
      <c r="AB1076" s="172"/>
    </row>
    <row r="1077" spans="1:28" ht="25.5">
      <c r="A1077" s="166" t="s">
        <v>1510</v>
      </c>
      <c r="B1077" s="167" t="s">
        <v>1726</v>
      </c>
      <c r="C1077" s="167" t="s">
        <v>27</v>
      </c>
      <c r="D1077" s="168" t="s">
        <v>1727</v>
      </c>
      <c r="E1077" s="167" t="s">
        <v>1673</v>
      </c>
      <c r="F1077" s="169">
        <v>9.9599999999999994E-2</v>
      </c>
      <c r="G1077" s="170">
        <v>22.64</v>
      </c>
      <c r="H1077" s="171">
        <v>2.25</v>
      </c>
      <c r="I1077" s="172"/>
      <c r="J1077" s="172"/>
      <c r="K1077" s="172"/>
      <c r="L1077" s="172"/>
      <c r="M1077" s="172"/>
      <c r="N1077" s="172"/>
      <c r="O1077" s="172"/>
      <c r="P1077" s="172"/>
      <c r="Q1077" s="172"/>
      <c r="R1077" s="172"/>
      <c r="S1077" s="172"/>
      <c r="T1077" s="172"/>
      <c r="U1077" s="172"/>
      <c r="V1077" s="172"/>
      <c r="W1077" s="172"/>
      <c r="X1077" s="172"/>
      <c r="Y1077" s="172"/>
      <c r="Z1077" s="172"/>
      <c r="AA1077" s="172"/>
      <c r="AB1077" s="172"/>
    </row>
    <row r="1078" spans="1:28" ht="25.5">
      <c r="A1078" s="166" t="s">
        <v>1510</v>
      </c>
      <c r="B1078" s="167" t="s">
        <v>2118</v>
      </c>
      <c r="C1078" s="167" t="s">
        <v>27</v>
      </c>
      <c r="D1078" s="168" t="s">
        <v>2119</v>
      </c>
      <c r="E1078" s="167" t="s">
        <v>1673</v>
      </c>
      <c r="F1078" s="169">
        <v>0.31619999999999998</v>
      </c>
      <c r="G1078" s="170">
        <v>30.48</v>
      </c>
      <c r="H1078" s="171">
        <v>9.6300000000000008</v>
      </c>
      <c r="I1078" s="172"/>
      <c r="J1078" s="172"/>
      <c r="K1078" s="172"/>
      <c r="L1078" s="172"/>
      <c r="M1078" s="172"/>
      <c r="N1078" s="172"/>
      <c r="O1078" s="172"/>
      <c r="P1078" s="172"/>
      <c r="Q1078" s="172"/>
      <c r="R1078" s="172"/>
      <c r="S1078" s="172"/>
      <c r="T1078" s="172"/>
      <c r="U1078" s="172"/>
      <c r="V1078" s="172"/>
      <c r="W1078" s="172"/>
      <c r="X1078" s="172"/>
      <c r="Y1078" s="172"/>
      <c r="Z1078" s="172"/>
      <c r="AA1078" s="172"/>
      <c r="AB1078" s="172"/>
    </row>
    <row r="1079" spans="1:28" ht="25.5">
      <c r="A1079" s="166" t="s">
        <v>1513</v>
      </c>
      <c r="B1079" s="167" t="s">
        <v>2302</v>
      </c>
      <c r="C1079" s="167" t="s">
        <v>27</v>
      </c>
      <c r="D1079" s="168" t="s">
        <v>2303</v>
      </c>
      <c r="E1079" s="167" t="s">
        <v>76</v>
      </c>
      <c r="F1079" s="169">
        <v>1</v>
      </c>
      <c r="G1079" s="170">
        <v>40.33</v>
      </c>
      <c r="H1079" s="171">
        <v>40.33</v>
      </c>
      <c r="I1079" s="172"/>
      <c r="J1079" s="172"/>
      <c r="K1079" s="172"/>
      <c r="L1079" s="172"/>
      <c r="M1079" s="172"/>
      <c r="N1079" s="172"/>
      <c r="O1079" s="172"/>
      <c r="P1079" s="172"/>
      <c r="Q1079" s="172"/>
      <c r="R1079" s="172"/>
      <c r="S1079" s="172"/>
      <c r="T1079" s="172"/>
      <c r="U1079" s="172"/>
      <c r="V1079" s="172"/>
      <c r="W1079" s="172"/>
      <c r="X1079" s="172"/>
      <c r="Y1079" s="172"/>
      <c r="Z1079" s="172"/>
      <c r="AA1079" s="172"/>
      <c r="AB1079" s="172"/>
    </row>
    <row r="1080" spans="1:28" ht="14.25">
      <c r="A1080" s="159"/>
      <c r="B1080" s="160"/>
      <c r="C1080" s="160"/>
      <c r="D1080" s="161"/>
      <c r="E1080" s="160"/>
      <c r="F1080" s="162"/>
      <c r="G1080" s="163"/>
      <c r="H1080" s="164"/>
      <c r="I1080" s="172"/>
      <c r="J1080" s="172"/>
      <c r="K1080" s="172"/>
      <c r="L1080" s="172"/>
      <c r="M1080" s="172"/>
      <c r="N1080" s="172"/>
      <c r="O1080" s="172"/>
      <c r="P1080" s="172"/>
      <c r="Q1080" s="172"/>
      <c r="R1080" s="172"/>
      <c r="S1080" s="172"/>
      <c r="T1080" s="172"/>
      <c r="U1080" s="172"/>
      <c r="V1080" s="172"/>
      <c r="W1080" s="172"/>
      <c r="X1080" s="172"/>
      <c r="Y1080" s="172"/>
      <c r="Z1080" s="172"/>
      <c r="AA1080" s="172"/>
      <c r="AB1080" s="172"/>
    </row>
    <row r="1081" spans="1:28" ht="14.25">
      <c r="A1081" s="148" t="s">
        <v>595</v>
      </c>
      <c r="B1081" s="149" t="s">
        <v>7</v>
      </c>
      <c r="C1081" s="149" t="s">
        <v>1504</v>
      </c>
      <c r="D1081" s="165" t="s">
        <v>1505</v>
      </c>
      <c r="E1081" s="149" t="s">
        <v>10</v>
      </c>
      <c r="F1081" s="150" t="s">
        <v>11</v>
      </c>
      <c r="G1081" s="151" t="s">
        <v>1506</v>
      </c>
      <c r="H1081" s="152" t="s">
        <v>1507</v>
      </c>
      <c r="I1081" s="172"/>
      <c r="J1081" s="172"/>
      <c r="K1081" s="172"/>
      <c r="L1081" s="172"/>
      <c r="M1081" s="172"/>
      <c r="N1081" s="172"/>
      <c r="O1081" s="172"/>
      <c r="P1081" s="172"/>
      <c r="Q1081" s="172"/>
      <c r="R1081" s="172"/>
      <c r="S1081" s="172"/>
      <c r="T1081" s="172"/>
      <c r="U1081" s="172"/>
      <c r="V1081" s="172"/>
      <c r="W1081" s="172"/>
      <c r="X1081" s="172"/>
      <c r="Y1081" s="172"/>
      <c r="Z1081" s="172"/>
      <c r="AA1081" s="172"/>
      <c r="AB1081" s="172"/>
    </row>
    <row r="1082" spans="1:28" ht="25.5">
      <c r="A1082" s="153" t="s">
        <v>1508</v>
      </c>
      <c r="B1082" s="154" t="s">
        <v>596</v>
      </c>
      <c r="C1082" s="154" t="s">
        <v>27</v>
      </c>
      <c r="D1082" s="155" t="s">
        <v>597</v>
      </c>
      <c r="E1082" s="154" t="s">
        <v>76</v>
      </c>
      <c r="F1082" s="156">
        <v>1</v>
      </c>
      <c r="G1082" s="157">
        <v>375.65</v>
      </c>
      <c r="H1082" s="158">
        <v>375.65</v>
      </c>
      <c r="I1082" s="172"/>
      <c r="J1082" s="172"/>
      <c r="K1082" s="172"/>
      <c r="L1082" s="172"/>
      <c r="M1082" s="172"/>
      <c r="N1082" s="172"/>
      <c r="O1082" s="172"/>
      <c r="P1082" s="172"/>
      <c r="Q1082" s="172"/>
      <c r="R1082" s="172"/>
      <c r="S1082" s="172"/>
      <c r="T1082" s="172"/>
      <c r="U1082" s="172"/>
      <c r="V1082" s="172"/>
      <c r="W1082" s="172"/>
      <c r="X1082" s="172"/>
      <c r="Y1082" s="172"/>
      <c r="Z1082" s="172"/>
      <c r="AA1082" s="172"/>
      <c r="AB1082" s="172"/>
    </row>
    <row r="1083" spans="1:28" ht="25.5">
      <c r="A1083" s="166" t="s">
        <v>1510</v>
      </c>
      <c r="B1083" s="167" t="s">
        <v>1726</v>
      </c>
      <c r="C1083" s="167" t="s">
        <v>27</v>
      </c>
      <c r="D1083" s="168" t="s">
        <v>1727</v>
      </c>
      <c r="E1083" s="167" t="s">
        <v>1673</v>
      </c>
      <c r="F1083" s="169">
        <v>0.29880000000000001</v>
      </c>
      <c r="G1083" s="170">
        <v>22.64</v>
      </c>
      <c r="H1083" s="171">
        <v>6.76</v>
      </c>
      <c r="I1083" s="172"/>
      <c r="J1083" s="172"/>
      <c r="K1083" s="172"/>
      <c r="L1083" s="172"/>
      <c r="M1083" s="172"/>
      <c r="N1083" s="172"/>
      <c r="O1083" s="172"/>
      <c r="P1083" s="172"/>
      <c r="Q1083" s="172"/>
      <c r="R1083" s="172"/>
      <c r="S1083" s="172"/>
      <c r="T1083" s="172"/>
      <c r="U1083" s="172"/>
      <c r="V1083" s="172"/>
      <c r="W1083" s="172"/>
      <c r="X1083" s="172"/>
      <c r="Y1083" s="172"/>
      <c r="Z1083" s="172"/>
      <c r="AA1083" s="172"/>
      <c r="AB1083" s="172"/>
    </row>
    <row r="1084" spans="1:28" ht="25.5">
      <c r="A1084" s="166" t="s">
        <v>1510</v>
      </c>
      <c r="B1084" s="167" t="s">
        <v>2118</v>
      </c>
      <c r="C1084" s="167" t="s">
        <v>27</v>
      </c>
      <c r="D1084" s="168" t="s">
        <v>2119</v>
      </c>
      <c r="E1084" s="167" t="s">
        <v>1673</v>
      </c>
      <c r="F1084" s="169">
        <v>0.94850000000000001</v>
      </c>
      <c r="G1084" s="170">
        <v>30.48</v>
      </c>
      <c r="H1084" s="171">
        <v>28.91</v>
      </c>
      <c r="I1084" s="172"/>
      <c r="J1084" s="172"/>
      <c r="K1084" s="172"/>
      <c r="L1084" s="172"/>
      <c r="M1084" s="172"/>
      <c r="N1084" s="172"/>
      <c r="O1084" s="172"/>
      <c r="P1084" s="172"/>
      <c r="Q1084" s="172"/>
      <c r="R1084" s="172"/>
      <c r="S1084" s="172"/>
      <c r="T1084" s="172"/>
      <c r="U1084" s="172"/>
      <c r="V1084" s="172"/>
      <c r="W1084" s="172"/>
      <c r="X1084" s="172"/>
      <c r="Y1084" s="172"/>
      <c r="Z1084" s="172"/>
      <c r="AA1084" s="172"/>
      <c r="AB1084" s="172"/>
    </row>
    <row r="1085" spans="1:28" ht="25.5">
      <c r="A1085" s="166" t="s">
        <v>1513</v>
      </c>
      <c r="B1085" s="167" t="s">
        <v>2304</v>
      </c>
      <c r="C1085" s="167" t="s">
        <v>27</v>
      </c>
      <c r="D1085" s="168" t="s">
        <v>2305</v>
      </c>
      <c r="E1085" s="167" t="s">
        <v>76</v>
      </c>
      <c r="F1085" s="169">
        <v>1</v>
      </c>
      <c r="G1085" s="170">
        <v>219.8</v>
      </c>
      <c r="H1085" s="171">
        <v>219.8</v>
      </c>
      <c r="I1085" s="172"/>
      <c r="J1085" s="172"/>
      <c r="K1085" s="172"/>
      <c r="L1085" s="172"/>
      <c r="M1085" s="172"/>
      <c r="N1085" s="172"/>
      <c r="O1085" s="172"/>
      <c r="P1085" s="172"/>
      <c r="Q1085" s="172"/>
      <c r="R1085" s="172"/>
      <c r="S1085" s="172"/>
      <c r="T1085" s="172"/>
      <c r="U1085" s="172"/>
      <c r="V1085" s="172"/>
      <c r="W1085" s="172"/>
      <c r="X1085" s="172"/>
      <c r="Y1085" s="172"/>
      <c r="Z1085" s="172"/>
      <c r="AA1085" s="172"/>
      <c r="AB1085" s="172"/>
    </row>
    <row r="1086" spans="1:28" ht="25.5">
      <c r="A1086" s="166" t="s">
        <v>1513</v>
      </c>
      <c r="B1086" s="167" t="s">
        <v>2122</v>
      </c>
      <c r="C1086" s="167" t="s">
        <v>27</v>
      </c>
      <c r="D1086" s="168" t="s">
        <v>2123</v>
      </c>
      <c r="E1086" s="167" t="s">
        <v>76</v>
      </c>
      <c r="F1086" s="169">
        <v>6</v>
      </c>
      <c r="G1086" s="170">
        <v>20.03</v>
      </c>
      <c r="H1086" s="171">
        <v>120.18</v>
      </c>
      <c r="I1086" s="172"/>
      <c r="J1086" s="172"/>
      <c r="K1086" s="172"/>
      <c r="L1086" s="172"/>
      <c r="M1086" s="172"/>
      <c r="N1086" s="172"/>
      <c r="O1086" s="172"/>
      <c r="P1086" s="172"/>
      <c r="Q1086" s="172"/>
      <c r="R1086" s="172"/>
      <c r="S1086" s="172"/>
      <c r="T1086" s="172"/>
      <c r="U1086" s="172"/>
      <c r="V1086" s="172"/>
      <c r="W1086" s="172"/>
      <c r="X1086" s="172"/>
      <c r="Y1086" s="172"/>
      <c r="Z1086" s="172"/>
      <c r="AA1086" s="172"/>
      <c r="AB1086" s="172"/>
    </row>
    <row r="1087" spans="1:28" ht="14.25">
      <c r="A1087" s="159"/>
      <c r="B1087" s="160"/>
      <c r="C1087" s="160"/>
      <c r="D1087" s="161"/>
      <c r="E1087" s="160"/>
      <c r="F1087" s="162"/>
      <c r="G1087" s="163"/>
      <c r="H1087" s="164"/>
      <c r="I1087" s="172"/>
      <c r="J1087" s="172"/>
      <c r="K1087" s="172"/>
      <c r="L1087" s="172"/>
      <c r="M1087" s="172"/>
      <c r="N1087" s="172"/>
      <c r="O1087" s="172"/>
      <c r="P1087" s="172"/>
      <c r="Q1087" s="172"/>
      <c r="R1087" s="172"/>
      <c r="S1087" s="172"/>
      <c r="T1087" s="172"/>
      <c r="U1087" s="172"/>
      <c r="V1087" s="172"/>
      <c r="W1087" s="172"/>
      <c r="X1087" s="172"/>
      <c r="Y1087" s="172"/>
      <c r="Z1087" s="172"/>
      <c r="AA1087" s="172"/>
      <c r="AB1087" s="172"/>
    </row>
    <row r="1088" spans="1:28" ht="14.25">
      <c r="A1088" s="148" t="s">
        <v>598</v>
      </c>
      <c r="B1088" s="149" t="s">
        <v>7</v>
      </c>
      <c r="C1088" s="149" t="s">
        <v>1504</v>
      </c>
      <c r="D1088" s="165" t="s">
        <v>1505</v>
      </c>
      <c r="E1088" s="149" t="s">
        <v>10</v>
      </c>
      <c r="F1088" s="150" t="s">
        <v>11</v>
      </c>
      <c r="G1088" s="151" t="s">
        <v>1506</v>
      </c>
      <c r="H1088" s="152" t="s">
        <v>1507</v>
      </c>
      <c r="I1088" s="172"/>
      <c r="J1088" s="172"/>
      <c r="K1088" s="172"/>
      <c r="L1088" s="172"/>
      <c r="M1088" s="172"/>
      <c r="N1088" s="172"/>
      <c r="O1088" s="172"/>
      <c r="P1088" s="172"/>
      <c r="Q1088" s="172"/>
      <c r="R1088" s="172"/>
      <c r="S1088" s="172"/>
      <c r="T1088" s="172"/>
      <c r="U1088" s="172"/>
      <c r="V1088" s="172"/>
      <c r="W1088" s="172"/>
      <c r="X1088" s="172"/>
      <c r="Y1088" s="172"/>
      <c r="Z1088" s="172"/>
      <c r="AA1088" s="172"/>
      <c r="AB1088" s="172"/>
    </row>
    <row r="1089" spans="1:28" ht="38.25">
      <c r="A1089" s="153" t="s">
        <v>1508</v>
      </c>
      <c r="B1089" s="154" t="s">
        <v>599</v>
      </c>
      <c r="C1089" s="154" t="s">
        <v>20</v>
      </c>
      <c r="D1089" s="155" t="s">
        <v>2306</v>
      </c>
      <c r="E1089" s="154" t="s">
        <v>48</v>
      </c>
      <c r="F1089" s="156">
        <v>1</v>
      </c>
      <c r="G1089" s="157">
        <v>160.15</v>
      </c>
      <c r="H1089" s="158">
        <v>160.15</v>
      </c>
      <c r="I1089" s="172"/>
      <c r="J1089" s="172"/>
      <c r="K1089" s="172"/>
      <c r="L1089" s="172"/>
      <c r="M1089" s="172"/>
      <c r="N1089" s="172"/>
      <c r="O1089" s="172"/>
      <c r="P1089" s="172"/>
      <c r="Q1089" s="172"/>
      <c r="R1089" s="172"/>
      <c r="S1089" s="172"/>
      <c r="T1089" s="172"/>
      <c r="U1089" s="172"/>
      <c r="V1089" s="172"/>
      <c r="W1089" s="172"/>
      <c r="X1089" s="172"/>
      <c r="Y1089" s="172"/>
      <c r="Z1089" s="172"/>
      <c r="AA1089" s="172"/>
      <c r="AB1089" s="172"/>
    </row>
    <row r="1090" spans="1:28" ht="25.5">
      <c r="A1090" s="166" t="s">
        <v>1513</v>
      </c>
      <c r="B1090" s="167" t="s">
        <v>2307</v>
      </c>
      <c r="C1090" s="167" t="s">
        <v>20</v>
      </c>
      <c r="D1090" s="168" t="s">
        <v>2308</v>
      </c>
      <c r="E1090" s="167" t="s">
        <v>48</v>
      </c>
      <c r="F1090" s="169">
        <v>6</v>
      </c>
      <c r="G1090" s="170">
        <v>0.41</v>
      </c>
      <c r="H1090" s="171" t="s">
        <v>2309</v>
      </c>
      <c r="I1090" s="172"/>
      <c r="J1090" s="172"/>
      <c r="K1090" s="172"/>
      <c r="L1090" s="172"/>
      <c r="M1090" s="172"/>
      <c r="N1090" s="172"/>
      <c r="O1090" s="172"/>
      <c r="P1090" s="172"/>
      <c r="Q1090" s="172"/>
      <c r="R1090" s="172"/>
      <c r="S1090" s="172"/>
      <c r="T1090" s="172"/>
      <c r="U1090" s="172"/>
      <c r="V1090" s="172"/>
      <c r="W1090" s="172"/>
      <c r="X1090" s="172"/>
      <c r="Y1090" s="172"/>
      <c r="Z1090" s="172"/>
      <c r="AA1090" s="172"/>
      <c r="AB1090" s="172"/>
    </row>
    <row r="1091" spans="1:28" ht="25.5">
      <c r="A1091" s="166" t="s">
        <v>1513</v>
      </c>
      <c r="B1091" s="167" t="s">
        <v>2310</v>
      </c>
      <c r="C1091" s="167" t="s">
        <v>20</v>
      </c>
      <c r="D1091" s="168" t="s">
        <v>2311</v>
      </c>
      <c r="E1091" s="167" t="s">
        <v>48</v>
      </c>
      <c r="F1091" s="169">
        <v>6</v>
      </c>
      <c r="G1091" s="170">
        <v>0.14000000000000001</v>
      </c>
      <c r="H1091" s="171" t="s">
        <v>2312</v>
      </c>
      <c r="I1091" s="172"/>
      <c r="J1091" s="172"/>
      <c r="K1091" s="172"/>
      <c r="L1091" s="172"/>
      <c r="M1091" s="172"/>
      <c r="N1091" s="172"/>
      <c r="O1091" s="172"/>
      <c r="P1091" s="172"/>
      <c r="Q1091" s="172"/>
      <c r="R1091" s="172"/>
      <c r="S1091" s="172"/>
      <c r="T1091" s="172"/>
      <c r="U1091" s="172"/>
      <c r="V1091" s="172"/>
      <c r="W1091" s="172"/>
      <c r="X1091" s="172"/>
      <c r="Y1091" s="172"/>
      <c r="Z1091" s="172"/>
      <c r="AA1091" s="172"/>
      <c r="AB1091" s="172"/>
    </row>
    <row r="1092" spans="1:28" ht="51">
      <c r="A1092" s="166" t="s">
        <v>1513</v>
      </c>
      <c r="B1092" s="167" t="s">
        <v>2313</v>
      </c>
      <c r="C1092" s="167" t="s">
        <v>20</v>
      </c>
      <c r="D1092" s="168" t="s">
        <v>2314</v>
      </c>
      <c r="E1092" s="167" t="s">
        <v>48</v>
      </c>
      <c r="F1092" s="169">
        <v>1</v>
      </c>
      <c r="G1092" s="170">
        <v>130.51</v>
      </c>
      <c r="H1092" s="171" t="s">
        <v>2315</v>
      </c>
      <c r="I1092" s="172"/>
      <c r="J1092" s="172"/>
      <c r="K1092" s="172"/>
      <c r="L1092" s="172"/>
      <c r="M1092" s="172"/>
      <c r="N1092" s="172"/>
      <c r="O1092" s="172"/>
      <c r="P1092" s="172"/>
      <c r="Q1092" s="172"/>
      <c r="R1092" s="172"/>
      <c r="S1092" s="172"/>
      <c r="T1092" s="172"/>
      <c r="U1092" s="172"/>
      <c r="V1092" s="172"/>
      <c r="W1092" s="172"/>
      <c r="X1092" s="172"/>
      <c r="Y1092" s="172"/>
      <c r="Z1092" s="172"/>
      <c r="AA1092" s="172"/>
      <c r="AB1092" s="172"/>
    </row>
    <row r="1093" spans="1:28" ht="14.25">
      <c r="A1093" s="166" t="s">
        <v>1508</v>
      </c>
      <c r="B1093" s="167" t="s">
        <v>1741</v>
      </c>
      <c r="C1093" s="167" t="s">
        <v>20</v>
      </c>
      <c r="D1093" s="168" t="s">
        <v>1727</v>
      </c>
      <c r="E1093" s="167" t="s">
        <v>1585</v>
      </c>
      <c r="F1093" s="169">
        <v>0.48888890000000002</v>
      </c>
      <c r="G1093" s="170">
        <v>22.66</v>
      </c>
      <c r="H1093" s="171" t="s">
        <v>2316</v>
      </c>
      <c r="I1093" s="172"/>
      <c r="J1093" s="172"/>
      <c r="K1093" s="172"/>
      <c r="L1093" s="172"/>
      <c r="M1093" s="172"/>
      <c r="N1093" s="172"/>
      <c r="O1093" s="172"/>
      <c r="P1093" s="172"/>
      <c r="Q1093" s="172"/>
      <c r="R1093" s="172"/>
      <c r="S1093" s="172"/>
      <c r="T1093" s="172"/>
      <c r="U1093" s="172"/>
      <c r="V1093" s="172"/>
      <c r="W1093" s="172"/>
      <c r="X1093" s="172"/>
      <c r="Y1093" s="172"/>
      <c r="Z1093" s="172"/>
      <c r="AA1093" s="172"/>
      <c r="AB1093" s="172"/>
    </row>
    <row r="1094" spans="1:28" ht="14.25">
      <c r="A1094" s="166" t="s">
        <v>1508</v>
      </c>
      <c r="B1094" s="167" t="s">
        <v>1901</v>
      </c>
      <c r="C1094" s="167" t="s">
        <v>20</v>
      </c>
      <c r="D1094" s="168" t="s">
        <v>1739</v>
      </c>
      <c r="E1094" s="167" t="s">
        <v>1585</v>
      </c>
      <c r="F1094" s="169">
        <v>0.48888890000000002</v>
      </c>
      <c r="G1094" s="170">
        <v>31.22</v>
      </c>
      <c r="H1094" s="171" t="s">
        <v>2317</v>
      </c>
      <c r="I1094" s="172"/>
      <c r="J1094" s="172"/>
      <c r="K1094" s="172"/>
      <c r="L1094" s="172"/>
      <c r="M1094" s="172"/>
      <c r="N1094" s="172"/>
      <c r="O1094" s="172"/>
      <c r="P1094" s="172"/>
      <c r="Q1094" s="172"/>
      <c r="R1094" s="172"/>
      <c r="S1094" s="172"/>
      <c r="T1094" s="172"/>
      <c r="U1094" s="172"/>
      <c r="V1094" s="172"/>
      <c r="W1094" s="172"/>
      <c r="X1094" s="172"/>
      <c r="Y1094" s="172"/>
      <c r="Z1094" s="172"/>
      <c r="AA1094" s="172"/>
      <c r="AB1094" s="172"/>
    </row>
    <row r="1095" spans="1:28" ht="14.25">
      <c r="A1095" s="159"/>
      <c r="B1095" s="160"/>
      <c r="C1095" s="160"/>
      <c r="D1095" s="161"/>
      <c r="E1095" s="160"/>
      <c r="F1095" s="162"/>
      <c r="G1095" s="163"/>
      <c r="H1095" s="164"/>
      <c r="I1095" s="172"/>
      <c r="J1095" s="172"/>
      <c r="K1095" s="172"/>
      <c r="L1095" s="172"/>
      <c r="M1095" s="172"/>
      <c r="N1095" s="172"/>
      <c r="O1095" s="172"/>
      <c r="P1095" s="172"/>
      <c r="Q1095" s="172"/>
      <c r="R1095" s="172"/>
      <c r="S1095" s="172"/>
      <c r="T1095" s="172"/>
      <c r="U1095" s="172"/>
      <c r="V1095" s="172"/>
      <c r="W1095" s="172"/>
      <c r="X1095" s="172"/>
      <c r="Y1095" s="172"/>
      <c r="Z1095" s="172"/>
      <c r="AA1095" s="172"/>
      <c r="AB1095" s="172"/>
    </row>
    <row r="1096" spans="1:28" ht="14.25">
      <c r="A1096" s="148" t="s">
        <v>601</v>
      </c>
      <c r="B1096" s="149" t="s">
        <v>7</v>
      </c>
      <c r="C1096" s="149" t="s">
        <v>1504</v>
      </c>
      <c r="D1096" s="165" t="s">
        <v>1505</v>
      </c>
      <c r="E1096" s="149" t="s">
        <v>10</v>
      </c>
      <c r="F1096" s="150" t="s">
        <v>11</v>
      </c>
      <c r="G1096" s="151" t="s">
        <v>1506</v>
      </c>
      <c r="H1096" s="152" t="s">
        <v>1507</v>
      </c>
      <c r="I1096" s="172"/>
      <c r="J1096" s="172"/>
      <c r="K1096" s="172"/>
      <c r="L1096" s="172"/>
      <c r="M1096" s="172"/>
      <c r="N1096" s="172"/>
      <c r="O1096" s="172"/>
      <c r="P1096" s="172"/>
      <c r="Q1096" s="172"/>
      <c r="R1096" s="172"/>
      <c r="S1096" s="172"/>
      <c r="T1096" s="172"/>
      <c r="U1096" s="172"/>
      <c r="V1096" s="172"/>
      <c r="W1096" s="172"/>
      <c r="X1096" s="172"/>
      <c r="Y1096" s="172"/>
      <c r="Z1096" s="172"/>
      <c r="AA1096" s="172"/>
      <c r="AB1096" s="172"/>
    </row>
    <row r="1097" spans="1:28" ht="38.25">
      <c r="A1097" s="153" t="s">
        <v>1508</v>
      </c>
      <c r="B1097" s="154" t="s">
        <v>602</v>
      </c>
      <c r="C1097" s="154" t="s">
        <v>20</v>
      </c>
      <c r="D1097" s="155" t="s">
        <v>603</v>
      </c>
      <c r="E1097" s="154" t="s">
        <v>48</v>
      </c>
      <c r="F1097" s="156">
        <v>1</v>
      </c>
      <c r="G1097" s="157">
        <v>213.3</v>
      </c>
      <c r="H1097" s="158">
        <v>213.3</v>
      </c>
      <c r="I1097" s="172"/>
      <c r="J1097" s="172"/>
      <c r="K1097" s="172"/>
      <c r="L1097" s="172"/>
      <c r="M1097" s="172"/>
      <c r="N1097" s="172"/>
      <c r="O1097" s="172"/>
      <c r="P1097" s="172"/>
      <c r="Q1097" s="172"/>
      <c r="R1097" s="172"/>
      <c r="S1097" s="172"/>
      <c r="T1097" s="172"/>
      <c r="U1097" s="172"/>
      <c r="V1097" s="172"/>
      <c r="W1097" s="172"/>
      <c r="X1097" s="172"/>
      <c r="Y1097" s="172"/>
      <c r="Z1097" s="172"/>
      <c r="AA1097" s="172"/>
      <c r="AB1097" s="172"/>
    </row>
    <row r="1098" spans="1:28" ht="38.25">
      <c r="A1098" s="166" t="s">
        <v>1513</v>
      </c>
      <c r="B1098" s="167" t="s">
        <v>2318</v>
      </c>
      <c r="C1098" s="167" t="s">
        <v>20</v>
      </c>
      <c r="D1098" s="168" t="s">
        <v>2319</v>
      </c>
      <c r="E1098" s="167" t="s">
        <v>48</v>
      </c>
      <c r="F1098" s="169">
        <v>0.53225809999999996</v>
      </c>
      <c r="G1098" s="170">
        <v>41.72</v>
      </c>
      <c r="H1098" s="171" t="s">
        <v>2320</v>
      </c>
      <c r="I1098" s="172"/>
      <c r="J1098" s="172"/>
      <c r="K1098" s="172"/>
      <c r="L1098" s="172"/>
      <c r="M1098" s="172"/>
      <c r="N1098" s="172"/>
      <c r="O1098" s="172"/>
      <c r="P1098" s="172"/>
      <c r="Q1098" s="172"/>
      <c r="R1098" s="172"/>
      <c r="S1098" s="172"/>
      <c r="T1098" s="172"/>
      <c r="U1098" s="172"/>
      <c r="V1098" s="172"/>
      <c r="W1098" s="172"/>
      <c r="X1098" s="172"/>
      <c r="Y1098" s="172"/>
      <c r="Z1098" s="172"/>
      <c r="AA1098" s="172"/>
      <c r="AB1098" s="172"/>
    </row>
    <row r="1099" spans="1:28" ht="25.5">
      <c r="A1099" s="166" t="s">
        <v>1513</v>
      </c>
      <c r="B1099" s="167" t="s">
        <v>2321</v>
      </c>
      <c r="C1099" s="167" t="s">
        <v>20</v>
      </c>
      <c r="D1099" s="168" t="s">
        <v>2322</v>
      </c>
      <c r="E1099" s="167" t="s">
        <v>44</v>
      </c>
      <c r="F1099" s="169">
        <v>0.54</v>
      </c>
      <c r="G1099" s="170">
        <v>300</v>
      </c>
      <c r="H1099" s="171" t="s">
        <v>2323</v>
      </c>
      <c r="I1099" s="172"/>
      <c r="J1099" s="172"/>
      <c r="K1099" s="172"/>
      <c r="L1099" s="172"/>
      <c r="M1099" s="172"/>
      <c r="N1099" s="172"/>
      <c r="O1099" s="172"/>
      <c r="P1099" s="172"/>
      <c r="Q1099" s="172"/>
      <c r="R1099" s="172"/>
      <c r="S1099" s="172"/>
      <c r="T1099" s="172"/>
      <c r="U1099" s="172"/>
      <c r="V1099" s="172"/>
      <c r="W1099" s="172"/>
      <c r="X1099" s="172"/>
      <c r="Y1099" s="172"/>
      <c r="Z1099" s="172"/>
      <c r="AA1099" s="172"/>
      <c r="AB1099" s="172"/>
    </row>
    <row r="1100" spans="1:28" ht="14.25">
      <c r="A1100" s="166" t="s">
        <v>1508</v>
      </c>
      <c r="B1100" s="167" t="s">
        <v>1901</v>
      </c>
      <c r="C1100" s="167" t="s">
        <v>20</v>
      </c>
      <c r="D1100" s="168" t="s">
        <v>1739</v>
      </c>
      <c r="E1100" s="167" t="s">
        <v>1585</v>
      </c>
      <c r="F1100" s="169">
        <v>0.29333330000000002</v>
      </c>
      <c r="G1100" s="170">
        <v>31.22</v>
      </c>
      <c r="H1100" s="171" t="s">
        <v>2324</v>
      </c>
      <c r="I1100" s="172"/>
      <c r="J1100" s="172"/>
      <c r="K1100" s="172"/>
      <c r="L1100" s="172"/>
      <c r="M1100" s="172"/>
      <c r="N1100" s="172"/>
      <c r="O1100" s="172"/>
      <c r="P1100" s="172"/>
      <c r="Q1100" s="172"/>
      <c r="R1100" s="172"/>
      <c r="S1100" s="172"/>
      <c r="T1100" s="172"/>
      <c r="U1100" s="172"/>
      <c r="V1100" s="172"/>
      <c r="W1100" s="172"/>
      <c r="X1100" s="172"/>
      <c r="Y1100" s="172"/>
      <c r="Z1100" s="172"/>
      <c r="AA1100" s="172"/>
      <c r="AB1100" s="172"/>
    </row>
    <row r="1101" spans="1:28" ht="38.25">
      <c r="A1101" s="166" t="s">
        <v>1508</v>
      </c>
      <c r="B1101" s="167" t="s">
        <v>2325</v>
      </c>
      <c r="C1101" s="167" t="s">
        <v>20</v>
      </c>
      <c r="D1101" s="168" t="s">
        <v>2326</v>
      </c>
      <c r="E1101" s="167" t="s">
        <v>61</v>
      </c>
      <c r="F1101" s="169">
        <v>3</v>
      </c>
      <c r="G1101" s="170">
        <v>4.43</v>
      </c>
      <c r="H1101" s="171" t="s">
        <v>2327</v>
      </c>
      <c r="I1101" s="172"/>
      <c r="J1101" s="172"/>
      <c r="K1101" s="172"/>
      <c r="L1101" s="172"/>
      <c r="M1101" s="172"/>
      <c r="N1101" s="172"/>
      <c r="O1101" s="172"/>
      <c r="P1101" s="172"/>
      <c r="Q1101" s="172"/>
      <c r="R1101" s="172"/>
      <c r="S1101" s="172"/>
      <c r="T1101" s="172"/>
      <c r="U1101" s="172"/>
      <c r="V1101" s="172"/>
      <c r="W1101" s="172"/>
      <c r="X1101" s="172"/>
      <c r="Y1101" s="172"/>
      <c r="Z1101" s="172"/>
      <c r="AA1101" s="172"/>
      <c r="AB1101" s="172"/>
    </row>
    <row r="1102" spans="1:28" ht="14.25">
      <c r="A1102" s="166" t="s">
        <v>1508</v>
      </c>
      <c r="B1102" s="167" t="s">
        <v>1741</v>
      </c>
      <c r="C1102" s="167" t="s">
        <v>20</v>
      </c>
      <c r="D1102" s="168" t="s">
        <v>1727</v>
      </c>
      <c r="E1102" s="167" t="s">
        <v>1585</v>
      </c>
      <c r="F1102" s="169">
        <v>0.29333330000000002</v>
      </c>
      <c r="G1102" s="170">
        <v>22.66</v>
      </c>
      <c r="H1102" s="171" t="s">
        <v>2328</v>
      </c>
      <c r="I1102" s="172"/>
      <c r="J1102" s="172"/>
      <c r="K1102" s="172"/>
      <c r="L1102" s="172"/>
      <c r="M1102" s="172"/>
      <c r="N1102" s="172"/>
      <c r="O1102" s="172"/>
      <c r="P1102" s="172"/>
      <c r="Q1102" s="172"/>
      <c r="R1102" s="172"/>
      <c r="S1102" s="172"/>
      <c r="T1102" s="172"/>
      <c r="U1102" s="172"/>
      <c r="V1102" s="172"/>
      <c r="W1102" s="172"/>
      <c r="X1102" s="172"/>
      <c r="Y1102" s="172"/>
      <c r="Z1102" s="172"/>
      <c r="AA1102" s="172"/>
      <c r="AB1102" s="172"/>
    </row>
    <row r="1103" spans="1:28" ht="14.25">
      <c r="A1103" s="159"/>
      <c r="B1103" s="160"/>
      <c r="C1103" s="160"/>
      <c r="D1103" s="161"/>
      <c r="E1103" s="160"/>
      <c r="F1103" s="162"/>
      <c r="G1103" s="163"/>
      <c r="H1103" s="164"/>
      <c r="I1103" s="172"/>
      <c r="J1103" s="172"/>
      <c r="K1103" s="172"/>
      <c r="L1103" s="172"/>
      <c r="M1103" s="172"/>
      <c r="N1103" s="172"/>
      <c r="O1103" s="172"/>
      <c r="P1103" s="172"/>
      <c r="Q1103" s="172"/>
      <c r="R1103" s="172"/>
      <c r="S1103" s="172"/>
      <c r="T1103" s="172"/>
      <c r="U1103" s="172"/>
      <c r="V1103" s="172"/>
      <c r="W1103" s="172"/>
      <c r="X1103" s="172"/>
      <c r="Y1103" s="172"/>
      <c r="Z1103" s="172"/>
      <c r="AA1103" s="172"/>
      <c r="AB1103" s="172"/>
    </row>
    <row r="1104" spans="1:28" ht="14.25">
      <c r="A1104" s="148" t="s">
        <v>604</v>
      </c>
      <c r="B1104" s="149" t="s">
        <v>7</v>
      </c>
      <c r="C1104" s="149" t="s">
        <v>1504</v>
      </c>
      <c r="D1104" s="165" t="s">
        <v>1505</v>
      </c>
      <c r="E1104" s="149" t="s">
        <v>10</v>
      </c>
      <c r="F1104" s="150" t="s">
        <v>11</v>
      </c>
      <c r="G1104" s="151" t="s">
        <v>1506</v>
      </c>
      <c r="H1104" s="152" t="s">
        <v>1507</v>
      </c>
      <c r="I1104" s="172"/>
      <c r="J1104" s="172"/>
      <c r="K1104" s="172"/>
      <c r="L1104" s="172"/>
      <c r="M1104" s="172"/>
      <c r="N1104" s="172"/>
      <c r="O1104" s="172"/>
      <c r="P1104" s="172"/>
      <c r="Q1104" s="172"/>
      <c r="R1104" s="172"/>
      <c r="S1104" s="172"/>
      <c r="T1104" s="172"/>
      <c r="U1104" s="172"/>
      <c r="V1104" s="172"/>
      <c r="W1104" s="172"/>
      <c r="X1104" s="172"/>
      <c r="Y1104" s="172"/>
      <c r="Z1104" s="172"/>
      <c r="AA1104" s="172"/>
      <c r="AB1104" s="172"/>
    </row>
    <row r="1105" spans="1:28" ht="38.25">
      <c r="A1105" s="153" t="s">
        <v>1508</v>
      </c>
      <c r="B1105" s="154" t="s">
        <v>605</v>
      </c>
      <c r="C1105" s="154" t="s">
        <v>27</v>
      </c>
      <c r="D1105" s="155" t="s">
        <v>606</v>
      </c>
      <c r="E1105" s="154" t="s">
        <v>76</v>
      </c>
      <c r="F1105" s="156">
        <v>1</v>
      </c>
      <c r="G1105" s="157">
        <v>318.12</v>
      </c>
      <c r="H1105" s="158">
        <v>318.12</v>
      </c>
      <c r="I1105" s="172"/>
      <c r="J1105" s="172"/>
      <c r="K1105" s="172"/>
      <c r="L1105" s="172"/>
      <c r="M1105" s="172"/>
      <c r="N1105" s="172"/>
      <c r="O1105" s="172"/>
      <c r="P1105" s="172"/>
      <c r="Q1105" s="172"/>
      <c r="R1105" s="172"/>
      <c r="S1105" s="172"/>
      <c r="T1105" s="172"/>
      <c r="U1105" s="172"/>
      <c r="V1105" s="172"/>
      <c r="W1105" s="172"/>
      <c r="X1105" s="172"/>
      <c r="Y1105" s="172"/>
      <c r="Z1105" s="172"/>
      <c r="AA1105" s="172"/>
      <c r="AB1105" s="172"/>
    </row>
    <row r="1106" spans="1:28" ht="25.5">
      <c r="A1106" s="166" t="s">
        <v>1510</v>
      </c>
      <c r="B1106" s="167" t="s">
        <v>2279</v>
      </c>
      <c r="C1106" s="167" t="s">
        <v>27</v>
      </c>
      <c r="D1106" s="168" t="s">
        <v>2280</v>
      </c>
      <c r="E1106" s="167" t="s">
        <v>76</v>
      </c>
      <c r="F1106" s="169">
        <v>1</v>
      </c>
      <c r="G1106" s="170">
        <v>13.01</v>
      </c>
      <c r="H1106" s="171">
        <v>13.01</v>
      </c>
      <c r="I1106" s="172"/>
      <c r="J1106" s="172"/>
      <c r="K1106" s="172"/>
      <c r="L1106" s="172"/>
      <c r="M1106" s="172"/>
      <c r="N1106" s="172"/>
      <c r="O1106" s="172"/>
      <c r="P1106" s="172"/>
      <c r="Q1106" s="172"/>
      <c r="R1106" s="172"/>
      <c r="S1106" s="172"/>
      <c r="T1106" s="172"/>
      <c r="U1106" s="172"/>
      <c r="V1106" s="172"/>
      <c r="W1106" s="172"/>
      <c r="X1106" s="172"/>
      <c r="Y1106" s="172"/>
      <c r="Z1106" s="172"/>
      <c r="AA1106" s="172"/>
      <c r="AB1106" s="172"/>
    </row>
    <row r="1107" spans="1:28" ht="25.5">
      <c r="A1107" s="166" t="s">
        <v>1510</v>
      </c>
      <c r="B1107" s="167" t="s">
        <v>2329</v>
      </c>
      <c r="C1107" s="167" t="s">
        <v>27</v>
      </c>
      <c r="D1107" s="168" t="s">
        <v>2330</v>
      </c>
      <c r="E1107" s="167" t="s">
        <v>76</v>
      </c>
      <c r="F1107" s="169">
        <v>1</v>
      </c>
      <c r="G1107" s="170">
        <v>90.01</v>
      </c>
      <c r="H1107" s="171">
        <v>90.01</v>
      </c>
      <c r="I1107" s="172"/>
      <c r="J1107" s="172"/>
      <c r="K1107" s="172"/>
      <c r="L1107" s="172"/>
      <c r="M1107" s="172"/>
      <c r="N1107" s="172"/>
      <c r="O1107" s="172"/>
      <c r="P1107" s="172"/>
      <c r="Q1107" s="172"/>
      <c r="R1107" s="172"/>
      <c r="S1107" s="172"/>
      <c r="T1107" s="172"/>
      <c r="U1107" s="172"/>
      <c r="V1107" s="172"/>
      <c r="W1107" s="172"/>
      <c r="X1107" s="172"/>
      <c r="Y1107" s="172"/>
      <c r="Z1107" s="172"/>
      <c r="AA1107" s="172"/>
      <c r="AB1107" s="172"/>
    </row>
    <row r="1108" spans="1:28" ht="25.5">
      <c r="A1108" s="166" t="s">
        <v>1510</v>
      </c>
      <c r="B1108" s="167" t="s">
        <v>2331</v>
      </c>
      <c r="C1108" s="167" t="s">
        <v>27</v>
      </c>
      <c r="D1108" s="168" t="s">
        <v>2332</v>
      </c>
      <c r="E1108" s="167" t="s">
        <v>76</v>
      </c>
      <c r="F1108" s="169">
        <v>1</v>
      </c>
      <c r="G1108" s="170">
        <v>215.1</v>
      </c>
      <c r="H1108" s="171">
        <v>215.1</v>
      </c>
      <c r="I1108" s="172"/>
      <c r="J1108" s="172"/>
      <c r="K1108" s="172"/>
      <c r="L1108" s="172"/>
      <c r="M1108" s="172"/>
      <c r="N1108" s="172"/>
      <c r="O1108" s="172"/>
      <c r="P1108" s="172"/>
      <c r="Q1108" s="172"/>
      <c r="R1108" s="172"/>
      <c r="S1108" s="172"/>
      <c r="T1108" s="172"/>
      <c r="U1108" s="172"/>
      <c r="V1108" s="172"/>
      <c r="W1108" s="172"/>
      <c r="X1108" s="172"/>
      <c r="Y1108" s="172"/>
      <c r="Z1108" s="172"/>
      <c r="AA1108" s="172"/>
      <c r="AB1108" s="172"/>
    </row>
    <row r="1109" spans="1:28" ht="14.25">
      <c r="A1109" s="159"/>
      <c r="B1109" s="160"/>
      <c r="C1109" s="160"/>
      <c r="D1109" s="161"/>
      <c r="E1109" s="160"/>
      <c r="F1109" s="162"/>
      <c r="G1109" s="163"/>
      <c r="H1109" s="164"/>
      <c r="I1109" s="172"/>
      <c r="J1109" s="172"/>
      <c r="K1109" s="172"/>
      <c r="L1109" s="172"/>
      <c r="M1109" s="172"/>
      <c r="N1109" s="172"/>
      <c r="O1109" s="172"/>
      <c r="P1109" s="172"/>
      <c r="Q1109" s="172"/>
      <c r="R1109" s="172"/>
      <c r="S1109" s="172"/>
      <c r="T1109" s="172"/>
      <c r="U1109" s="172"/>
      <c r="V1109" s="172"/>
      <c r="W1109" s="172"/>
      <c r="X1109" s="172"/>
      <c r="Y1109" s="172"/>
      <c r="Z1109" s="172"/>
      <c r="AA1109" s="172"/>
      <c r="AB1109" s="172"/>
    </row>
    <row r="1110" spans="1:28" ht="14.25">
      <c r="A1110" s="148" t="s">
        <v>607</v>
      </c>
      <c r="B1110" s="149" t="s">
        <v>7</v>
      </c>
      <c r="C1110" s="149" t="s">
        <v>1504</v>
      </c>
      <c r="D1110" s="165" t="s">
        <v>1505</v>
      </c>
      <c r="E1110" s="149" t="s">
        <v>10</v>
      </c>
      <c r="F1110" s="150" t="s">
        <v>11</v>
      </c>
      <c r="G1110" s="151" t="s">
        <v>1506</v>
      </c>
      <c r="H1110" s="152" t="s">
        <v>1507</v>
      </c>
      <c r="I1110" s="172"/>
      <c r="J1110" s="172"/>
      <c r="K1110" s="172"/>
      <c r="L1110" s="172"/>
      <c r="M1110" s="172"/>
      <c r="N1110" s="172"/>
      <c r="O1110" s="172"/>
      <c r="P1110" s="172"/>
      <c r="Q1110" s="172"/>
      <c r="R1110" s="172"/>
      <c r="S1110" s="172"/>
      <c r="T1110" s="172"/>
      <c r="U1110" s="172"/>
      <c r="V1110" s="172"/>
      <c r="W1110" s="172"/>
      <c r="X1110" s="172"/>
      <c r="Y1110" s="172"/>
      <c r="Z1110" s="172"/>
      <c r="AA1110" s="172"/>
      <c r="AB1110" s="172"/>
    </row>
    <row r="1111" spans="1:28" ht="25.5">
      <c r="A1111" s="153" t="s">
        <v>1508</v>
      </c>
      <c r="B1111" s="154" t="s">
        <v>608</v>
      </c>
      <c r="C1111" s="154" t="s">
        <v>27</v>
      </c>
      <c r="D1111" s="155" t="s">
        <v>609</v>
      </c>
      <c r="E1111" s="154" t="s">
        <v>76</v>
      </c>
      <c r="F1111" s="156">
        <v>1</v>
      </c>
      <c r="G1111" s="157">
        <v>148.93</v>
      </c>
      <c r="H1111" s="158">
        <v>148.93</v>
      </c>
      <c r="I1111" s="172"/>
      <c r="J1111" s="172"/>
      <c r="K1111" s="172"/>
      <c r="L1111" s="172"/>
      <c r="M1111" s="172"/>
      <c r="N1111" s="172"/>
      <c r="O1111" s="172"/>
      <c r="P1111" s="172"/>
      <c r="Q1111" s="172"/>
      <c r="R1111" s="172"/>
      <c r="S1111" s="172"/>
      <c r="T1111" s="172"/>
      <c r="U1111" s="172"/>
      <c r="V1111" s="172"/>
      <c r="W1111" s="172"/>
      <c r="X1111" s="172"/>
      <c r="Y1111" s="172"/>
      <c r="Z1111" s="172"/>
      <c r="AA1111" s="172"/>
      <c r="AB1111" s="172"/>
    </row>
    <row r="1112" spans="1:28" ht="25.5">
      <c r="A1112" s="166" t="s">
        <v>1510</v>
      </c>
      <c r="B1112" s="167" t="s">
        <v>2118</v>
      </c>
      <c r="C1112" s="167" t="s">
        <v>27</v>
      </c>
      <c r="D1112" s="168" t="s">
        <v>2119</v>
      </c>
      <c r="E1112" s="167" t="s">
        <v>1673</v>
      </c>
      <c r="F1112" s="169">
        <v>9.6000000000000002E-2</v>
      </c>
      <c r="G1112" s="170">
        <v>30.48</v>
      </c>
      <c r="H1112" s="171">
        <v>2.92</v>
      </c>
      <c r="I1112" s="172"/>
      <c r="J1112" s="172"/>
      <c r="K1112" s="172"/>
      <c r="L1112" s="172"/>
      <c r="M1112" s="172"/>
      <c r="N1112" s="172"/>
      <c r="O1112" s="172"/>
      <c r="P1112" s="172"/>
      <c r="Q1112" s="172"/>
      <c r="R1112" s="172"/>
      <c r="S1112" s="172"/>
      <c r="T1112" s="172"/>
      <c r="U1112" s="172"/>
      <c r="V1112" s="172"/>
      <c r="W1112" s="172"/>
      <c r="X1112" s="172"/>
      <c r="Y1112" s="172"/>
      <c r="Z1112" s="172"/>
      <c r="AA1112" s="172"/>
      <c r="AB1112" s="172"/>
    </row>
    <row r="1113" spans="1:28" ht="25.5">
      <c r="A1113" s="166" t="s">
        <v>1510</v>
      </c>
      <c r="B1113" s="167" t="s">
        <v>1726</v>
      </c>
      <c r="C1113" s="167" t="s">
        <v>27</v>
      </c>
      <c r="D1113" s="168" t="s">
        <v>1727</v>
      </c>
      <c r="E1113" s="167" t="s">
        <v>1673</v>
      </c>
      <c r="F1113" s="169">
        <v>3.0300000000000001E-2</v>
      </c>
      <c r="G1113" s="170">
        <v>22.64</v>
      </c>
      <c r="H1113" s="171">
        <v>0.68</v>
      </c>
      <c r="I1113" s="172"/>
      <c r="J1113" s="172"/>
      <c r="K1113" s="172"/>
      <c r="L1113" s="172"/>
      <c r="M1113" s="172"/>
      <c r="N1113" s="172"/>
      <c r="O1113" s="172"/>
      <c r="P1113" s="172"/>
      <c r="Q1113" s="172"/>
      <c r="R1113" s="172"/>
      <c r="S1113" s="172"/>
      <c r="T1113" s="172"/>
      <c r="U1113" s="172"/>
      <c r="V1113" s="172"/>
      <c r="W1113" s="172"/>
      <c r="X1113" s="172"/>
      <c r="Y1113" s="172"/>
      <c r="Z1113" s="172"/>
      <c r="AA1113" s="172"/>
      <c r="AB1113" s="172"/>
    </row>
    <row r="1114" spans="1:28" ht="14.25">
      <c r="A1114" s="166" t="s">
        <v>1513</v>
      </c>
      <c r="B1114" s="167" t="s">
        <v>2333</v>
      </c>
      <c r="C1114" s="167" t="s">
        <v>27</v>
      </c>
      <c r="D1114" s="168" t="s">
        <v>2334</v>
      </c>
      <c r="E1114" s="167" t="s">
        <v>76</v>
      </c>
      <c r="F1114" s="169">
        <v>2.1000000000000001E-2</v>
      </c>
      <c r="G1114" s="170">
        <v>4</v>
      </c>
      <c r="H1114" s="171">
        <v>0.08</v>
      </c>
      <c r="I1114" s="172"/>
      <c r="J1114" s="172"/>
      <c r="K1114" s="172"/>
      <c r="L1114" s="172"/>
      <c r="M1114" s="172"/>
      <c r="N1114" s="172"/>
      <c r="O1114" s="172"/>
      <c r="P1114" s="172"/>
      <c r="Q1114" s="172"/>
      <c r="R1114" s="172"/>
      <c r="S1114" s="172"/>
      <c r="T1114" s="172"/>
      <c r="U1114" s="172"/>
      <c r="V1114" s="172"/>
      <c r="W1114" s="172"/>
      <c r="X1114" s="172"/>
      <c r="Y1114" s="172"/>
      <c r="Z1114" s="172"/>
      <c r="AA1114" s="172"/>
      <c r="AB1114" s="172"/>
    </row>
    <row r="1115" spans="1:28" ht="25.5">
      <c r="A1115" s="166" t="s">
        <v>1513</v>
      </c>
      <c r="B1115" s="167" t="s">
        <v>2335</v>
      </c>
      <c r="C1115" s="167" t="s">
        <v>27</v>
      </c>
      <c r="D1115" s="168" t="s">
        <v>2336</v>
      </c>
      <c r="E1115" s="167" t="s">
        <v>76</v>
      </c>
      <c r="F1115" s="169">
        <v>1</v>
      </c>
      <c r="G1115" s="170">
        <v>145.25</v>
      </c>
      <c r="H1115" s="171">
        <v>145.25</v>
      </c>
      <c r="I1115" s="172"/>
      <c r="J1115" s="172"/>
      <c r="K1115" s="172"/>
      <c r="L1115" s="172"/>
      <c r="M1115" s="172"/>
      <c r="N1115" s="172"/>
      <c r="O1115" s="172"/>
      <c r="P1115" s="172"/>
      <c r="Q1115" s="172"/>
      <c r="R1115" s="172"/>
      <c r="S1115" s="172"/>
      <c r="T1115" s="172"/>
      <c r="U1115" s="172"/>
      <c r="V1115" s="172"/>
      <c r="W1115" s="172"/>
      <c r="X1115" s="172"/>
      <c r="Y1115" s="172"/>
      <c r="Z1115" s="172"/>
      <c r="AA1115" s="172"/>
      <c r="AB1115" s="172"/>
    </row>
    <row r="1116" spans="1:28" ht="14.25">
      <c r="A1116" s="159"/>
      <c r="B1116" s="160"/>
      <c r="C1116" s="160"/>
      <c r="D1116" s="161"/>
      <c r="E1116" s="160"/>
      <c r="F1116" s="162"/>
      <c r="G1116" s="163"/>
      <c r="H1116" s="164"/>
      <c r="I1116" s="172"/>
      <c r="J1116" s="172"/>
      <c r="K1116" s="172"/>
      <c r="L1116" s="172"/>
      <c r="M1116" s="172"/>
      <c r="N1116" s="172"/>
      <c r="O1116" s="172"/>
      <c r="P1116" s="172"/>
      <c r="Q1116" s="172"/>
      <c r="R1116" s="172"/>
      <c r="S1116" s="172"/>
      <c r="T1116" s="172"/>
      <c r="U1116" s="172"/>
      <c r="V1116" s="172"/>
      <c r="W1116" s="172"/>
      <c r="X1116" s="172"/>
      <c r="Y1116" s="172"/>
      <c r="Z1116" s="172"/>
      <c r="AA1116" s="172"/>
      <c r="AB1116" s="172"/>
    </row>
    <row r="1117" spans="1:28" ht="14.25">
      <c r="A1117" s="148" t="s">
        <v>610</v>
      </c>
      <c r="B1117" s="149" t="s">
        <v>7</v>
      </c>
      <c r="C1117" s="149" t="s">
        <v>1504</v>
      </c>
      <c r="D1117" s="165" t="s">
        <v>1505</v>
      </c>
      <c r="E1117" s="149" t="s">
        <v>10</v>
      </c>
      <c r="F1117" s="150" t="s">
        <v>11</v>
      </c>
      <c r="G1117" s="151" t="s">
        <v>1506</v>
      </c>
      <c r="H1117" s="152" t="s">
        <v>1507</v>
      </c>
      <c r="I1117" s="172"/>
      <c r="J1117" s="172"/>
      <c r="K1117" s="172"/>
      <c r="L1117" s="172"/>
      <c r="M1117" s="172"/>
      <c r="N1117" s="172"/>
      <c r="O1117" s="172"/>
      <c r="P1117" s="172"/>
      <c r="Q1117" s="172"/>
      <c r="R1117" s="172"/>
      <c r="S1117" s="172"/>
      <c r="T1117" s="172"/>
      <c r="U1117" s="172"/>
      <c r="V1117" s="172"/>
      <c r="W1117" s="172"/>
      <c r="X1117" s="172"/>
      <c r="Y1117" s="172"/>
      <c r="Z1117" s="172"/>
      <c r="AA1117" s="172"/>
      <c r="AB1117" s="172"/>
    </row>
    <row r="1118" spans="1:28" ht="38.25">
      <c r="A1118" s="153" t="s">
        <v>1508</v>
      </c>
      <c r="B1118" s="154" t="s">
        <v>611</v>
      </c>
      <c r="C1118" s="154" t="s">
        <v>27</v>
      </c>
      <c r="D1118" s="155" t="s">
        <v>612</v>
      </c>
      <c r="E1118" s="154" t="s">
        <v>76</v>
      </c>
      <c r="F1118" s="156">
        <v>1</v>
      </c>
      <c r="G1118" s="157">
        <v>942.83</v>
      </c>
      <c r="H1118" s="158">
        <v>942.83</v>
      </c>
      <c r="I1118" s="172"/>
      <c r="J1118" s="172"/>
      <c r="K1118" s="172"/>
      <c r="L1118" s="172"/>
      <c r="M1118" s="172"/>
      <c r="N1118" s="172"/>
      <c r="O1118" s="172"/>
      <c r="P1118" s="172"/>
      <c r="Q1118" s="172"/>
      <c r="R1118" s="172"/>
      <c r="S1118" s="172"/>
      <c r="T1118" s="172"/>
      <c r="U1118" s="172"/>
      <c r="V1118" s="172"/>
      <c r="W1118" s="172"/>
      <c r="X1118" s="172"/>
      <c r="Y1118" s="172"/>
      <c r="Z1118" s="172"/>
      <c r="AA1118" s="172"/>
      <c r="AB1118" s="172"/>
    </row>
    <row r="1119" spans="1:28" ht="25.5">
      <c r="A1119" s="166" t="s">
        <v>1510</v>
      </c>
      <c r="B1119" s="167" t="s">
        <v>2337</v>
      </c>
      <c r="C1119" s="167" t="s">
        <v>27</v>
      </c>
      <c r="D1119" s="168" t="s">
        <v>2338</v>
      </c>
      <c r="E1119" s="167" t="s">
        <v>76</v>
      </c>
      <c r="F1119" s="169">
        <v>1</v>
      </c>
      <c r="G1119" s="170">
        <v>743.8</v>
      </c>
      <c r="H1119" s="171">
        <v>743.8</v>
      </c>
      <c r="I1119" s="172"/>
      <c r="J1119" s="172"/>
      <c r="K1119" s="172"/>
      <c r="L1119" s="172"/>
      <c r="M1119" s="172"/>
      <c r="N1119" s="172"/>
      <c r="O1119" s="172"/>
      <c r="P1119" s="172"/>
      <c r="Q1119" s="172"/>
      <c r="R1119" s="172"/>
      <c r="S1119" s="172"/>
      <c r="T1119" s="172"/>
      <c r="U1119" s="172"/>
      <c r="V1119" s="172"/>
      <c r="W1119" s="172"/>
      <c r="X1119" s="172"/>
      <c r="Y1119" s="172"/>
      <c r="Z1119" s="172"/>
      <c r="AA1119" s="172"/>
      <c r="AB1119" s="172"/>
    </row>
    <row r="1120" spans="1:28" ht="25.5">
      <c r="A1120" s="166" t="s">
        <v>1510</v>
      </c>
      <c r="B1120" s="167" t="s">
        <v>2279</v>
      </c>
      <c r="C1120" s="167" t="s">
        <v>27</v>
      </c>
      <c r="D1120" s="168" t="s">
        <v>2280</v>
      </c>
      <c r="E1120" s="167" t="s">
        <v>76</v>
      </c>
      <c r="F1120" s="169">
        <v>1</v>
      </c>
      <c r="G1120" s="170">
        <v>13.01</v>
      </c>
      <c r="H1120" s="171">
        <v>13.01</v>
      </c>
      <c r="I1120" s="172"/>
      <c r="J1120" s="172"/>
      <c r="K1120" s="172"/>
      <c r="L1120" s="172"/>
      <c r="M1120" s="172"/>
      <c r="N1120" s="172"/>
      <c r="O1120" s="172"/>
      <c r="P1120" s="172"/>
      <c r="Q1120" s="172"/>
      <c r="R1120" s="172"/>
      <c r="S1120" s="172"/>
      <c r="T1120" s="172"/>
      <c r="U1120" s="172"/>
      <c r="V1120" s="172"/>
      <c r="W1120" s="172"/>
      <c r="X1120" s="172"/>
      <c r="Y1120" s="172"/>
      <c r="Z1120" s="172"/>
      <c r="AA1120" s="172"/>
      <c r="AB1120" s="172"/>
    </row>
    <row r="1121" spans="1:28" ht="25.5">
      <c r="A1121" s="166" t="s">
        <v>1510</v>
      </c>
      <c r="B1121" s="167" t="s">
        <v>2281</v>
      </c>
      <c r="C1121" s="167" t="s">
        <v>27</v>
      </c>
      <c r="D1121" s="168" t="s">
        <v>2282</v>
      </c>
      <c r="E1121" s="167" t="s">
        <v>76</v>
      </c>
      <c r="F1121" s="169">
        <v>1</v>
      </c>
      <c r="G1121" s="170">
        <v>83.44</v>
      </c>
      <c r="H1121" s="171">
        <v>83.44</v>
      </c>
      <c r="I1121" s="172"/>
      <c r="J1121" s="172"/>
      <c r="K1121" s="172"/>
      <c r="L1121" s="172"/>
      <c r="M1121" s="172"/>
      <c r="N1121" s="172"/>
      <c r="O1121" s="172"/>
      <c r="P1121" s="172"/>
      <c r="Q1121" s="172"/>
      <c r="R1121" s="172"/>
      <c r="S1121" s="172"/>
      <c r="T1121" s="172"/>
      <c r="U1121" s="172"/>
      <c r="V1121" s="172"/>
      <c r="W1121" s="172"/>
      <c r="X1121" s="172"/>
      <c r="Y1121" s="172"/>
      <c r="Z1121" s="172"/>
      <c r="AA1121" s="172"/>
      <c r="AB1121" s="172"/>
    </row>
    <row r="1122" spans="1:28" ht="25.5">
      <c r="A1122" s="166" t="s">
        <v>1510</v>
      </c>
      <c r="B1122" s="167" t="s">
        <v>2339</v>
      </c>
      <c r="C1122" s="167" t="s">
        <v>27</v>
      </c>
      <c r="D1122" s="168" t="s">
        <v>2340</v>
      </c>
      <c r="E1122" s="167" t="s">
        <v>76</v>
      </c>
      <c r="F1122" s="169">
        <v>1</v>
      </c>
      <c r="G1122" s="170">
        <v>102.58</v>
      </c>
      <c r="H1122" s="171">
        <v>102.58</v>
      </c>
      <c r="I1122" s="172"/>
      <c r="J1122" s="172"/>
      <c r="K1122" s="172"/>
      <c r="L1122" s="172"/>
      <c r="M1122" s="172"/>
      <c r="N1122" s="172"/>
      <c r="O1122" s="172"/>
      <c r="P1122" s="172"/>
      <c r="Q1122" s="172"/>
      <c r="R1122" s="172"/>
      <c r="S1122" s="172"/>
      <c r="T1122" s="172"/>
      <c r="U1122" s="172"/>
      <c r="V1122" s="172"/>
      <c r="W1122" s="172"/>
      <c r="X1122" s="172"/>
      <c r="Y1122" s="172"/>
      <c r="Z1122" s="172"/>
      <c r="AA1122" s="172"/>
      <c r="AB1122" s="172"/>
    </row>
    <row r="1123" spans="1:28" ht="14.25">
      <c r="A1123" s="159"/>
      <c r="B1123" s="160"/>
      <c r="C1123" s="160"/>
      <c r="D1123" s="161"/>
      <c r="E1123" s="160"/>
      <c r="F1123" s="162"/>
      <c r="G1123" s="163"/>
      <c r="H1123" s="164"/>
      <c r="I1123" s="172"/>
      <c r="J1123" s="172"/>
      <c r="K1123" s="172"/>
      <c r="L1123" s="172"/>
      <c r="M1123" s="172"/>
      <c r="N1123" s="172"/>
      <c r="O1123" s="172"/>
      <c r="P1123" s="172"/>
      <c r="Q1123" s="172"/>
      <c r="R1123" s="172"/>
      <c r="S1123" s="172"/>
      <c r="T1123" s="172"/>
      <c r="U1123" s="172"/>
      <c r="V1123" s="172"/>
      <c r="W1123" s="172"/>
      <c r="X1123" s="172"/>
      <c r="Y1123" s="172"/>
      <c r="Z1123" s="172"/>
      <c r="AA1123" s="172"/>
      <c r="AB1123" s="172"/>
    </row>
    <row r="1124" spans="1:28" ht="14.25">
      <c r="A1124" s="148" t="s">
        <v>613</v>
      </c>
      <c r="B1124" s="149" t="s">
        <v>7</v>
      </c>
      <c r="C1124" s="149" t="s">
        <v>1504</v>
      </c>
      <c r="D1124" s="165" t="s">
        <v>1505</v>
      </c>
      <c r="E1124" s="149" t="s">
        <v>10</v>
      </c>
      <c r="F1124" s="150" t="s">
        <v>11</v>
      </c>
      <c r="G1124" s="151" t="s">
        <v>1506</v>
      </c>
      <c r="H1124" s="152" t="s">
        <v>1507</v>
      </c>
      <c r="I1124" s="172"/>
      <c r="J1124" s="172"/>
      <c r="K1124" s="172"/>
      <c r="L1124" s="172"/>
      <c r="M1124" s="172"/>
      <c r="N1124" s="172"/>
      <c r="O1124" s="172"/>
      <c r="P1124" s="172"/>
      <c r="Q1124" s="172"/>
      <c r="R1124" s="172"/>
      <c r="S1124" s="172"/>
      <c r="T1124" s="172"/>
      <c r="U1124" s="172"/>
      <c r="V1124" s="172"/>
      <c r="W1124" s="172"/>
      <c r="X1124" s="172"/>
      <c r="Y1124" s="172"/>
      <c r="Z1124" s="172"/>
      <c r="AA1124" s="172"/>
      <c r="AB1124" s="172"/>
    </row>
    <row r="1125" spans="1:28" ht="25.5">
      <c r="A1125" s="153" t="s">
        <v>1508</v>
      </c>
      <c r="B1125" s="154" t="s">
        <v>614</v>
      </c>
      <c r="C1125" s="154" t="s">
        <v>27</v>
      </c>
      <c r="D1125" s="155" t="s">
        <v>615</v>
      </c>
      <c r="E1125" s="154" t="s">
        <v>76</v>
      </c>
      <c r="F1125" s="156">
        <v>1</v>
      </c>
      <c r="G1125" s="157">
        <v>153.77000000000001</v>
      </c>
      <c r="H1125" s="158">
        <v>153.77000000000001</v>
      </c>
      <c r="I1125" s="172"/>
      <c r="J1125" s="172"/>
      <c r="K1125" s="172"/>
      <c r="L1125" s="172"/>
      <c r="M1125" s="172"/>
      <c r="N1125" s="172"/>
      <c r="O1125" s="172"/>
      <c r="P1125" s="172"/>
      <c r="Q1125" s="172"/>
      <c r="R1125" s="172"/>
      <c r="S1125" s="172"/>
      <c r="T1125" s="172"/>
      <c r="U1125" s="172"/>
      <c r="V1125" s="172"/>
      <c r="W1125" s="172"/>
      <c r="X1125" s="172"/>
      <c r="Y1125" s="172"/>
      <c r="Z1125" s="172"/>
      <c r="AA1125" s="172"/>
      <c r="AB1125" s="172"/>
    </row>
    <row r="1126" spans="1:28" ht="25.5">
      <c r="A1126" s="166" t="s">
        <v>1510</v>
      </c>
      <c r="B1126" s="167" t="s">
        <v>2118</v>
      </c>
      <c r="C1126" s="167" t="s">
        <v>27</v>
      </c>
      <c r="D1126" s="168" t="s">
        <v>2119</v>
      </c>
      <c r="E1126" s="167" t="s">
        <v>1673</v>
      </c>
      <c r="F1126" s="169">
        <v>0.38700000000000001</v>
      </c>
      <c r="G1126" s="170">
        <v>30.48</v>
      </c>
      <c r="H1126" s="171">
        <v>11.79</v>
      </c>
      <c r="I1126" s="172"/>
      <c r="J1126" s="172"/>
      <c r="K1126" s="172"/>
      <c r="L1126" s="172"/>
      <c r="M1126" s="172"/>
      <c r="N1126" s="172"/>
      <c r="O1126" s="172"/>
      <c r="P1126" s="172"/>
      <c r="Q1126" s="172"/>
      <c r="R1126" s="172"/>
      <c r="S1126" s="172"/>
      <c r="T1126" s="172"/>
      <c r="U1126" s="172"/>
      <c r="V1126" s="172"/>
      <c r="W1126" s="172"/>
      <c r="X1126" s="172"/>
      <c r="Y1126" s="172"/>
      <c r="Z1126" s="172"/>
      <c r="AA1126" s="172"/>
      <c r="AB1126" s="172"/>
    </row>
    <row r="1127" spans="1:28" ht="25.5">
      <c r="A1127" s="166" t="s">
        <v>1510</v>
      </c>
      <c r="B1127" s="167" t="s">
        <v>1726</v>
      </c>
      <c r="C1127" s="167" t="s">
        <v>27</v>
      </c>
      <c r="D1127" s="168" t="s">
        <v>1727</v>
      </c>
      <c r="E1127" s="167" t="s">
        <v>1673</v>
      </c>
      <c r="F1127" s="169">
        <v>0.18859999999999999</v>
      </c>
      <c r="G1127" s="170">
        <v>22.64</v>
      </c>
      <c r="H1127" s="171">
        <v>4.26</v>
      </c>
      <c r="I1127" s="172"/>
      <c r="J1127" s="172"/>
      <c r="K1127" s="172"/>
      <c r="L1127" s="172"/>
      <c r="M1127" s="172"/>
      <c r="N1127" s="172"/>
      <c r="O1127" s="172"/>
      <c r="P1127" s="172"/>
      <c r="Q1127" s="172"/>
      <c r="R1127" s="172"/>
      <c r="S1127" s="172"/>
      <c r="T1127" s="172"/>
      <c r="U1127" s="172"/>
      <c r="V1127" s="172"/>
      <c r="W1127" s="172"/>
      <c r="X1127" s="172"/>
      <c r="Y1127" s="172"/>
      <c r="Z1127" s="172"/>
      <c r="AA1127" s="172"/>
      <c r="AB1127" s="172"/>
    </row>
    <row r="1128" spans="1:28" ht="14.25">
      <c r="A1128" s="166" t="s">
        <v>1513</v>
      </c>
      <c r="B1128" s="167" t="s">
        <v>2341</v>
      </c>
      <c r="C1128" s="167" t="s">
        <v>27</v>
      </c>
      <c r="D1128" s="168" t="s">
        <v>2342</v>
      </c>
      <c r="E1128" s="167" t="s">
        <v>99</v>
      </c>
      <c r="F1128" s="169">
        <v>3.04E-2</v>
      </c>
      <c r="G1128" s="170">
        <v>86.57</v>
      </c>
      <c r="H1128" s="171">
        <v>2.63</v>
      </c>
      <c r="I1128" s="172"/>
      <c r="J1128" s="172"/>
      <c r="K1128" s="172"/>
      <c r="L1128" s="172"/>
      <c r="M1128" s="172"/>
      <c r="N1128" s="172"/>
      <c r="O1128" s="172"/>
      <c r="P1128" s="172"/>
      <c r="Q1128" s="172"/>
      <c r="R1128" s="172"/>
      <c r="S1128" s="172"/>
      <c r="T1128" s="172"/>
      <c r="U1128" s="172"/>
      <c r="V1128" s="172"/>
      <c r="W1128" s="172"/>
      <c r="X1128" s="172"/>
      <c r="Y1128" s="172"/>
      <c r="Z1128" s="172"/>
      <c r="AA1128" s="172"/>
      <c r="AB1128" s="172"/>
    </row>
    <row r="1129" spans="1:28" ht="25.5">
      <c r="A1129" s="166" t="s">
        <v>1513</v>
      </c>
      <c r="B1129" s="167" t="s">
        <v>2122</v>
      </c>
      <c r="C1129" s="167" t="s">
        <v>27</v>
      </c>
      <c r="D1129" s="168" t="s">
        <v>2123</v>
      </c>
      <c r="E1129" s="167" t="s">
        <v>76</v>
      </c>
      <c r="F1129" s="169">
        <v>2</v>
      </c>
      <c r="G1129" s="170">
        <v>20.03</v>
      </c>
      <c r="H1129" s="171">
        <v>40.06</v>
      </c>
      <c r="I1129" s="172"/>
      <c r="J1129" s="172"/>
      <c r="K1129" s="172"/>
      <c r="L1129" s="172"/>
      <c r="M1129" s="172"/>
      <c r="N1129" s="172"/>
      <c r="O1129" s="172"/>
      <c r="P1129" s="172"/>
      <c r="Q1129" s="172"/>
      <c r="R1129" s="172"/>
      <c r="S1129" s="172"/>
      <c r="T1129" s="172"/>
      <c r="U1129" s="172"/>
      <c r="V1129" s="172"/>
      <c r="W1129" s="172"/>
      <c r="X1129" s="172"/>
      <c r="Y1129" s="172"/>
      <c r="Z1129" s="172"/>
      <c r="AA1129" s="172"/>
      <c r="AB1129" s="172"/>
    </row>
    <row r="1130" spans="1:28" ht="25.5">
      <c r="A1130" s="166" t="s">
        <v>1513</v>
      </c>
      <c r="B1130" s="167" t="s">
        <v>2343</v>
      </c>
      <c r="C1130" s="167" t="s">
        <v>27</v>
      </c>
      <c r="D1130" s="168" t="s">
        <v>2344</v>
      </c>
      <c r="E1130" s="167" t="s">
        <v>76</v>
      </c>
      <c r="F1130" s="169">
        <v>1</v>
      </c>
      <c r="G1130" s="170">
        <v>95.03</v>
      </c>
      <c r="H1130" s="171">
        <v>95.03</v>
      </c>
      <c r="I1130" s="172"/>
      <c r="J1130" s="172"/>
      <c r="K1130" s="172"/>
      <c r="L1130" s="172"/>
      <c r="M1130" s="172"/>
      <c r="N1130" s="172"/>
      <c r="O1130" s="172"/>
      <c r="P1130" s="172"/>
      <c r="Q1130" s="172"/>
      <c r="R1130" s="172"/>
      <c r="S1130" s="172"/>
      <c r="T1130" s="172"/>
      <c r="U1130" s="172"/>
      <c r="V1130" s="172"/>
      <c r="W1130" s="172"/>
      <c r="X1130" s="172"/>
      <c r="Y1130" s="172"/>
      <c r="Z1130" s="172"/>
      <c r="AA1130" s="172"/>
      <c r="AB1130" s="172"/>
    </row>
    <row r="1131" spans="1:28" ht="14.25">
      <c r="A1131" s="159"/>
      <c r="B1131" s="160"/>
      <c r="C1131" s="160"/>
      <c r="D1131" s="161"/>
      <c r="E1131" s="160"/>
      <c r="F1131" s="162"/>
      <c r="G1131" s="163"/>
      <c r="H1131" s="164"/>
      <c r="I1131" s="172"/>
      <c r="J1131" s="172"/>
      <c r="K1131" s="172"/>
      <c r="L1131" s="172"/>
      <c r="M1131" s="172"/>
      <c r="N1131" s="172"/>
      <c r="O1131" s="172"/>
      <c r="P1131" s="172"/>
      <c r="Q1131" s="172"/>
      <c r="R1131" s="172"/>
      <c r="S1131" s="172"/>
      <c r="T1131" s="172"/>
      <c r="U1131" s="172"/>
      <c r="V1131" s="172"/>
      <c r="W1131" s="172"/>
      <c r="X1131" s="172"/>
      <c r="Y1131" s="172"/>
      <c r="Z1131" s="172"/>
      <c r="AA1131" s="172"/>
      <c r="AB1131" s="172"/>
    </row>
    <row r="1132" spans="1:28" ht="14.25">
      <c r="A1132" s="148" t="s">
        <v>616</v>
      </c>
      <c r="B1132" s="149" t="s">
        <v>7</v>
      </c>
      <c r="C1132" s="149" t="s">
        <v>1504</v>
      </c>
      <c r="D1132" s="165" t="s">
        <v>1505</v>
      </c>
      <c r="E1132" s="149" t="s">
        <v>10</v>
      </c>
      <c r="F1132" s="150" t="s">
        <v>11</v>
      </c>
      <c r="G1132" s="151" t="s">
        <v>1506</v>
      </c>
      <c r="H1132" s="152" t="s">
        <v>1507</v>
      </c>
      <c r="I1132" s="172"/>
      <c r="J1132" s="172"/>
      <c r="K1132" s="172"/>
      <c r="L1132" s="172"/>
      <c r="M1132" s="172"/>
      <c r="N1132" s="172"/>
      <c r="O1132" s="172"/>
      <c r="P1132" s="172"/>
      <c r="Q1132" s="172"/>
      <c r="R1132" s="172"/>
      <c r="S1132" s="172"/>
      <c r="T1132" s="172"/>
      <c r="U1132" s="172"/>
      <c r="V1132" s="172"/>
      <c r="W1132" s="172"/>
      <c r="X1132" s="172"/>
      <c r="Y1132" s="172"/>
      <c r="Z1132" s="172"/>
      <c r="AA1132" s="172"/>
      <c r="AB1132" s="172"/>
    </row>
    <row r="1133" spans="1:28" ht="38.25">
      <c r="A1133" s="153" t="s">
        <v>1508</v>
      </c>
      <c r="B1133" s="154" t="s">
        <v>617</v>
      </c>
      <c r="C1133" s="154" t="s">
        <v>20</v>
      </c>
      <c r="D1133" s="155" t="s">
        <v>2345</v>
      </c>
      <c r="E1133" s="154" t="s">
        <v>48</v>
      </c>
      <c r="F1133" s="156">
        <v>1</v>
      </c>
      <c r="G1133" s="157">
        <v>610.48</v>
      </c>
      <c r="H1133" s="158">
        <v>610.48</v>
      </c>
      <c r="I1133" s="172"/>
      <c r="J1133" s="172"/>
      <c r="K1133" s="172"/>
      <c r="L1133" s="172"/>
      <c r="M1133" s="172"/>
      <c r="N1133" s="172"/>
      <c r="O1133" s="172"/>
      <c r="P1133" s="172"/>
      <c r="Q1133" s="172"/>
      <c r="R1133" s="172"/>
      <c r="S1133" s="172"/>
      <c r="T1133" s="172"/>
      <c r="U1133" s="172"/>
      <c r="V1133" s="172"/>
      <c r="W1133" s="172"/>
      <c r="X1133" s="172"/>
      <c r="Y1133" s="172"/>
      <c r="Z1133" s="172"/>
      <c r="AA1133" s="172"/>
      <c r="AB1133" s="172"/>
    </row>
    <row r="1134" spans="1:28" ht="25.5">
      <c r="A1134" s="166" t="s">
        <v>1513</v>
      </c>
      <c r="B1134" s="167" t="s">
        <v>2284</v>
      </c>
      <c r="C1134" s="167" t="s">
        <v>20</v>
      </c>
      <c r="D1134" s="168" t="s">
        <v>2285</v>
      </c>
      <c r="E1134" s="167" t="s">
        <v>48</v>
      </c>
      <c r="F1134" s="169">
        <v>1</v>
      </c>
      <c r="G1134" s="170">
        <v>37.4</v>
      </c>
      <c r="H1134" s="171" t="s">
        <v>2286</v>
      </c>
      <c r="I1134" s="172"/>
      <c r="J1134" s="172"/>
      <c r="K1134" s="172"/>
      <c r="L1134" s="172"/>
      <c r="M1134" s="172"/>
      <c r="N1134" s="172"/>
      <c r="O1134" s="172"/>
      <c r="P1134" s="172"/>
      <c r="Q1134" s="172"/>
      <c r="R1134" s="172"/>
      <c r="S1134" s="172"/>
      <c r="T1134" s="172"/>
      <c r="U1134" s="172"/>
      <c r="V1134" s="172"/>
      <c r="W1134" s="172"/>
      <c r="X1134" s="172"/>
      <c r="Y1134" s="172"/>
      <c r="Z1134" s="172"/>
      <c r="AA1134" s="172"/>
      <c r="AB1134" s="172"/>
    </row>
    <row r="1135" spans="1:28" ht="38.25">
      <c r="A1135" s="166" t="s">
        <v>1513</v>
      </c>
      <c r="B1135" s="167" t="s">
        <v>2346</v>
      </c>
      <c r="C1135" s="167" t="s">
        <v>20</v>
      </c>
      <c r="D1135" s="168" t="s">
        <v>2347</v>
      </c>
      <c r="E1135" s="167" t="s">
        <v>48</v>
      </c>
      <c r="F1135" s="169">
        <v>1</v>
      </c>
      <c r="G1135" s="170">
        <v>557.36</v>
      </c>
      <c r="H1135" s="171" t="s">
        <v>2348</v>
      </c>
      <c r="I1135" s="172"/>
      <c r="J1135" s="172"/>
      <c r="K1135" s="172"/>
      <c r="L1135" s="172"/>
      <c r="M1135" s="172"/>
      <c r="N1135" s="172"/>
      <c r="O1135" s="172"/>
      <c r="P1135" s="172"/>
      <c r="Q1135" s="172"/>
      <c r="R1135" s="172"/>
      <c r="S1135" s="172"/>
      <c r="T1135" s="172"/>
      <c r="U1135" s="172"/>
      <c r="V1135" s="172"/>
      <c r="W1135" s="172"/>
      <c r="X1135" s="172"/>
      <c r="Y1135" s="172"/>
      <c r="Z1135" s="172"/>
      <c r="AA1135" s="172"/>
      <c r="AB1135" s="172"/>
    </row>
    <row r="1136" spans="1:28" ht="25.5">
      <c r="A1136" s="166" t="s">
        <v>1513</v>
      </c>
      <c r="B1136" s="167" t="s">
        <v>2290</v>
      </c>
      <c r="C1136" s="167" t="s">
        <v>20</v>
      </c>
      <c r="D1136" s="168" t="s">
        <v>2291</v>
      </c>
      <c r="E1136" s="167" t="s">
        <v>61</v>
      </c>
      <c r="F1136" s="169">
        <v>0.39898230000000001</v>
      </c>
      <c r="G1136" s="170">
        <v>0.13</v>
      </c>
      <c r="H1136" s="171" t="s">
        <v>2292</v>
      </c>
      <c r="I1136" s="172"/>
      <c r="J1136" s="172"/>
      <c r="K1136" s="172"/>
      <c r="L1136" s="172"/>
      <c r="M1136" s="172"/>
      <c r="N1136" s="172"/>
      <c r="O1136" s="172"/>
      <c r="P1136" s="172"/>
      <c r="Q1136" s="172"/>
      <c r="R1136" s="172"/>
      <c r="S1136" s="172"/>
      <c r="T1136" s="172"/>
      <c r="U1136" s="172"/>
      <c r="V1136" s="172"/>
      <c r="W1136" s="172"/>
      <c r="X1136" s="172"/>
      <c r="Y1136" s="172"/>
      <c r="Z1136" s="172"/>
      <c r="AA1136" s="172"/>
      <c r="AB1136" s="172"/>
    </row>
    <row r="1137" spans="1:28" ht="14.25">
      <c r="A1137" s="166" t="s">
        <v>1508</v>
      </c>
      <c r="B1137" s="167" t="s">
        <v>1583</v>
      </c>
      <c r="C1137" s="167" t="s">
        <v>20</v>
      </c>
      <c r="D1137" s="168" t="s">
        <v>1584</v>
      </c>
      <c r="E1137" s="167" t="s">
        <v>1585</v>
      </c>
      <c r="F1137" s="169">
        <v>0.36666670000000001</v>
      </c>
      <c r="G1137" s="170">
        <v>30.49</v>
      </c>
      <c r="H1137" s="171" t="s">
        <v>2349</v>
      </c>
      <c r="I1137" s="172"/>
      <c r="J1137" s="172"/>
      <c r="K1137" s="172"/>
      <c r="L1137" s="172"/>
      <c r="M1137" s="172"/>
      <c r="N1137" s="172"/>
      <c r="O1137" s="172"/>
      <c r="P1137" s="172"/>
      <c r="Q1137" s="172"/>
      <c r="R1137" s="172"/>
      <c r="S1137" s="172"/>
      <c r="T1137" s="172"/>
      <c r="U1137" s="172"/>
      <c r="V1137" s="172"/>
      <c r="W1137" s="172"/>
      <c r="X1137" s="172"/>
      <c r="Y1137" s="172"/>
      <c r="Z1137" s="172"/>
      <c r="AA1137" s="172"/>
      <c r="AB1137" s="172"/>
    </row>
    <row r="1138" spans="1:28" ht="14.25">
      <c r="A1138" s="166" t="s">
        <v>1508</v>
      </c>
      <c r="B1138" s="167" t="s">
        <v>1591</v>
      </c>
      <c r="C1138" s="167" t="s">
        <v>20</v>
      </c>
      <c r="D1138" s="168" t="s">
        <v>1592</v>
      </c>
      <c r="E1138" s="167" t="s">
        <v>1585</v>
      </c>
      <c r="F1138" s="169">
        <v>0.1833333</v>
      </c>
      <c r="G1138" s="170">
        <v>24.49</v>
      </c>
      <c r="H1138" s="171" t="s">
        <v>2350</v>
      </c>
      <c r="I1138" s="172"/>
      <c r="J1138" s="172"/>
      <c r="K1138" s="172"/>
      <c r="L1138" s="172"/>
      <c r="M1138" s="172"/>
      <c r="N1138" s="172"/>
      <c r="O1138" s="172"/>
      <c r="P1138" s="172"/>
      <c r="Q1138" s="172"/>
      <c r="R1138" s="172"/>
      <c r="S1138" s="172"/>
      <c r="T1138" s="172"/>
      <c r="U1138" s="172"/>
      <c r="V1138" s="172"/>
      <c r="W1138" s="172"/>
      <c r="X1138" s="172"/>
      <c r="Y1138" s="172"/>
      <c r="Z1138" s="172"/>
      <c r="AA1138" s="172"/>
      <c r="AB1138" s="172"/>
    </row>
    <row r="1139" spans="1:28" ht="14.25">
      <c r="A1139" s="159"/>
      <c r="B1139" s="160"/>
      <c r="C1139" s="160"/>
      <c r="D1139" s="161"/>
      <c r="E1139" s="160"/>
      <c r="F1139" s="162"/>
      <c r="G1139" s="163"/>
      <c r="H1139" s="164"/>
      <c r="I1139" s="172"/>
      <c r="J1139" s="172"/>
      <c r="K1139" s="172"/>
      <c r="L1139" s="172"/>
      <c r="M1139" s="172"/>
      <c r="N1139" s="172"/>
      <c r="O1139" s="172"/>
      <c r="P1139" s="172"/>
      <c r="Q1139" s="172"/>
      <c r="R1139" s="172"/>
      <c r="S1139" s="172"/>
      <c r="T1139" s="172"/>
      <c r="U1139" s="172"/>
      <c r="V1139" s="172"/>
      <c r="W1139" s="172"/>
      <c r="X1139" s="172"/>
      <c r="Y1139" s="172"/>
      <c r="Z1139" s="172"/>
      <c r="AA1139" s="172"/>
      <c r="AB1139" s="172"/>
    </row>
    <row r="1140" spans="1:28" ht="14.25">
      <c r="A1140" s="148" t="s">
        <v>619</v>
      </c>
      <c r="B1140" s="149" t="s">
        <v>7</v>
      </c>
      <c r="C1140" s="149" t="s">
        <v>1504</v>
      </c>
      <c r="D1140" s="165" t="s">
        <v>1505</v>
      </c>
      <c r="E1140" s="149" t="s">
        <v>10</v>
      </c>
      <c r="F1140" s="150" t="s">
        <v>11</v>
      </c>
      <c r="G1140" s="151" t="s">
        <v>1506</v>
      </c>
      <c r="H1140" s="152" t="s">
        <v>1507</v>
      </c>
      <c r="I1140" s="172"/>
      <c r="J1140" s="172"/>
      <c r="K1140" s="172"/>
      <c r="L1140" s="172"/>
      <c r="M1140" s="172"/>
      <c r="N1140" s="172"/>
      <c r="O1140" s="172"/>
      <c r="P1140" s="172"/>
      <c r="Q1140" s="172"/>
      <c r="R1140" s="172"/>
      <c r="S1140" s="172"/>
      <c r="T1140" s="172"/>
      <c r="U1140" s="172"/>
      <c r="V1140" s="172"/>
      <c r="W1140" s="172"/>
      <c r="X1140" s="172"/>
      <c r="Y1140" s="172"/>
      <c r="Z1140" s="172"/>
      <c r="AA1140" s="172"/>
      <c r="AB1140" s="172"/>
    </row>
    <row r="1141" spans="1:28" ht="25.5">
      <c r="A1141" s="153" t="s">
        <v>1508</v>
      </c>
      <c r="B1141" s="154" t="s">
        <v>620</v>
      </c>
      <c r="C1141" s="154" t="s">
        <v>27</v>
      </c>
      <c r="D1141" s="155" t="s">
        <v>621</v>
      </c>
      <c r="E1141" s="154" t="s">
        <v>76</v>
      </c>
      <c r="F1141" s="156">
        <v>1</v>
      </c>
      <c r="G1141" s="157">
        <v>23.91</v>
      </c>
      <c r="H1141" s="158">
        <v>23.91</v>
      </c>
      <c r="I1141" s="172"/>
      <c r="J1141" s="172"/>
      <c r="K1141" s="172"/>
      <c r="L1141" s="172"/>
      <c r="M1141" s="172"/>
      <c r="N1141" s="172"/>
      <c r="O1141" s="172"/>
      <c r="P1141" s="172"/>
      <c r="Q1141" s="172"/>
      <c r="R1141" s="172"/>
      <c r="S1141" s="172"/>
      <c r="T1141" s="172"/>
      <c r="U1141" s="172"/>
      <c r="V1141" s="172"/>
      <c r="W1141" s="172"/>
      <c r="X1141" s="172"/>
      <c r="Y1141" s="172"/>
      <c r="Z1141" s="172"/>
      <c r="AA1141" s="172"/>
      <c r="AB1141" s="172"/>
    </row>
    <row r="1142" spans="1:28" ht="25.5">
      <c r="A1142" s="166" t="s">
        <v>1510</v>
      </c>
      <c r="B1142" s="167" t="s">
        <v>2118</v>
      </c>
      <c r="C1142" s="167" t="s">
        <v>27</v>
      </c>
      <c r="D1142" s="168" t="s">
        <v>2119</v>
      </c>
      <c r="E1142" s="167" t="s">
        <v>1673</v>
      </c>
      <c r="F1142" s="169">
        <v>0.1356</v>
      </c>
      <c r="G1142" s="170">
        <v>30.48</v>
      </c>
      <c r="H1142" s="171">
        <v>4.13</v>
      </c>
      <c r="I1142" s="172"/>
      <c r="J1142" s="172"/>
      <c r="K1142" s="172"/>
      <c r="L1142" s="172"/>
      <c r="M1142" s="172"/>
      <c r="N1142" s="172"/>
      <c r="O1142" s="172"/>
      <c r="P1142" s="172"/>
      <c r="Q1142" s="172"/>
      <c r="R1142" s="172"/>
      <c r="S1142" s="172"/>
      <c r="T1142" s="172"/>
      <c r="U1142" s="172"/>
      <c r="V1142" s="172"/>
      <c r="W1142" s="172"/>
      <c r="X1142" s="172"/>
      <c r="Y1142" s="172"/>
      <c r="Z1142" s="172"/>
      <c r="AA1142" s="172"/>
      <c r="AB1142" s="172"/>
    </row>
    <row r="1143" spans="1:28" ht="25.5">
      <c r="A1143" s="166" t="s">
        <v>1510</v>
      </c>
      <c r="B1143" s="167" t="s">
        <v>1726</v>
      </c>
      <c r="C1143" s="167" t="s">
        <v>27</v>
      </c>
      <c r="D1143" s="168" t="s">
        <v>1727</v>
      </c>
      <c r="E1143" s="167" t="s">
        <v>1673</v>
      </c>
      <c r="F1143" s="169">
        <v>4.2700000000000002E-2</v>
      </c>
      <c r="G1143" s="170">
        <v>22.64</v>
      </c>
      <c r="H1143" s="171">
        <v>0.96</v>
      </c>
      <c r="I1143" s="172"/>
      <c r="J1143" s="172"/>
      <c r="K1143" s="172"/>
      <c r="L1143" s="172"/>
      <c r="M1143" s="172"/>
      <c r="N1143" s="172"/>
      <c r="O1143" s="172"/>
      <c r="P1143" s="172"/>
      <c r="Q1143" s="172"/>
      <c r="R1143" s="172"/>
      <c r="S1143" s="172"/>
      <c r="T1143" s="172"/>
      <c r="U1143" s="172"/>
      <c r="V1143" s="172"/>
      <c r="W1143" s="172"/>
      <c r="X1143" s="172"/>
      <c r="Y1143" s="172"/>
      <c r="Z1143" s="172"/>
      <c r="AA1143" s="172"/>
      <c r="AB1143" s="172"/>
    </row>
    <row r="1144" spans="1:28" ht="14.25">
      <c r="A1144" s="166" t="s">
        <v>1513</v>
      </c>
      <c r="B1144" s="167" t="s">
        <v>2351</v>
      </c>
      <c r="C1144" s="167" t="s">
        <v>27</v>
      </c>
      <c r="D1144" s="168" t="s">
        <v>2352</v>
      </c>
      <c r="E1144" s="167" t="s">
        <v>76</v>
      </c>
      <c r="F1144" s="169">
        <v>1</v>
      </c>
      <c r="G1144" s="170">
        <v>18.66</v>
      </c>
      <c r="H1144" s="171">
        <v>18.66</v>
      </c>
      <c r="I1144" s="172"/>
      <c r="J1144" s="172"/>
      <c r="K1144" s="172"/>
      <c r="L1144" s="172"/>
      <c r="M1144" s="172"/>
      <c r="N1144" s="172"/>
      <c r="O1144" s="172"/>
      <c r="P1144" s="172"/>
      <c r="Q1144" s="172"/>
      <c r="R1144" s="172"/>
      <c r="S1144" s="172"/>
      <c r="T1144" s="172"/>
      <c r="U1144" s="172"/>
      <c r="V1144" s="172"/>
      <c r="W1144" s="172"/>
      <c r="X1144" s="172"/>
      <c r="Y1144" s="172"/>
      <c r="Z1144" s="172"/>
      <c r="AA1144" s="172"/>
      <c r="AB1144" s="172"/>
    </row>
    <row r="1145" spans="1:28" ht="14.25">
      <c r="A1145" s="166" t="s">
        <v>1513</v>
      </c>
      <c r="B1145" s="167" t="s">
        <v>2333</v>
      </c>
      <c r="C1145" s="167" t="s">
        <v>27</v>
      </c>
      <c r="D1145" s="168" t="s">
        <v>2334</v>
      </c>
      <c r="E1145" s="167" t="s">
        <v>76</v>
      </c>
      <c r="F1145" s="169">
        <v>4.2000000000000003E-2</v>
      </c>
      <c r="G1145" s="170">
        <v>4</v>
      </c>
      <c r="H1145" s="171">
        <v>0.16</v>
      </c>
      <c r="I1145" s="172"/>
      <c r="J1145" s="172"/>
      <c r="K1145" s="172"/>
      <c r="L1145" s="172"/>
      <c r="M1145" s="172"/>
      <c r="N1145" s="172"/>
      <c r="O1145" s="172"/>
      <c r="P1145" s="172"/>
      <c r="Q1145" s="172"/>
      <c r="R1145" s="172"/>
      <c r="S1145" s="172"/>
      <c r="T1145" s="172"/>
      <c r="U1145" s="172"/>
      <c r="V1145" s="172"/>
      <c r="W1145" s="172"/>
      <c r="X1145" s="172"/>
      <c r="Y1145" s="172"/>
      <c r="Z1145" s="172"/>
      <c r="AA1145" s="172"/>
      <c r="AB1145" s="172"/>
    </row>
    <row r="1146" spans="1:28" ht="14.25">
      <c r="A1146" s="159"/>
      <c r="B1146" s="160"/>
      <c r="C1146" s="160"/>
      <c r="D1146" s="161"/>
      <c r="E1146" s="160"/>
      <c r="F1146" s="162"/>
      <c r="G1146" s="163"/>
      <c r="H1146" s="164"/>
      <c r="I1146" s="172"/>
      <c r="J1146" s="172"/>
      <c r="K1146" s="172"/>
      <c r="L1146" s="172"/>
      <c r="M1146" s="172"/>
      <c r="N1146" s="172"/>
      <c r="O1146" s="172"/>
      <c r="P1146" s="172"/>
      <c r="Q1146" s="172"/>
      <c r="R1146" s="172"/>
      <c r="S1146" s="172"/>
      <c r="T1146" s="172"/>
      <c r="U1146" s="172"/>
      <c r="V1146" s="172"/>
      <c r="W1146" s="172"/>
      <c r="X1146" s="172"/>
      <c r="Y1146" s="172"/>
      <c r="Z1146" s="172"/>
      <c r="AA1146" s="172"/>
      <c r="AB1146" s="172"/>
    </row>
    <row r="1147" spans="1:28" ht="14.25">
      <c r="A1147" s="148" t="s">
        <v>622</v>
      </c>
      <c r="B1147" s="149" t="s">
        <v>7</v>
      </c>
      <c r="C1147" s="149" t="s">
        <v>1504</v>
      </c>
      <c r="D1147" s="165" t="s">
        <v>1505</v>
      </c>
      <c r="E1147" s="149" t="s">
        <v>10</v>
      </c>
      <c r="F1147" s="150" t="s">
        <v>11</v>
      </c>
      <c r="G1147" s="151" t="s">
        <v>1506</v>
      </c>
      <c r="H1147" s="152" t="s">
        <v>1507</v>
      </c>
      <c r="I1147" s="172"/>
      <c r="J1147" s="172"/>
      <c r="K1147" s="172"/>
      <c r="L1147" s="172"/>
      <c r="M1147" s="172"/>
      <c r="N1147" s="172"/>
      <c r="O1147" s="172"/>
      <c r="P1147" s="172"/>
      <c r="Q1147" s="172"/>
      <c r="R1147" s="172"/>
      <c r="S1147" s="172"/>
      <c r="T1147" s="172"/>
      <c r="U1147" s="172"/>
      <c r="V1147" s="172"/>
      <c r="W1147" s="172"/>
      <c r="X1147" s="172"/>
      <c r="Y1147" s="172"/>
      <c r="Z1147" s="172"/>
      <c r="AA1147" s="172"/>
      <c r="AB1147" s="172"/>
    </row>
    <row r="1148" spans="1:28" ht="25.5">
      <c r="A1148" s="153" t="s">
        <v>1508</v>
      </c>
      <c r="B1148" s="154" t="s">
        <v>623</v>
      </c>
      <c r="C1148" s="154" t="s">
        <v>27</v>
      </c>
      <c r="D1148" s="155" t="s">
        <v>624</v>
      </c>
      <c r="E1148" s="154" t="s">
        <v>76</v>
      </c>
      <c r="F1148" s="156">
        <v>1</v>
      </c>
      <c r="G1148" s="157">
        <v>11.67</v>
      </c>
      <c r="H1148" s="158">
        <v>11.67</v>
      </c>
      <c r="I1148" s="172"/>
      <c r="J1148" s="172"/>
      <c r="K1148" s="172"/>
      <c r="L1148" s="172"/>
      <c r="M1148" s="172"/>
      <c r="N1148" s="172"/>
      <c r="O1148" s="172"/>
      <c r="P1148" s="172"/>
      <c r="Q1148" s="172"/>
      <c r="R1148" s="172"/>
      <c r="S1148" s="172"/>
      <c r="T1148" s="172"/>
      <c r="U1148" s="172"/>
      <c r="V1148" s="172"/>
      <c r="W1148" s="172"/>
      <c r="X1148" s="172"/>
      <c r="Y1148" s="172"/>
      <c r="Z1148" s="172"/>
      <c r="AA1148" s="172"/>
      <c r="AB1148" s="172"/>
    </row>
    <row r="1149" spans="1:28" ht="25.5">
      <c r="A1149" s="166" t="s">
        <v>1510</v>
      </c>
      <c r="B1149" s="167" t="s">
        <v>2118</v>
      </c>
      <c r="C1149" s="167" t="s">
        <v>27</v>
      </c>
      <c r="D1149" s="168" t="s">
        <v>2119</v>
      </c>
      <c r="E1149" s="167" t="s">
        <v>1673</v>
      </c>
      <c r="F1149" s="169">
        <v>0.1525</v>
      </c>
      <c r="G1149" s="170">
        <v>30.48</v>
      </c>
      <c r="H1149" s="171">
        <v>4.6399999999999997</v>
      </c>
      <c r="I1149" s="172"/>
      <c r="J1149" s="172"/>
      <c r="K1149" s="172"/>
      <c r="L1149" s="172"/>
      <c r="M1149" s="172"/>
      <c r="N1149" s="172"/>
      <c r="O1149" s="172"/>
      <c r="P1149" s="172"/>
      <c r="Q1149" s="172"/>
      <c r="R1149" s="172"/>
      <c r="S1149" s="172"/>
      <c r="T1149" s="172"/>
      <c r="U1149" s="172"/>
      <c r="V1149" s="172"/>
      <c r="W1149" s="172"/>
      <c r="X1149" s="172"/>
      <c r="Y1149" s="172"/>
      <c r="Z1149" s="172"/>
      <c r="AA1149" s="172"/>
      <c r="AB1149" s="172"/>
    </row>
    <row r="1150" spans="1:28" ht="25.5">
      <c r="A1150" s="166" t="s">
        <v>1510</v>
      </c>
      <c r="B1150" s="167" t="s">
        <v>1726</v>
      </c>
      <c r="C1150" s="167" t="s">
        <v>27</v>
      </c>
      <c r="D1150" s="168" t="s">
        <v>1727</v>
      </c>
      <c r="E1150" s="167" t="s">
        <v>1673</v>
      </c>
      <c r="F1150" s="169">
        <v>4.8099999999999997E-2</v>
      </c>
      <c r="G1150" s="170">
        <v>22.64</v>
      </c>
      <c r="H1150" s="171">
        <v>1.08</v>
      </c>
      <c r="I1150" s="172"/>
      <c r="J1150" s="172"/>
      <c r="K1150" s="172"/>
      <c r="L1150" s="172"/>
      <c r="M1150" s="172"/>
      <c r="N1150" s="172"/>
      <c r="O1150" s="172"/>
      <c r="P1150" s="172"/>
      <c r="Q1150" s="172"/>
      <c r="R1150" s="172"/>
      <c r="S1150" s="172"/>
      <c r="T1150" s="172"/>
      <c r="U1150" s="172"/>
      <c r="V1150" s="172"/>
      <c r="W1150" s="172"/>
      <c r="X1150" s="172"/>
      <c r="Y1150" s="172"/>
      <c r="Z1150" s="172"/>
      <c r="AA1150" s="172"/>
      <c r="AB1150" s="172"/>
    </row>
    <row r="1151" spans="1:28" ht="14.25">
      <c r="A1151" s="166" t="s">
        <v>1513</v>
      </c>
      <c r="B1151" s="167" t="s">
        <v>2353</v>
      </c>
      <c r="C1151" s="167" t="s">
        <v>27</v>
      </c>
      <c r="D1151" s="168" t="s">
        <v>2354</v>
      </c>
      <c r="E1151" s="167" t="s">
        <v>76</v>
      </c>
      <c r="F1151" s="169">
        <v>1</v>
      </c>
      <c r="G1151" s="170">
        <v>5.87</v>
      </c>
      <c r="H1151" s="171">
        <v>5.87</v>
      </c>
      <c r="I1151" s="172"/>
      <c r="J1151" s="172"/>
      <c r="K1151" s="172"/>
      <c r="L1151" s="172"/>
      <c r="M1151" s="172"/>
      <c r="N1151" s="172"/>
      <c r="O1151" s="172"/>
      <c r="P1151" s="172"/>
      <c r="Q1151" s="172"/>
      <c r="R1151" s="172"/>
      <c r="S1151" s="172"/>
      <c r="T1151" s="172"/>
      <c r="U1151" s="172"/>
      <c r="V1151" s="172"/>
      <c r="W1151" s="172"/>
      <c r="X1151" s="172"/>
      <c r="Y1151" s="172"/>
      <c r="Z1151" s="172"/>
      <c r="AA1151" s="172"/>
      <c r="AB1151" s="172"/>
    </row>
    <row r="1152" spans="1:28" ht="14.25">
      <c r="A1152" s="166" t="s">
        <v>1513</v>
      </c>
      <c r="B1152" s="167" t="s">
        <v>2333</v>
      </c>
      <c r="C1152" s="167" t="s">
        <v>27</v>
      </c>
      <c r="D1152" s="168" t="s">
        <v>2334</v>
      </c>
      <c r="E1152" s="167" t="s">
        <v>76</v>
      </c>
      <c r="F1152" s="169">
        <v>2.1000000000000001E-2</v>
      </c>
      <c r="G1152" s="170">
        <v>4</v>
      </c>
      <c r="H1152" s="171">
        <v>0.08</v>
      </c>
      <c r="I1152" s="172"/>
      <c r="J1152" s="172"/>
      <c r="K1152" s="172"/>
      <c r="L1152" s="172"/>
      <c r="M1152" s="172"/>
      <c r="N1152" s="172"/>
      <c r="O1152" s="172"/>
      <c r="P1152" s="172"/>
      <c r="Q1152" s="172"/>
      <c r="R1152" s="172"/>
      <c r="S1152" s="172"/>
      <c r="T1152" s="172"/>
      <c r="U1152" s="172"/>
      <c r="V1152" s="172"/>
      <c r="W1152" s="172"/>
      <c r="X1152" s="172"/>
      <c r="Y1152" s="172"/>
      <c r="Z1152" s="172"/>
      <c r="AA1152" s="172"/>
      <c r="AB1152" s="172"/>
    </row>
    <row r="1153" spans="1:28" ht="14.25">
      <c r="A1153" s="159"/>
      <c r="B1153" s="160"/>
      <c r="C1153" s="160"/>
      <c r="D1153" s="161"/>
      <c r="E1153" s="160"/>
      <c r="F1153" s="162"/>
      <c r="G1153" s="163"/>
      <c r="H1153" s="164"/>
      <c r="I1153" s="172"/>
      <c r="J1153" s="172"/>
      <c r="K1153" s="172"/>
      <c r="L1153" s="172"/>
      <c r="M1153" s="172"/>
      <c r="N1153" s="172"/>
      <c r="O1153" s="172"/>
      <c r="P1153" s="172"/>
      <c r="Q1153" s="172"/>
      <c r="R1153" s="172"/>
      <c r="S1153" s="172"/>
      <c r="T1153" s="172"/>
      <c r="U1153" s="172"/>
      <c r="V1153" s="172"/>
      <c r="W1153" s="172"/>
      <c r="X1153" s="172"/>
      <c r="Y1153" s="172"/>
      <c r="Z1153" s="172"/>
      <c r="AA1153" s="172"/>
      <c r="AB1153" s="172"/>
    </row>
    <row r="1154" spans="1:28" ht="14.25">
      <c r="A1154" s="148" t="s">
        <v>625</v>
      </c>
      <c r="B1154" s="149" t="s">
        <v>7</v>
      </c>
      <c r="C1154" s="149" t="s">
        <v>1504</v>
      </c>
      <c r="D1154" s="165" t="s">
        <v>1505</v>
      </c>
      <c r="E1154" s="149" t="s">
        <v>10</v>
      </c>
      <c r="F1154" s="150" t="s">
        <v>11</v>
      </c>
      <c r="G1154" s="151" t="s">
        <v>1506</v>
      </c>
      <c r="H1154" s="152" t="s">
        <v>1507</v>
      </c>
      <c r="I1154" s="172"/>
      <c r="J1154" s="172"/>
      <c r="K1154" s="172"/>
      <c r="L1154" s="172"/>
      <c r="M1154" s="172"/>
      <c r="N1154" s="172"/>
      <c r="O1154" s="172"/>
      <c r="P1154" s="172"/>
      <c r="Q1154" s="172"/>
      <c r="R1154" s="172"/>
      <c r="S1154" s="172"/>
      <c r="T1154" s="172"/>
      <c r="U1154" s="172"/>
      <c r="V1154" s="172"/>
      <c r="W1154" s="172"/>
      <c r="X1154" s="172"/>
      <c r="Y1154" s="172"/>
      <c r="Z1154" s="172"/>
      <c r="AA1154" s="172"/>
      <c r="AB1154" s="172"/>
    </row>
    <row r="1155" spans="1:28" ht="25.5">
      <c r="A1155" s="153" t="s">
        <v>1508</v>
      </c>
      <c r="B1155" s="154" t="s">
        <v>626</v>
      </c>
      <c r="C1155" s="154" t="s">
        <v>627</v>
      </c>
      <c r="D1155" s="155" t="s">
        <v>628</v>
      </c>
      <c r="E1155" s="154" t="s">
        <v>48</v>
      </c>
      <c r="F1155" s="156">
        <v>1</v>
      </c>
      <c r="G1155" s="157">
        <v>2010.04</v>
      </c>
      <c r="H1155" s="158">
        <v>2010.04</v>
      </c>
      <c r="I1155" s="172"/>
      <c r="J1155" s="172"/>
      <c r="K1155" s="172"/>
      <c r="L1155" s="172"/>
      <c r="M1155" s="172"/>
      <c r="N1155" s="172"/>
      <c r="O1155" s="172"/>
      <c r="P1155" s="172"/>
      <c r="Q1155" s="172"/>
      <c r="R1155" s="172"/>
      <c r="S1155" s="172"/>
      <c r="T1155" s="172"/>
      <c r="U1155" s="172"/>
      <c r="V1155" s="172"/>
      <c r="W1155" s="172"/>
      <c r="X1155" s="172"/>
      <c r="Y1155" s="172"/>
      <c r="Z1155" s="172"/>
      <c r="AA1155" s="172"/>
      <c r="AB1155" s="172"/>
    </row>
    <row r="1156" spans="1:28" ht="25.5">
      <c r="A1156" s="166" t="s">
        <v>1513</v>
      </c>
      <c r="B1156" s="167" t="s">
        <v>2355</v>
      </c>
      <c r="C1156" s="167" t="s">
        <v>627</v>
      </c>
      <c r="D1156" s="168" t="s">
        <v>2356</v>
      </c>
      <c r="E1156" s="167" t="s">
        <v>2357</v>
      </c>
      <c r="F1156" s="169">
        <v>1</v>
      </c>
      <c r="G1156" s="170" t="s">
        <v>2358</v>
      </c>
      <c r="H1156" s="171" t="s">
        <v>2358</v>
      </c>
      <c r="I1156" s="172"/>
      <c r="J1156" s="172"/>
      <c r="K1156" s="172"/>
      <c r="L1156" s="172"/>
      <c r="M1156" s="172"/>
      <c r="N1156" s="172"/>
      <c r="O1156" s="172"/>
      <c r="P1156" s="172"/>
      <c r="Q1156" s="172"/>
      <c r="R1156" s="172"/>
      <c r="S1156" s="172"/>
      <c r="T1156" s="172"/>
      <c r="U1156" s="172"/>
      <c r="V1156" s="172"/>
      <c r="W1156" s="172"/>
      <c r="X1156" s="172"/>
      <c r="Y1156" s="172"/>
      <c r="Z1156" s="172"/>
      <c r="AA1156" s="172"/>
      <c r="AB1156" s="172"/>
    </row>
    <row r="1157" spans="1:28" ht="14.25">
      <c r="A1157" s="166" t="s">
        <v>1508</v>
      </c>
      <c r="B1157" s="167" t="s">
        <v>2359</v>
      </c>
      <c r="C1157" s="167" t="s">
        <v>627</v>
      </c>
      <c r="D1157" s="168" t="s">
        <v>2360</v>
      </c>
      <c r="E1157" s="167" t="s">
        <v>2357</v>
      </c>
      <c r="F1157" s="169">
        <v>1</v>
      </c>
      <c r="G1157" s="170" t="s">
        <v>2361</v>
      </c>
      <c r="H1157" s="171" t="s">
        <v>2361</v>
      </c>
      <c r="I1157" s="172"/>
      <c r="J1157" s="172"/>
      <c r="K1157" s="172"/>
      <c r="L1157" s="172"/>
      <c r="M1157" s="172"/>
      <c r="N1157" s="172"/>
      <c r="O1157" s="172"/>
      <c r="P1157" s="172"/>
      <c r="Q1157" s="172"/>
      <c r="R1157" s="172"/>
      <c r="S1157" s="172"/>
      <c r="T1157" s="172"/>
      <c r="U1157" s="172"/>
      <c r="V1157" s="172"/>
      <c r="W1157" s="172"/>
      <c r="X1157" s="172"/>
      <c r="Y1157" s="172"/>
      <c r="Z1157" s="172"/>
      <c r="AA1157" s="172"/>
      <c r="AB1157" s="172"/>
    </row>
    <row r="1158" spans="1:28" ht="25.5">
      <c r="A1158" s="166" t="s">
        <v>1513</v>
      </c>
      <c r="B1158" s="167" t="s">
        <v>2362</v>
      </c>
      <c r="C1158" s="167" t="s">
        <v>627</v>
      </c>
      <c r="D1158" s="168" t="s">
        <v>2363</v>
      </c>
      <c r="E1158" s="167" t="s">
        <v>48</v>
      </c>
      <c r="F1158" s="169">
        <v>1</v>
      </c>
      <c r="G1158" s="170" t="s">
        <v>2364</v>
      </c>
      <c r="H1158" s="171" t="s">
        <v>2364</v>
      </c>
      <c r="I1158" s="172"/>
      <c r="J1158" s="172"/>
      <c r="K1158" s="172"/>
      <c r="L1158" s="172"/>
      <c r="M1158" s="172"/>
      <c r="N1158" s="172"/>
      <c r="O1158" s="172"/>
      <c r="P1158" s="172"/>
      <c r="Q1158" s="172"/>
      <c r="R1158" s="172"/>
      <c r="S1158" s="172"/>
      <c r="T1158" s="172"/>
      <c r="U1158" s="172"/>
      <c r="V1158" s="172"/>
      <c r="W1158" s="172"/>
      <c r="X1158" s="172"/>
      <c r="Y1158" s="172"/>
      <c r="Z1158" s="172"/>
      <c r="AA1158" s="172"/>
      <c r="AB1158" s="172"/>
    </row>
    <row r="1159" spans="1:28" ht="14.25">
      <c r="A1159" s="166" t="s">
        <v>1513</v>
      </c>
      <c r="B1159" s="167" t="s">
        <v>2365</v>
      </c>
      <c r="C1159" s="167" t="s">
        <v>627</v>
      </c>
      <c r="D1159" s="168" t="s">
        <v>2366</v>
      </c>
      <c r="E1159" s="167" t="s">
        <v>61</v>
      </c>
      <c r="F1159" s="169">
        <v>0.84</v>
      </c>
      <c r="G1159" s="170" t="s">
        <v>2367</v>
      </c>
      <c r="H1159" s="171" t="s">
        <v>2368</v>
      </c>
      <c r="I1159" s="172"/>
      <c r="J1159" s="172"/>
      <c r="K1159" s="172"/>
      <c r="L1159" s="172"/>
      <c r="M1159" s="172"/>
      <c r="N1159" s="172"/>
      <c r="O1159" s="172"/>
      <c r="P1159" s="172"/>
      <c r="Q1159" s="172"/>
      <c r="R1159" s="172"/>
      <c r="S1159" s="172"/>
      <c r="T1159" s="172"/>
      <c r="U1159" s="172"/>
      <c r="V1159" s="172"/>
      <c r="W1159" s="172"/>
      <c r="X1159" s="172"/>
      <c r="Y1159" s="172"/>
      <c r="Z1159" s="172"/>
      <c r="AA1159" s="172"/>
      <c r="AB1159" s="172"/>
    </row>
    <row r="1160" spans="1:28" ht="14.25">
      <c r="A1160" s="159"/>
      <c r="B1160" s="160"/>
      <c r="C1160" s="160"/>
      <c r="D1160" s="161"/>
      <c r="E1160" s="160"/>
      <c r="F1160" s="162"/>
      <c r="G1160" s="163"/>
      <c r="H1160" s="164"/>
      <c r="I1160" s="172"/>
      <c r="J1160" s="172"/>
      <c r="K1160" s="172"/>
      <c r="L1160" s="172"/>
      <c r="M1160" s="172"/>
      <c r="N1160" s="172"/>
      <c r="O1160" s="172"/>
      <c r="P1160" s="172"/>
      <c r="Q1160" s="172"/>
      <c r="R1160" s="172"/>
      <c r="S1160" s="172"/>
      <c r="T1160" s="172"/>
      <c r="U1160" s="172"/>
      <c r="V1160" s="172"/>
      <c r="W1160" s="172"/>
      <c r="X1160" s="172"/>
      <c r="Y1160" s="172"/>
      <c r="Z1160" s="172"/>
      <c r="AA1160" s="172"/>
      <c r="AB1160" s="172"/>
    </row>
    <row r="1161" spans="1:28" ht="14.25">
      <c r="A1161" s="148" t="s">
        <v>629</v>
      </c>
      <c r="B1161" s="149" t="s">
        <v>7</v>
      </c>
      <c r="C1161" s="149" t="s">
        <v>1504</v>
      </c>
      <c r="D1161" s="165" t="s">
        <v>1505</v>
      </c>
      <c r="E1161" s="149" t="s">
        <v>10</v>
      </c>
      <c r="F1161" s="150" t="s">
        <v>11</v>
      </c>
      <c r="G1161" s="151" t="s">
        <v>1506</v>
      </c>
      <c r="H1161" s="152" t="s">
        <v>1507</v>
      </c>
      <c r="I1161" s="172"/>
      <c r="J1161" s="172"/>
      <c r="K1161" s="172"/>
      <c r="L1161" s="172"/>
      <c r="M1161" s="172"/>
      <c r="N1161" s="172"/>
      <c r="O1161" s="172"/>
      <c r="P1161" s="172"/>
      <c r="Q1161" s="172"/>
      <c r="R1161" s="172"/>
      <c r="S1161" s="172"/>
      <c r="T1161" s="172"/>
      <c r="U1161" s="172"/>
      <c r="V1161" s="172"/>
      <c r="W1161" s="172"/>
      <c r="X1161" s="172"/>
      <c r="Y1161" s="172"/>
      <c r="Z1161" s="172"/>
      <c r="AA1161" s="172"/>
      <c r="AB1161" s="172"/>
    </row>
    <row r="1162" spans="1:28" ht="25.5">
      <c r="A1162" s="153" t="s">
        <v>1508</v>
      </c>
      <c r="B1162" s="154" t="s">
        <v>630</v>
      </c>
      <c r="C1162" s="154" t="s">
        <v>27</v>
      </c>
      <c r="D1162" s="155" t="s">
        <v>631</v>
      </c>
      <c r="E1162" s="154" t="s">
        <v>76</v>
      </c>
      <c r="F1162" s="156">
        <v>1</v>
      </c>
      <c r="G1162" s="157">
        <v>753.35</v>
      </c>
      <c r="H1162" s="158">
        <v>753.35</v>
      </c>
      <c r="I1162" s="172"/>
      <c r="J1162" s="172"/>
      <c r="K1162" s="172"/>
      <c r="L1162" s="172"/>
      <c r="M1162" s="172"/>
      <c r="N1162" s="172"/>
      <c r="O1162" s="172"/>
      <c r="P1162" s="172"/>
      <c r="Q1162" s="172"/>
      <c r="R1162" s="172"/>
      <c r="S1162" s="172"/>
      <c r="T1162" s="172"/>
      <c r="U1162" s="172"/>
      <c r="V1162" s="172"/>
      <c r="W1162" s="172"/>
      <c r="X1162" s="172"/>
      <c r="Y1162" s="172"/>
      <c r="Z1162" s="172"/>
      <c r="AA1162" s="172"/>
      <c r="AB1162" s="172"/>
    </row>
    <row r="1163" spans="1:28" ht="25.5">
      <c r="A1163" s="166" t="s">
        <v>1510</v>
      </c>
      <c r="B1163" s="167" t="s">
        <v>1726</v>
      </c>
      <c r="C1163" s="167" t="s">
        <v>27</v>
      </c>
      <c r="D1163" s="168" t="s">
        <v>1727</v>
      </c>
      <c r="E1163" s="167" t="s">
        <v>1673</v>
      </c>
      <c r="F1163" s="169">
        <v>0.31790000000000002</v>
      </c>
      <c r="G1163" s="170">
        <v>22.64</v>
      </c>
      <c r="H1163" s="171">
        <v>7.19</v>
      </c>
      <c r="I1163" s="172"/>
      <c r="J1163" s="172"/>
      <c r="K1163" s="172"/>
      <c r="L1163" s="172"/>
      <c r="M1163" s="172"/>
      <c r="N1163" s="172"/>
      <c r="O1163" s="172"/>
      <c r="P1163" s="172"/>
      <c r="Q1163" s="172"/>
      <c r="R1163" s="172"/>
      <c r="S1163" s="172"/>
      <c r="T1163" s="172"/>
      <c r="U1163" s="172"/>
      <c r="V1163" s="172"/>
      <c r="W1163" s="172"/>
      <c r="X1163" s="172"/>
      <c r="Y1163" s="172"/>
      <c r="Z1163" s="172"/>
      <c r="AA1163" s="172"/>
      <c r="AB1163" s="172"/>
    </row>
    <row r="1164" spans="1:28" ht="25.5">
      <c r="A1164" s="166" t="s">
        <v>1510</v>
      </c>
      <c r="B1164" s="167" t="s">
        <v>2118</v>
      </c>
      <c r="C1164" s="167" t="s">
        <v>27</v>
      </c>
      <c r="D1164" s="168" t="s">
        <v>2119</v>
      </c>
      <c r="E1164" s="167" t="s">
        <v>1673</v>
      </c>
      <c r="F1164" s="169">
        <v>1.0089999999999999</v>
      </c>
      <c r="G1164" s="170">
        <v>30.48</v>
      </c>
      <c r="H1164" s="171">
        <v>30.75</v>
      </c>
      <c r="I1164" s="172"/>
      <c r="J1164" s="172"/>
      <c r="K1164" s="172"/>
      <c r="L1164" s="172"/>
      <c r="M1164" s="172"/>
      <c r="N1164" s="172"/>
      <c r="O1164" s="172"/>
      <c r="P1164" s="172"/>
      <c r="Q1164" s="172"/>
      <c r="R1164" s="172"/>
      <c r="S1164" s="172"/>
      <c r="T1164" s="172"/>
      <c r="U1164" s="172"/>
      <c r="V1164" s="172"/>
      <c r="W1164" s="172"/>
      <c r="X1164" s="172"/>
      <c r="Y1164" s="172"/>
      <c r="Z1164" s="172"/>
      <c r="AA1164" s="172"/>
      <c r="AB1164" s="172"/>
    </row>
    <row r="1165" spans="1:28" ht="25.5">
      <c r="A1165" s="166" t="s">
        <v>1513</v>
      </c>
      <c r="B1165" s="167" t="s">
        <v>2122</v>
      </c>
      <c r="C1165" s="167" t="s">
        <v>27</v>
      </c>
      <c r="D1165" s="168" t="s">
        <v>2123</v>
      </c>
      <c r="E1165" s="167" t="s">
        <v>76</v>
      </c>
      <c r="F1165" s="169">
        <v>2</v>
      </c>
      <c r="G1165" s="170">
        <v>20.03</v>
      </c>
      <c r="H1165" s="171">
        <v>40.06</v>
      </c>
      <c r="I1165" s="172"/>
      <c r="J1165" s="172"/>
      <c r="K1165" s="172"/>
      <c r="L1165" s="172"/>
      <c r="M1165" s="172"/>
      <c r="N1165" s="172"/>
      <c r="O1165" s="172"/>
      <c r="P1165" s="172"/>
      <c r="Q1165" s="172"/>
      <c r="R1165" s="172"/>
      <c r="S1165" s="172"/>
      <c r="T1165" s="172"/>
      <c r="U1165" s="172"/>
      <c r="V1165" s="172"/>
      <c r="W1165" s="172"/>
      <c r="X1165" s="172"/>
      <c r="Y1165" s="172"/>
      <c r="Z1165" s="172"/>
      <c r="AA1165" s="172"/>
      <c r="AB1165" s="172"/>
    </row>
    <row r="1166" spans="1:28" ht="25.5">
      <c r="A1166" s="166" t="s">
        <v>1513</v>
      </c>
      <c r="B1166" s="167" t="s">
        <v>2369</v>
      </c>
      <c r="C1166" s="167" t="s">
        <v>27</v>
      </c>
      <c r="D1166" s="168" t="s">
        <v>2370</v>
      </c>
      <c r="E1166" s="167" t="s">
        <v>76</v>
      </c>
      <c r="F1166" s="169">
        <v>1</v>
      </c>
      <c r="G1166" s="170">
        <v>300.51</v>
      </c>
      <c r="H1166" s="171">
        <v>300.51</v>
      </c>
      <c r="I1166" s="172"/>
      <c r="J1166" s="172"/>
      <c r="K1166" s="172"/>
      <c r="L1166" s="172"/>
      <c r="M1166" s="172"/>
      <c r="N1166" s="172"/>
      <c r="O1166" s="172"/>
      <c r="P1166" s="172"/>
      <c r="Q1166" s="172"/>
      <c r="R1166" s="172"/>
      <c r="S1166" s="172"/>
      <c r="T1166" s="172"/>
      <c r="U1166" s="172"/>
      <c r="V1166" s="172"/>
      <c r="W1166" s="172"/>
      <c r="X1166" s="172"/>
      <c r="Y1166" s="172"/>
      <c r="Z1166" s="172"/>
      <c r="AA1166" s="172"/>
      <c r="AB1166" s="172"/>
    </row>
    <row r="1167" spans="1:28" ht="25.5">
      <c r="A1167" s="166" t="s">
        <v>1513</v>
      </c>
      <c r="B1167" s="167" t="s">
        <v>2371</v>
      </c>
      <c r="C1167" s="167" t="s">
        <v>27</v>
      </c>
      <c r="D1167" s="168" t="s">
        <v>2372</v>
      </c>
      <c r="E1167" s="167" t="s">
        <v>76</v>
      </c>
      <c r="F1167" s="169">
        <v>1</v>
      </c>
      <c r="G1167" s="170">
        <v>9.25</v>
      </c>
      <c r="H1167" s="171">
        <v>9.25</v>
      </c>
      <c r="I1167" s="172"/>
      <c r="J1167" s="172"/>
      <c r="K1167" s="172"/>
      <c r="L1167" s="172"/>
      <c r="M1167" s="172"/>
      <c r="N1167" s="172"/>
      <c r="O1167" s="172"/>
      <c r="P1167" s="172"/>
      <c r="Q1167" s="172"/>
      <c r="R1167" s="172"/>
      <c r="S1167" s="172"/>
      <c r="T1167" s="172"/>
      <c r="U1167" s="172"/>
      <c r="V1167" s="172"/>
      <c r="W1167" s="172"/>
      <c r="X1167" s="172"/>
      <c r="Y1167" s="172"/>
      <c r="Z1167" s="172"/>
      <c r="AA1167" s="172"/>
      <c r="AB1167" s="172"/>
    </row>
    <row r="1168" spans="1:28" ht="14.25">
      <c r="A1168" s="166" t="s">
        <v>1513</v>
      </c>
      <c r="B1168" s="167" t="s">
        <v>2333</v>
      </c>
      <c r="C1168" s="167" t="s">
        <v>27</v>
      </c>
      <c r="D1168" s="168" t="s">
        <v>2334</v>
      </c>
      <c r="E1168" s="167" t="s">
        <v>76</v>
      </c>
      <c r="F1168" s="169">
        <v>3.6499999999999998E-2</v>
      </c>
      <c r="G1168" s="170">
        <v>4</v>
      </c>
      <c r="H1168" s="171">
        <v>0.14000000000000001</v>
      </c>
      <c r="I1168" s="172"/>
      <c r="J1168" s="172"/>
      <c r="K1168" s="172"/>
      <c r="L1168" s="172"/>
      <c r="M1168" s="172"/>
      <c r="N1168" s="172"/>
      <c r="O1168" s="172"/>
      <c r="P1168" s="172"/>
      <c r="Q1168" s="172"/>
      <c r="R1168" s="172"/>
      <c r="S1168" s="172"/>
      <c r="T1168" s="172"/>
      <c r="U1168" s="172"/>
      <c r="V1168" s="172"/>
      <c r="W1168" s="172"/>
      <c r="X1168" s="172"/>
      <c r="Y1168" s="172"/>
      <c r="Z1168" s="172"/>
      <c r="AA1168" s="172"/>
      <c r="AB1168" s="172"/>
    </row>
    <row r="1169" spans="1:28" ht="14.25">
      <c r="A1169" s="166" t="s">
        <v>1513</v>
      </c>
      <c r="B1169" s="167" t="s">
        <v>2373</v>
      </c>
      <c r="C1169" s="167" t="s">
        <v>27</v>
      </c>
      <c r="D1169" s="168" t="s">
        <v>2374</v>
      </c>
      <c r="E1169" s="167" t="s">
        <v>76</v>
      </c>
      <c r="F1169" s="169">
        <v>1</v>
      </c>
      <c r="G1169" s="170">
        <v>365.45</v>
      </c>
      <c r="H1169" s="171">
        <v>365.45</v>
      </c>
      <c r="I1169" s="172"/>
      <c r="J1169" s="172"/>
      <c r="K1169" s="172"/>
      <c r="L1169" s="172"/>
      <c r="M1169" s="172"/>
      <c r="N1169" s="172"/>
      <c r="O1169" s="172"/>
      <c r="P1169" s="172"/>
      <c r="Q1169" s="172"/>
      <c r="R1169" s="172"/>
      <c r="S1169" s="172"/>
      <c r="T1169" s="172"/>
      <c r="U1169" s="172"/>
      <c r="V1169" s="172"/>
      <c r="W1169" s="172"/>
      <c r="X1169" s="172"/>
      <c r="Y1169" s="172"/>
      <c r="Z1169" s="172"/>
      <c r="AA1169" s="172"/>
      <c r="AB1169" s="172"/>
    </row>
    <row r="1170" spans="1:28" ht="14.25">
      <c r="A1170" s="159"/>
      <c r="B1170" s="160"/>
      <c r="C1170" s="160"/>
      <c r="D1170" s="161"/>
      <c r="E1170" s="160"/>
      <c r="F1170" s="162"/>
      <c r="G1170" s="163"/>
      <c r="H1170" s="164"/>
      <c r="I1170" s="172"/>
      <c r="J1170" s="172"/>
      <c r="K1170" s="172"/>
      <c r="L1170" s="172"/>
      <c r="M1170" s="172"/>
      <c r="N1170" s="172"/>
      <c r="O1170" s="172"/>
      <c r="P1170" s="172"/>
      <c r="Q1170" s="172"/>
      <c r="R1170" s="172"/>
      <c r="S1170" s="172"/>
      <c r="T1170" s="172"/>
      <c r="U1170" s="172"/>
      <c r="V1170" s="172"/>
      <c r="W1170" s="172"/>
      <c r="X1170" s="172"/>
      <c r="Y1170" s="172"/>
      <c r="Z1170" s="172"/>
      <c r="AA1170" s="172"/>
      <c r="AB1170" s="172"/>
    </row>
    <row r="1171" spans="1:28" ht="14.25">
      <c r="A1171" s="148" t="s">
        <v>632</v>
      </c>
      <c r="B1171" s="149" t="s">
        <v>7</v>
      </c>
      <c r="C1171" s="149" t="s">
        <v>1504</v>
      </c>
      <c r="D1171" s="165" t="s">
        <v>1505</v>
      </c>
      <c r="E1171" s="149" t="s">
        <v>10</v>
      </c>
      <c r="F1171" s="150" t="s">
        <v>11</v>
      </c>
      <c r="G1171" s="151" t="s">
        <v>1506</v>
      </c>
      <c r="H1171" s="152" t="s">
        <v>1507</v>
      </c>
      <c r="I1171" s="172"/>
      <c r="J1171" s="172"/>
      <c r="K1171" s="172"/>
      <c r="L1171" s="172"/>
      <c r="M1171" s="172"/>
      <c r="N1171" s="172"/>
      <c r="O1171" s="172"/>
      <c r="P1171" s="172"/>
      <c r="Q1171" s="172"/>
      <c r="R1171" s="172"/>
      <c r="S1171" s="172"/>
      <c r="T1171" s="172"/>
      <c r="U1171" s="172"/>
      <c r="V1171" s="172"/>
      <c r="W1171" s="172"/>
      <c r="X1171" s="172"/>
      <c r="Y1171" s="172"/>
      <c r="Z1171" s="172"/>
      <c r="AA1171" s="172"/>
      <c r="AB1171" s="172"/>
    </row>
    <row r="1172" spans="1:28" ht="38.25">
      <c r="A1172" s="153" t="s">
        <v>1508</v>
      </c>
      <c r="B1172" s="154" t="s">
        <v>633</v>
      </c>
      <c r="C1172" s="154" t="s">
        <v>27</v>
      </c>
      <c r="D1172" s="155" t="s">
        <v>634</v>
      </c>
      <c r="E1172" s="154" t="s">
        <v>76</v>
      </c>
      <c r="F1172" s="156">
        <v>1</v>
      </c>
      <c r="G1172" s="157">
        <v>511.19</v>
      </c>
      <c r="H1172" s="158">
        <v>511.19</v>
      </c>
      <c r="I1172" s="172"/>
      <c r="J1172" s="172"/>
      <c r="K1172" s="172"/>
      <c r="L1172" s="172"/>
      <c r="M1172" s="172"/>
      <c r="N1172" s="172"/>
      <c r="O1172" s="172"/>
      <c r="P1172" s="172"/>
      <c r="Q1172" s="172"/>
      <c r="R1172" s="172"/>
      <c r="S1172" s="172"/>
      <c r="T1172" s="172"/>
      <c r="U1172" s="172"/>
      <c r="V1172" s="172"/>
      <c r="W1172" s="172"/>
      <c r="X1172" s="172"/>
      <c r="Y1172" s="172"/>
      <c r="Z1172" s="172"/>
      <c r="AA1172" s="172"/>
      <c r="AB1172" s="172"/>
    </row>
    <row r="1173" spans="1:28" ht="25.5">
      <c r="A1173" s="166" t="s">
        <v>1510</v>
      </c>
      <c r="B1173" s="167" t="s">
        <v>2375</v>
      </c>
      <c r="C1173" s="167" t="s">
        <v>27</v>
      </c>
      <c r="D1173" s="168" t="s">
        <v>2376</v>
      </c>
      <c r="E1173" s="167" t="s">
        <v>76</v>
      </c>
      <c r="F1173" s="169">
        <v>1</v>
      </c>
      <c r="G1173" s="170">
        <v>13.21</v>
      </c>
      <c r="H1173" s="171">
        <v>13.21</v>
      </c>
      <c r="I1173" s="172"/>
      <c r="J1173" s="172"/>
      <c r="K1173" s="172"/>
      <c r="L1173" s="172"/>
      <c r="M1173" s="172"/>
      <c r="N1173" s="172"/>
      <c r="O1173" s="172"/>
      <c r="P1173" s="172"/>
      <c r="Q1173" s="172"/>
      <c r="R1173" s="172"/>
      <c r="S1173" s="172"/>
      <c r="T1173" s="172"/>
      <c r="U1173" s="172"/>
      <c r="V1173" s="172"/>
      <c r="W1173" s="172"/>
      <c r="X1173" s="172"/>
      <c r="Y1173" s="172"/>
      <c r="Z1173" s="172"/>
      <c r="AA1173" s="172"/>
      <c r="AB1173" s="172"/>
    </row>
    <row r="1174" spans="1:28" ht="25.5">
      <c r="A1174" s="166" t="s">
        <v>1510</v>
      </c>
      <c r="B1174" s="167" t="s">
        <v>2377</v>
      </c>
      <c r="C1174" s="167" t="s">
        <v>27</v>
      </c>
      <c r="D1174" s="168" t="s">
        <v>2378</v>
      </c>
      <c r="E1174" s="167" t="s">
        <v>76</v>
      </c>
      <c r="F1174" s="169">
        <v>1</v>
      </c>
      <c r="G1174" s="170">
        <v>497.98</v>
      </c>
      <c r="H1174" s="171">
        <v>497.98</v>
      </c>
      <c r="I1174" s="172"/>
      <c r="J1174" s="172"/>
      <c r="K1174" s="172"/>
      <c r="L1174" s="172"/>
      <c r="M1174" s="172"/>
      <c r="N1174" s="172"/>
      <c r="O1174" s="172"/>
      <c r="P1174" s="172"/>
      <c r="Q1174" s="172"/>
      <c r="R1174" s="172"/>
      <c r="S1174" s="172"/>
      <c r="T1174" s="172"/>
      <c r="U1174" s="172"/>
      <c r="V1174" s="172"/>
      <c r="W1174" s="172"/>
      <c r="X1174" s="172"/>
      <c r="Y1174" s="172"/>
      <c r="Z1174" s="172"/>
      <c r="AA1174" s="172"/>
      <c r="AB1174" s="172"/>
    </row>
    <row r="1175" spans="1:28" ht="14.25">
      <c r="A1175" s="159"/>
      <c r="B1175" s="160"/>
      <c r="C1175" s="160"/>
      <c r="D1175" s="161"/>
      <c r="E1175" s="160"/>
      <c r="F1175" s="162"/>
      <c r="G1175" s="163"/>
      <c r="H1175" s="164"/>
      <c r="I1175" s="172"/>
      <c r="J1175" s="172"/>
      <c r="K1175" s="172"/>
      <c r="L1175" s="172"/>
      <c r="M1175" s="172"/>
      <c r="N1175" s="172"/>
      <c r="O1175" s="172"/>
      <c r="P1175" s="172"/>
      <c r="Q1175" s="172"/>
      <c r="R1175" s="172"/>
      <c r="S1175" s="172"/>
      <c r="T1175" s="172"/>
      <c r="U1175" s="172"/>
      <c r="V1175" s="172"/>
      <c r="W1175" s="172"/>
      <c r="X1175" s="172"/>
      <c r="Y1175" s="172"/>
      <c r="Z1175" s="172"/>
      <c r="AA1175" s="172"/>
      <c r="AB1175" s="172"/>
    </row>
    <row r="1176" spans="1:28" ht="14.25">
      <c r="A1176" s="148" t="s">
        <v>635</v>
      </c>
      <c r="B1176" s="149" t="s">
        <v>7</v>
      </c>
      <c r="C1176" s="149" t="s">
        <v>1504</v>
      </c>
      <c r="D1176" s="165" t="s">
        <v>1505</v>
      </c>
      <c r="E1176" s="149" t="s">
        <v>10</v>
      </c>
      <c r="F1176" s="150" t="s">
        <v>11</v>
      </c>
      <c r="G1176" s="151" t="s">
        <v>1506</v>
      </c>
      <c r="H1176" s="152" t="s">
        <v>1507</v>
      </c>
      <c r="I1176" s="172"/>
      <c r="J1176" s="172"/>
      <c r="K1176" s="172"/>
      <c r="L1176" s="172"/>
      <c r="M1176" s="172"/>
      <c r="N1176" s="172"/>
      <c r="O1176" s="172"/>
      <c r="P1176" s="172"/>
      <c r="Q1176" s="172"/>
      <c r="R1176" s="172"/>
      <c r="S1176" s="172"/>
      <c r="T1176" s="172"/>
      <c r="U1176" s="172"/>
      <c r="V1176" s="172"/>
      <c r="W1176" s="172"/>
      <c r="X1176" s="172"/>
      <c r="Y1176" s="172"/>
      <c r="Z1176" s="172"/>
      <c r="AA1176" s="172"/>
      <c r="AB1176" s="172"/>
    </row>
    <row r="1177" spans="1:28" ht="38.25">
      <c r="A1177" s="153" t="s">
        <v>1508</v>
      </c>
      <c r="B1177" s="154" t="s">
        <v>636</v>
      </c>
      <c r="C1177" s="154" t="s">
        <v>27</v>
      </c>
      <c r="D1177" s="155" t="s">
        <v>637</v>
      </c>
      <c r="E1177" s="154" t="s">
        <v>76</v>
      </c>
      <c r="F1177" s="156">
        <v>1</v>
      </c>
      <c r="G1177" s="157">
        <v>789.34</v>
      </c>
      <c r="H1177" s="158">
        <v>789.34</v>
      </c>
      <c r="I1177" s="172"/>
      <c r="J1177" s="172"/>
      <c r="K1177" s="172"/>
      <c r="L1177" s="172"/>
      <c r="M1177" s="172"/>
      <c r="N1177" s="172"/>
      <c r="O1177" s="172"/>
      <c r="P1177" s="172"/>
      <c r="Q1177" s="172"/>
      <c r="R1177" s="172"/>
      <c r="S1177" s="172"/>
      <c r="T1177" s="172"/>
      <c r="U1177" s="172"/>
      <c r="V1177" s="172"/>
      <c r="W1177" s="172"/>
      <c r="X1177" s="172"/>
      <c r="Y1177" s="172"/>
      <c r="Z1177" s="172"/>
      <c r="AA1177" s="172"/>
      <c r="AB1177" s="172"/>
    </row>
    <row r="1178" spans="1:28" ht="25.5">
      <c r="A1178" s="166" t="s">
        <v>1510</v>
      </c>
      <c r="B1178" s="167" t="s">
        <v>2379</v>
      </c>
      <c r="C1178" s="167" t="s">
        <v>27</v>
      </c>
      <c r="D1178" s="168" t="s">
        <v>2380</v>
      </c>
      <c r="E1178" s="167" t="s">
        <v>76</v>
      </c>
      <c r="F1178" s="169">
        <v>1</v>
      </c>
      <c r="G1178" s="170">
        <v>780.09</v>
      </c>
      <c r="H1178" s="171">
        <v>780.09</v>
      </c>
      <c r="I1178" s="172"/>
      <c r="J1178" s="172"/>
      <c r="K1178" s="172"/>
      <c r="L1178" s="172"/>
      <c r="M1178" s="172"/>
      <c r="N1178" s="172"/>
      <c r="O1178" s="172"/>
      <c r="P1178" s="172"/>
      <c r="Q1178" s="172"/>
      <c r="R1178" s="172"/>
      <c r="S1178" s="172"/>
      <c r="T1178" s="172"/>
      <c r="U1178" s="172"/>
      <c r="V1178" s="172"/>
      <c r="W1178" s="172"/>
      <c r="X1178" s="172"/>
      <c r="Y1178" s="172"/>
      <c r="Z1178" s="172"/>
      <c r="AA1178" s="172"/>
      <c r="AB1178" s="172"/>
    </row>
    <row r="1179" spans="1:28" ht="25.5">
      <c r="A1179" s="166" t="s">
        <v>1513</v>
      </c>
      <c r="B1179" s="167" t="s">
        <v>2371</v>
      </c>
      <c r="C1179" s="167" t="s">
        <v>27</v>
      </c>
      <c r="D1179" s="168" t="s">
        <v>2372</v>
      </c>
      <c r="E1179" s="167" t="s">
        <v>76</v>
      </c>
      <c r="F1179" s="169">
        <v>1</v>
      </c>
      <c r="G1179" s="170">
        <v>9.25</v>
      </c>
      <c r="H1179" s="171">
        <v>9.25</v>
      </c>
      <c r="I1179" s="172"/>
      <c r="J1179" s="172"/>
      <c r="K1179" s="172"/>
      <c r="L1179" s="172"/>
      <c r="M1179" s="172"/>
      <c r="N1179" s="172"/>
      <c r="O1179" s="172"/>
      <c r="P1179" s="172"/>
      <c r="Q1179" s="172"/>
      <c r="R1179" s="172"/>
      <c r="S1179" s="172"/>
      <c r="T1179" s="172"/>
      <c r="U1179" s="172"/>
      <c r="V1179" s="172"/>
      <c r="W1179" s="172"/>
      <c r="X1179" s="172"/>
      <c r="Y1179" s="172"/>
      <c r="Z1179" s="172"/>
      <c r="AA1179" s="172"/>
      <c r="AB1179" s="172"/>
    </row>
    <row r="1180" spans="1:28" ht="14.25">
      <c r="A1180" s="159"/>
      <c r="B1180" s="160"/>
      <c r="C1180" s="160"/>
      <c r="D1180" s="161"/>
      <c r="E1180" s="160"/>
      <c r="F1180" s="162"/>
      <c r="G1180" s="163"/>
      <c r="H1180" s="164"/>
      <c r="I1180" s="172"/>
      <c r="J1180" s="172"/>
      <c r="K1180" s="172"/>
      <c r="L1180" s="172"/>
      <c r="M1180" s="172"/>
      <c r="N1180" s="172"/>
      <c r="O1180" s="172"/>
      <c r="P1180" s="172"/>
      <c r="Q1180" s="172"/>
      <c r="R1180" s="172"/>
      <c r="S1180" s="172"/>
      <c r="T1180" s="172"/>
      <c r="U1180" s="172"/>
      <c r="V1180" s="172"/>
      <c r="W1180" s="172"/>
      <c r="X1180" s="172"/>
      <c r="Y1180" s="172"/>
      <c r="Z1180" s="172"/>
      <c r="AA1180" s="172"/>
      <c r="AB1180" s="172"/>
    </row>
    <row r="1181" spans="1:28" ht="14.25">
      <c r="A1181" s="148" t="s">
        <v>638</v>
      </c>
      <c r="B1181" s="149" t="s">
        <v>7</v>
      </c>
      <c r="C1181" s="149" t="s">
        <v>1504</v>
      </c>
      <c r="D1181" s="165" t="s">
        <v>1505</v>
      </c>
      <c r="E1181" s="149" t="s">
        <v>10</v>
      </c>
      <c r="F1181" s="150" t="s">
        <v>11</v>
      </c>
      <c r="G1181" s="151" t="s">
        <v>1506</v>
      </c>
      <c r="H1181" s="152" t="s">
        <v>1507</v>
      </c>
      <c r="I1181" s="172"/>
      <c r="J1181" s="172"/>
      <c r="K1181" s="172"/>
      <c r="L1181" s="172"/>
      <c r="M1181" s="172"/>
      <c r="N1181" s="172"/>
      <c r="O1181" s="172"/>
      <c r="P1181" s="172"/>
      <c r="Q1181" s="172"/>
      <c r="R1181" s="172"/>
      <c r="S1181" s="172"/>
      <c r="T1181" s="172"/>
      <c r="U1181" s="172"/>
      <c r="V1181" s="172"/>
      <c r="W1181" s="172"/>
      <c r="X1181" s="172"/>
      <c r="Y1181" s="172"/>
      <c r="Z1181" s="172"/>
      <c r="AA1181" s="172"/>
      <c r="AB1181" s="172"/>
    </row>
    <row r="1182" spans="1:28" ht="25.5">
      <c r="A1182" s="153" t="s">
        <v>1508</v>
      </c>
      <c r="B1182" s="154" t="s">
        <v>639</v>
      </c>
      <c r="C1182" s="154" t="s">
        <v>20</v>
      </c>
      <c r="D1182" s="155" t="s">
        <v>2381</v>
      </c>
      <c r="E1182" s="154" t="s">
        <v>48</v>
      </c>
      <c r="F1182" s="156">
        <v>1</v>
      </c>
      <c r="G1182" s="157">
        <v>431.81</v>
      </c>
      <c r="H1182" s="158">
        <v>431.81</v>
      </c>
      <c r="I1182" s="172"/>
      <c r="J1182" s="172"/>
      <c r="K1182" s="172"/>
      <c r="L1182" s="172"/>
      <c r="M1182" s="172"/>
      <c r="N1182" s="172"/>
      <c r="O1182" s="172"/>
      <c r="P1182" s="172"/>
      <c r="Q1182" s="172"/>
      <c r="R1182" s="172"/>
      <c r="S1182" s="172"/>
      <c r="T1182" s="172"/>
      <c r="U1182" s="172"/>
      <c r="V1182" s="172"/>
      <c r="W1182" s="172"/>
      <c r="X1182" s="172"/>
      <c r="Y1182" s="172"/>
      <c r="Z1182" s="172"/>
      <c r="AA1182" s="172"/>
      <c r="AB1182" s="172"/>
    </row>
    <row r="1183" spans="1:28" ht="25.5">
      <c r="A1183" s="166" t="s">
        <v>1513</v>
      </c>
      <c r="B1183" s="167" t="s">
        <v>2290</v>
      </c>
      <c r="C1183" s="167" t="s">
        <v>20</v>
      </c>
      <c r="D1183" s="168" t="s">
        <v>2291</v>
      </c>
      <c r="E1183" s="167" t="s">
        <v>61</v>
      </c>
      <c r="F1183" s="169">
        <v>2.3938936000000002</v>
      </c>
      <c r="G1183" s="170">
        <v>0.13</v>
      </c>
      <c r="H1183" s="171" t="s">
        <v>2382</v>
      </c>
      <c r="I1183" s="172"/>
      <c r="J1183" s="172"/>
      <c r="K1183" s="172"/>
      <c r="L1183" s="172"/>
      <c r="M1183" s="172"/>
      <c r="N1183" s="172"/>
      <c r="O1183" s="172"/>
      <c r="P1183" s="172"/>
      <c r="Q1183" s="172"/>
      <c r="R1183" s="172"/>
      <c r="S1183" s="172"/>
      <c r="T1183" s="172"/>
      <c r="U1183" s="172"/>
      <c r="V1183" s="172"/>
      <c r="W1183" s="172"/>
      <c r="X1183" s="172"/>
      <c r="Y1183" s="172"/>
      <c r="Z1183" s="172"/>
      <c r="AA1183" s="172"/>
      <c r="AB1183" s="172"/>
    </row>
    <row r="1184" spans="1:28" ht="38.25">
      <c r="A1184" s="166" t="s">
        <v>1513</v>
      </c>
      <c r="B1184" s="167" t="s">
        <v>2383</v>
      </c>
      <c r="C1184" s="167" t="s">
        <v>20</v>
      </c>
      <c r="D1184" s="168" t="s">
        <v>2384</v>
      </c>
      <c r="E1184" s="167" t="s">
        <v>48</v>
      </c>
      <c r="F1184" s="169">
        <v>1</v>
      </c>
      <c r="G1184" s="170">
        <v>361.86</v>
      </c>
      <c r="H1184" s="171" t="s">
        <v>2385</v>
      </c>
      <c r="I1184" s="172"/>
      <c r="J1184" s="172"/>
      <c r="K1184" s="172"/>
      <c r="L1184" s="172"/>
      <c r="M1184" s="172"/>
      <c r="N1184" s="172"/>
      <c r="O1184" s="172"/>
      <c r="P1184" s="172"/>
      <c r="Q1184" s="172"/>
      <c r="R1184" s="172"/>
      <c r="S1184" s="172"/>
      <c r="T1184" s="172"/>
      <c r="U1184" s="172"/>
      <c r="V1184" s="172"/>
      <c r="W1184" s="172"/>
      <c r="X1184" s="172"/>
      <c r="Y1184" s="172"/>
      <c r="Z1184" s="172"/>
      <c r="AA1184" s="172"/>
      <c r="AB1184" s="172"/>
    </row>
    <row r="1185" spans="1:28" ht="14.25">
      <c r="A1185" s="166" t="s">
        <v>1508</v>
      </c>
      <c r="B1185" s="167" t="s">
        <v>1583</v>
      </c>
      <c r="C1185" s="167" t="s">
        <v>20</v>
      </c>
      <c r="D1185" s="168" t="s">
        <v>1584</v>
      </c>
      <c r="E1185" s="167" t="s">
        <v>1585</v>
      </c>
      <c r="F1185" s="169">
        <v>1.6296295999999999</v>
      </c>
      <c r="G1185" s="170">
        <v>30.49</v>
      </c>
      <c r="H1185" s="171" t="s">
        <v>2386</v>
      </c>
      <c r="I1185" s="172"/>
      <c r="J1185" s="172"/>
      <c r="K1185" s="172"/>
      <c r="L1185" s="172"/>
      <c r="M1185" s="172"/>
      <c r="N1185" s="172"/>
      <c r="O1185" s="172"/>
      <c r="P1185" s="172"/>
      <c r="Q1185" s="172"/>
      <c r="R1185" s="172"/>
      <c r="S1185" s="172"/>
      <c r="T1185" s="172"/>
      <c r="U1185" s="172"/>
      <c r="V1185" s="172"/>
      <c r="W1185" s="172"/>
      <c r="X1185" s="172"/>
      <c r="Y1185" s="172"/>
      <c r="Z1185" s="172"/>
      <c r="AA1185" s="172"/>
      <c r="AB1185" s="172"/>
    </row>
    <row r="1186" spans="1:28" ht="14.25">
      <c r="A1186" s="166" t="s">
        <v>1508</v>
      </c>
      <c r="B1186" s="167" t="s">
        <v>1591</v>
      </c>
      <c r="C1186" s="167" t="s">
        <v>20</v>
      </c>
      <c r="D1186" s="168" t="s">
        <v>1592</v>
      </c>
      <c r="E1186" s="167" t="s">
        <v>1585</v>
      </c>
      <c r="F1186" s="169">
        <v>0.81481479999999995</v>
      </c>
      <c r="G1186" s="170">
        <v>24.49</v>
      </c>
      <c r="H1186" s="171" t="s">
        <v>2387</v>
      </c>
      <c r="I1186" s="172"/>
      <c r="J1186" s="172"/>
      <c r="K1186" s="172"/>
      <c r="L1186" s="172"/>
      <c r="M1186" s="172"/>
      <c r="N1186" s="172"/>
      <c r="O1186" s="172"/>
      <c r="P1186" s="172"/>
      <c r="Q1186" s="172"/>
      <c r="R1186" s="172"/>
      <c r="S1186" s="172"/>
      <c r="T1186" s="172"/>
      <c r="U1186" s="172"/>
      <c r="V1186" s="172"/>
      <c r="W1186" s="172"/>
      <c r="X1186" s="172"/>
      <c r="Y1186" s="172"/>
      <c r="Z1186" s="172"/>
      <c r="AA1186" s="172"/>
      <c r="AB1186" s="172"/>
    </row>
    <row r="1187" spans="1:28" ht="14.25">
      <c r="A1187" s="159"/>
      <c r="B1187" s="160"/>
      <c r="C1187" s="160"/>
      <c r="D1187" s="161"/>
      <c r="E1187" s="160"/>
      <c r="F1187" s="162"/>
      <c r="G1187" s="163"/>
      <c r="H1187" s="164"/>
      <c r="I1187" s="172"/>
      <c r="J1187" s="172"/>
      <c r="K1187" s="172"/>
      <c r="L1187" s="172"/>
      <c r="M1187" s="172"/>
      <c r="N1187" s="172"/>
      <c r="O1187" s="172"/>
      <c r="P1187" s="172"/>
      <c r="Q1187" s="172"/>
      <c r="R1187" s="172"/>
      <c r="S1187" s="172"/>
      <c r="T1187" s="172"/>
      <c r="U1187" s="172"/>
      <c r="V1187" s="172"/>
      <c r="W1187" s="172"/>
      <c r="X1187" s="172"/>
      <c r="Y1187" s="172"/>
      <c r="Z1187" s="172"/>
      <c r="AA1187" s="172"/>
      <c r="AB1187" s="172"/>
    </row>
    <row r="1188" spans="1:28" ht="14.25">
      <c r="A1188" s="148" t="s">
        <v>641</v>
      </c>
      <c r="B1188" s="149" t="s">
        <v>7</v>
      </c>
      <c r="C1188" s="149" t="s">
        <v>1504</v>
      </c>
      <c r="D1188" s="165" t="s">
        <v>1505</v>
      </c>
      <c r="E1188" s="149" t="s">
        <v>10</v>
      </c>
      <c r="F1188" s="150" t="s">
        <v>11</v>
      </c>
      <c r="G1188" s="151" t="s">
        <v>1506</v>
      </c>
      <c r="H1188" s="152" t="s">
        <v>1507</v>
      </c>
      <c r="I1188" s="172"/>
      <c r="J1188" s="172"/>
      <c r="K1188" s="172"/>
      <c r="L1188" s="172"/>
      <c r="M1188" s="172"/>
      <c r="N1188" s="172"/>
      <c r="O1188" s="172"/>
      <c r="P1188" s="172"/>
      <c r="Q1188" s="172"/>
      <c r="R1188" s="172"/>
      <c r="S1188" s="172"/>
      <c r="T1188" s="172"/>
      <c r="U1188" s="172"/>
      <c r="V1188" s="172"/>
      <c r="W1188" s="172"/>
      <c r="X1188" s="172"/>
      <c r="Y1188" s="172"/>
      <c r="Z1188" s="172"/>
      <c r="AA1188" s="172"/>
      <c r="AB1188" s="172"/>
    </row>
    <row r="1189" spans="1:28" ht="14.25">
      <c r="A1189" s="153" t="s">
        <v>1508</v>
      </c>
      <c r="B1189" s="154" t="s">
        <v>642</v>
      </c>
      <c r="C1189" s="154" t="s">
        <v>627</v>
      </c>
      <c r="D1189" s="155" t="s">
        <v>643</v>
      </c>
      <c r="E1189" s="154" t="s">
        <v>48</v>
      </c>
      <c r="F1189" s="156">
        <v>1</v>
      </c>
      <c r="G1189" s="157">
        <v>704.04</v>
      </c>
      <c r="H1189" s="158">
        <v>704.04</v>
      </c>
      <c r="I1189" s="172"/>
      <c r="J1189" s="172"/>
      <c r="K1189" s="172"/>
      <c r="L1189" s="172"/>
      <c r="M1189" s="172"/>
      <c r="N1189" s="172"/>
      <c r="O1189" s="172"/>
      <c r="P1189" s="172"/>
      <c r="Q1189" s="172"/>
      <c r="R1189" s="172"/>
      <c r="S1189" s="172"/>
      <c r="T1189" s="172"/>
      <c r="U1189" s="172"/>
      <c r="V1189" s="172"/>
      <c r="W1189" s="172"/>
      <c r="X1189" s="172"/>
      <c r="Y1189" s="172"/>
      <c r="Z1189" s="172"/>
      <c r="AA1189" s="172"/>
      <c r="AB1189" s="172"/>
    </row>
    <row r="1190" spans="1:28" ht="25.5">
      <c r="A1190" s="166" t="s">
        <v>1513</v>
      </c>
      <c r="B1190" s="167" t="s">
        <v>2355</v>
      </c>
      <c r="C1190" s="167" t="s">
        <v>627</v>
      </c>
      <c r="D1190" s="168" t="s">
        <v>2356</v>
      </c>
      <c r="E1190" s="167" t="s">
        <v>2357</v>
      </c>
      <c r="F1190" s="169">
        <v>0.18</v>
      </c>
      <c r="G1190" s="170" t="s">
        <v>2358</v>
      </c>
      <c r="H1190" s="171" t="s">
        <v>2388</v>
      </c>
      <c r="I1190" s="172"/>
      <c r="J1190" s="172"/>
      <c r="K1190" s="172"/>
      <c r="L1190" s="172"/>
      <c r="M1190" s="172"/>
      <c r="N1190" s="172"/>
      <c r="O1190" s="172"/>
      <c r="P1190" s="172"/>
      <c r="Q1190" s="172"/>
      <c r="R1190" s="172"/>
      <c r="S1190" s="172"/>
      <c r="T1190" s="172"/>
      <c r="U1190" s="172"/>
      <c r="V1190" s="172"/>
      <c r="W1190" s="172"/>
      <c r="X1190" s="172"/>
      <c r="Y1190" s="172"/>
      <c r="Z1190" s="172"/>
      <c r="AA1190" s="172"/>
      <c r="AB1190" s="172"/>
    </row>
    <row r="1191" spans="1:28" ht="25.5">
      <c r="A1191" s="166" t="s">
        <v>1513</v>
      </c>
      <c r="B1191" s="167" t="s">
        <v>2389</v>
      </c>
      <c r="C1191" s="167" t="s">
        <v>627</v>
      </c>
      <c r="D1191" s="168" t="s">
        <v>2390</v>
      </c>
      <c r="E1191" s="167" t="s">
        <v>48</v>
      </c>
      <c r="F1191" s="169">
        <v>1</v>
      </c>
      <c r="G1191" s="170" t="s">
        <v>2391</v>
      </c>
      <c r="H1191" s="171" t="s">
        <v>2391</v>
      </c>
      <c r="I1191" s="172"/>
      <c r="J1191" s="172"/>
      <c r="K1191" s="172"/>
      <c r="L1191" s="172"/>
      <c r="M1191" s="172"/>
      <c r="N1191" s="172"/>
      <c r="O1191" s="172"/>
      <c r="P1191" s="172"/>
      <c r="Q1191" s="172"/>
      <c r="R1191" s="172"/>
      <c r="S1191" s="172"/>
      <c r="T1191" s="172"/>
      <c r="U1191" s="172"/>
      <c r="V1191" s="172"/>
      <c r="W1191" s="172"/>
      <c r="X1191" s="172"/>
      <c r="Y1191" s="172"/>
      <c r="Z1191" s="172"/>
      <c r="AA1191" s="172"/>
      <c r="AB1191" s="172"/>
    </row>
    <row r="1192" spans="1:28" ht="14.25">
      <c r="A1192" s="166" t="s">
        <v>1508</v>
      </c>
      <c r="B1192" s="167" t="s">
        <v>2359</v>
      </c>
      <c r="C1192" s="167" t="s">
        <v>627</v>
      </c>
      <c r="D1192" s="168" t="s">
        <v>2360</v>
      </c>
      <c r="E1192" s="167" t="s">
        <v>2357</v>
      </c>
      <c r="F1192" s="169">
        <v>0.18</v>
      </c>
      <c r="G1192" s="170" t="s">
        <v>2361</v>
      </c>
      <c r="H1192" s="171" t="s">
        <v>2392</v>
      </c>
      <c r="I1192" s="172"/>
      <c r="J1192" s="172"/>
      <c r="K1192" s="172"/>
      <c r="L1192" s="172"/>
      <c r="M1192" s="172"/>
      <c r="N1192" s="172"/>
      <c r="O1192" s="172"/>
      <c r="P1192" s="172"/>
      <c r="Q1192" s="172"/>
      <c r="R1192" s="172"/>
      <c r="S1192" s="172"/>
      <c r="T1192" s="172"/>
      <c r="U1192" s="172"/>
      <c r="V1192" s="172"/>
      <c r="W1192" s="172"/>
      <c r="X1192" s="172"/>
      <c r="Y1192" s="172"/>
      <c r="Z1192" s="172"/>
      <c r="AA1192" s="172"/>
      <c r="AB1192" s="172"/>
    </row>
    <row r="1193" spans="1:28" ht="14.25">
      <c r="A1193" s="159"/>
      <c r="B1193" s="160"/>
      <c r="C1193" s="160"/>
      <c r="D1193" s="161"/>
      <c r="E1193" s="160"/>
      <c r="F1193" s="162"/>
      <c r="G1193" s="163"/>
      <c r="H1193" s="164"/>
      <c r="I1193" s="172"/>
      <c r="J1193" s="172"/>
      <c r="K1193" s="172"/>
      <c r="L1193" s="172"/>
      <c r="M1193" s="172"/>
      <c r="N1193" s="172"/>
      <c r="O1193" s="172"/>
      <c r="P1193" s="172"/>
      <c r="Q1193" s="172"/>
      <c r="R1193" s="172"/>
      <c r="S1193" s="172"/>
      <c r="T1193" s="172"/>
      <c r="U1193" s="172"/>
      <c r="V1193" s="172"/>
      <c r="W1193" s="172"/>
      <c r="X1193" s="172"/>
      <c r="Y1193" s="172"/>
      <c r="Z1193" s="172"/>
      <c r="AA1193" s="172"/>
      <c r="AB1193" s="172"/>
    </row>
    <row r="1194" spans="1:28" ht="14.25">
      <c r="A1194" s="148" t="s">
        <v>644</v>
      </c>
      <c r="B1194" s="149" t="s">
        <v>7</v>
      </c>
      <c r="C1194" s="149" t="s">
        <v>1504</v>
      </c>
      <c r="D1194" s="165" t="s">
        <v>1505</v>
      </c>
      <c r="E1194" s="149" t="s">
        <v>10</v>
      </c>
      <c r="F1194" s="150" t="s">
        <v>11</v>
      </c>
      <c r="G1194" s="151" t="s">
        <v>1506</v>
      </c>
      <c r="H1194" s="152" t="s">
        <v>1507</v>
      </c>
      <c r="I1194" s="172"/>
      <c r="J1194" s="172"/>
      <c r="K1194" s="172"/>
      <c r="L1194" s="172"/>
      <c r="M1194" s="172"/>
      <c r="N1194" s="172"/>
      <c r="O1194" s="172"/>
      <c r="P1194" s="172"/>
      <c r="Q1194" s="172"/>
      <c r="R1194" s="172"/>
      <c r="S1194" s="172"/>
      <c r="T1194" s="172"/>
      <c r="U1194" s="172"/>
      <c r="V1194" s="172"/>
      <c r="W1194" s="172"/>
      <c r="X1194" s="172"/>
      <c r="Y1194" s="172"/>
      <c r="Z1194" s="172"/>
      <c r="AA1194" s="172"/>
      <c r="AB1194" s="172"/>
    </row>
    <row r="1195" spans="1:28" ht="25.5">
      <c r="A1195" s="153" t="s">
        <v>1508</v>
      </c>
      <c r="B1195" s="154" t="s">
        <v>645</v>
      </c>
      <c r="C1195" s="154" t="s">
        <v>20</v>
      </c>
      <c r="D1195" s="155" t="s">
        <v>2393</v>
      </c>
      <c r="E1195" s="154" t="s">
        <v>48</v>
      </c>
      <c r="F1195" s="156">
        <v>1</v>
      </c>
      <c r="G1195" s="157">
        <v>192.42</v>
      </c>
      <c r="H1195" s="158">
        <v>192.42</v>
      </c>
      <c r="I1195" s="172"/>
      <c r="J1195" s="172"/>
      <c r="K1195" s="172"/>
      <c r="L1195" s="172"/>
      <c r="M1195" s="172"/>
      <c r="N1195" s="172"/>
      <c r="O1195" s="172"/>
      <c r="P1195" s="172"/>
      <c r="Q1195" s="172"/>
      <c r="R1195" s="172"/>
      <c r="S1195" s="172"/>
      <c r="T1195" s="172"/>
      <c r="U1195" s="172"/>
      <c r="V1195" s="172"/>
      <c r="W1195" s="172"/>
      <c r="X1195" s="172"/>
      <c r="Y1195" s="172"/>
      <c r="Z1195" s="172"/>
      <c r="AA1195" s="172"/>
      <c r="AB1195" s="172"/>
    </row>
    <row r="1196" spans="1:28" ht="38.25">
      <c r="A1196" s="166" t="s">
        <v>1513</v>
      </c>
      <c r="B1196" s="167" t="s">
        <v>2394</v>
      </c>
      <c r="C1196" s="167" t="s">
        <v>20</v>
      </c>
      <c r="D1196" s="168" t="s">
        <v>2395</v>
      </c>
      <c r="E1196" s="167" t="s">
        <v>48</v>
      </c>
      <c r="F1196" s="169">
        <v>1</v>
      </c>
      <c r="G1196" s="170">
        <v>177.9</v>
      </c>
      <c r="H1196" s="171" t="s">
        <v>2396</v>
      </c>
      <c r="I1196" s="172"/>
      <c r="J1196" s="172"/>
      <c r="K1196" s="172"/>
      <c r="L1196" s="172"/>
      <c r="M1196" s="172"/>
      <c r="N1196" s="172"/>
      <c r="O1196" s="172"/>
      <c r="P1196" s="172"/>
      <c r="Q1196" s="172"/>
      <c r="R1196" s="172"/>
      <c r="S1196" s="172"/>
      <c r="T1196" s="172"/>
      <c r="U1196" s="172"/>
      <c r="V1196" s="172"/>
      <c r="W1196" s="172"/>
      <c r="X1196" s="172"/>
      <c r="Y1196" s="172"/>
      <c r="Z1196" s="172"/>
      <c r="AA1196" s="172"/>
      <c r="AB1196" s="172"/>
    </row>
    <row r="1197" spans="1:28" ht="25.5">
      <c r="A1197" s="166" t="s">
        <v>1513</v>
      </c>
      <c r="B1197" s="167" t="s">
        <v>2290</v>
      </c>
      <c r="C1197" s="167" t="s">
        <v>20</v>
      </c>
      <c r="D1197" s="168" t="s">
        <v>2291</v>
      </c>
      <c r="E1197" s="167" t="s">
        <v>61</v>
      </c>
      <c r="F1197" s="169">
        <v>0.6283185</v>
      </c>
      <c r="G1197" s="170">
        <v>0.13</v>
      </c>
      <c r="H1197" s="171" t="s">
        <v>2397</v>
      </c>
      <c r="I1197" s="172"/>
      <c r="J1197" s="172"/>
      <c r="K1197" s="172"/>
      <c r="L1197" s="172"/>
      <c r="M1197" s="172"/>
      <c r="N1197" s="172"/>
      <c r="O1197" s="172"/>
      <c r="P1197" s="172"/>
      <c r="Q1197" s="172"/>
      <c r="R1197" s="172"/>
      <c r="S1197" s="172"/>
      <c r="T1197" s="172"/>
      <c r="U1197" s="172"/>
      <c r="V1197" s="172"/>
      <c r="W1197" s="172"/>
      <c r="X1197" s="172"/>
      <c r="Y1197" s="172"/>
      <c r="Z1197" s="172"/>
      <c r="AA1197" s="172"/>
      <c r="AB1197" s="172"/>
    </row>
    <row r="1198" spans="1:28" ht="14.25">
      <c r="A1198" s="166" t="s">
        <v>1508</v>
      </c>
      <c r="B1198" s="167" t="s">
        <v>1591</v>
      </c>
      <c r="C1198" s="167" t="s">
        <v>20</v>
      </c>
      <c r="D1198" s="168" t="s">
        <v>1592</v>
      </c>
      <c r="E1198" s="167" t="s">
        <v>1585</v>
      </c>
      <c r="F1198" s="169">
        <v>0.17460319999999999</v>
      </c>
      <c r="G1198" s="170">
        <v>24.49</v>
      </c>
      <c r="H1198" s="171" t="s">
        <v>2398</v>
      </c>
      <c r="I1198" s="172"/>
      <c r="J1198" s="172"/>
      <c r="K1198" s="172"/>
      <c r="L1198" s="172"/>
      <c r="M1198" s="172"/>
      <c r="N1198" s="172"/>
      <c r="O1198" s="172"/>
      <c r="P1198" s="172"/>
      <c r="Q1198" s="172"/>
      <c r="R1198" s="172"/>
      <c r="S1198" s="172"/>
      <c r="T1198" s="172"/>
      <c r="U1198" s="172"/>
      <c r="V1198" s="172"/>
      <c r="W1198" s="172"/>
      <c r="X1198" s="172"/>
      <c r="Y1198" s="172"/>
      <c r="Z1198" s="172"/>
      <c r="AA1198" s="172"/>
      <c r="AB1198" s="172"/>
    </row>
    <row r="1199" spans="1:28" ht="14.25">
      <c r="A1199" s="166" t="s">
        <v>1508</v>
      </c>
      <c r="B1199" s="167" t="s">
        <v>1583</v>
      </c>
      <c r="C1199" s="167" t="s">
        <v>20</v>
      </c>
      <c r="D1199" s="168" t="s">
        <v>1584</v>
      </c>
      <c r="E1199" s="167" t="s">
        <v>1585</v>
      </c>
      <c r="F1199" s="169">
        <v>0.3333333</v>
      </c>
      <c r="G1199" s="170">
        <v>30.49</v>
      </c>
      <c r="H1199" s="171" t="s">
        <v>2399</v>
      </c>
      <c r="I1199" s="172"/>
      <c r="J1199" s="172"/>
      <c r="K1199" s="172"/>
      <c r="L1199" s="172"/>
      <c r="M1199" s="172"/>
      <c r="N1199" s="172"/>
      <c r="O1199" s="172"/>
      <c r="P1199" s="172"/>
      <c r="Q1199" s="172"/>
      <c r="R1199" s="172"/>
      <c r="S1199" s="172"/>
      <c r="T1199" s="172"/>
      <c r="U1199" s="172"/>
      <c r="V1199" s="172"/>
      <c r="W1199" s="172"/>
      <c r="X1199" s="172"/>
      <c r="Y1199" s="172"/>
      <c r="Z1199" s="172"/>
      <c r="AA1199" s="172"/>
      <c r="AB1199" s="172"/>
    </row>
    <row r="1200" spans="1:28" ht="14.25">
      <c r="A1200" s="159"/>
      <c r="B1200" s="160"/>
      <c r="C1200" s="160"/>
      <c r="D1200" s="161"/>
      <c r="E1200" s="160"/>
      <c r="F1200" s="162"/>
      <c r="G1200" s="163"/>
      <c r="H1200" s="164"/>
      <c r="I1200" s="172"/>
      <c r="J1200" s="172"/>
      <c r="K1200" s="172"/>
      <c r="L1200" s="172"/>
      <c r="M1200" s="172"/>
      <c r="N1200" s="172"/>
      <c r="O1200" s="172"/>
      <c r="P1200" s="172"/>
      <c r="Q1200" s="172"/>
      <c r="R1200" s="172"/>
      <c r="S1200" s="172"/>
      <c r="T1200" s="172"/>
      <c r="U1200" s="172"/>
      <c r="V1200" s="172"/>
      <c r="W1200" s="172"/>
      <c r="X1200" s="172"/>
      <c r="Y1200" s="172"/>
      <c r="Z1200" s="172"/>
      <c r="AA1200" s="172"/>
      <c r="AB1200" s="172"/>
    </row>
    <row r="1201" spans="1:28" ht="14.25">
      <c r="A1201" s="148" t="s">
        <v>647</v>
      </c>
      <c r="B1201" s="149" t="s">
        <v>7</v>
      </c>
      <c r="C1201" s="149" t="s">
        <v>1504</v>
      </c>
      <c r="D1201" s="165" t="s">
        <v>1505</v>
      </c>
      <c r="E1201" s="149" t="s">
        <v>10</v>
      </c>
      <c r="F1201" s="150" t="s">
        <v>11</v>
      </c>
      <c r="G1201" s="151" t="s">
        <v>1506</v>
      </c>
      <c r="H1201" s="152" t="s">
        <v>1507</v>
      </c>
      <c r="I1201" s="172"/>
      <c r="J1201" s="172"/>
      <c r="K1201" s="172"/>
      <c r="L1201" s="172"/>
      <c r="M1201" s="172"/>
      <c r="N1201" s="172"/>
      <c r="O1201" s="172"/>
      <c r="P1201" s="172"/>
      <c r="Q1201" s="172"/>
      <c r="R1201" s="172"/>
      <c r="S1201" s="172"/>
      <c r="T1201" s="172"/>
      <c r="U1201" s="172"/>
      <c r="V1201" s="172"/>
      <c r="W1201" s="172"/>
      <c r="X1201" s="172"/>
      <c r="Y1201" s="172"/>
      <c r="Z1201" s="172"/>
      <c r="AA1201" s="172"/>
      <c r="AB1201" s="172"/>
    </row>
    <row r="1202" spans="1:28" ht="38.25">
      <c r="A1202" s="153" t="s">
        <v>1508</v>
      </c>
      <c r="B1202" s="154" t="s">
        <v>648</v>
      </c>
      <c r="C1202" s="154" t="s">
        <v>20</v>
      </c>
      <c r="D1202" s="155" t="s">
        <v>649</v>
      </c>
      <c r="E1202" s="154" t="s">
        <v>48</v>
      </c>
      <c r="F1202" s="156">
        <v>1</v>
      </c>
      <c r="G1202" s="157">
        <v>1382.93</v>
      </c>
      <c r="H1202" s="158">
        <v>1382.93</v>
      </c>
      <c r="I1202" s="172"/>
      <c r="J1202" s="172"/>
      <c r="K1202" s="172"/>
      <c r="L1202" s="172"/>
      <c r="M1202" s="172"/>
      <c r="N1202" s="172"/>
      <c r="O1202" s="172"/>
      <c r="P1202" s="172"/>
      <c r="Q1202" s="172"/>
      <c r="R1202" s="172"/>
      <c r="S1202" s="172"/>
      <c r="T1202" s="172"/>
      <c r="U1202" s="172"/>
      <c r="V1202" s="172"/>
      <c r="W1202" s="172"/>
      <c r="X1202" s="172"/>
      <c r="Y1202" s="172"/>
      <c r="Z1202" s="172"/>
      <c r="AA1202" s="172"/>
      <c r="AB1202" s="172"/>
    </row>
    <row r="1203" spans="1:28" ht="25.5">
      <c r="A1203" s="166" t="s">
        <v>1513</v>
      </c>
      <c r="B1203" s="167" t="s">
        <v>2400</v>
      </c>
      <c r="C1203" s="167" t="s">
        <v>20</v>
      </c>
      <c r="D1203" s="168" t="s">
        <v>2401</v>
      </c>
      <c r="E1203" s="167" t="s">
        <v>48</v>
      </c>
      <c r="F1203" s="169">
        <v>1</v>
      </c>
      <c r="G1203" s="170" t="s">
        <v>2402</v>
      </c>
      <c r="H1203" s="171" t="s">
        <v>2402</v>
      </c>
      <c r="I1203" s="172"/>
      <c r="J1203" s="172"/>
      <c r="K1203" s="172"/>
      <c r="L1203" s="172"/>
      <c r="M1203" s="172"/>
      <c r="N1203" s="172"/>
      <c r="O1203" s="172"/>
      <c r="P1203" s="172"/>
      <c r="Q1203" s="172"/>
      <c r="R1203" s="172"/>
      <c r="S1203" s="172"/>
      <c r="T1203" s="172"/>
      <c r="U1203" s="172"/>
      <c r="V1203" s="172"/>
      <c r="W1203" s="172"/>
      <c r="X1203" s="172"/>
      <c r="Y1203" s="172"/>
      <c r="Z1203" s="172"/>
      <c r="AA1203" s="172"/>
      <c r="AB1203" s="172"/>
    </row>
    <row r="1204" spans="1:28" ht="25.5">
      <c r="A1204" s="166" t="s">
        <v>1513</v>
      </c>
      <c r="B1204" s="167" t="s">
        <v>2290</v>
      </c>
      <c r="C1204" s="167" t="s">
        <v>20</v>
      </c>
      <c r="D1204" s="168" t="s">
        <v>2291</v>
      </c>
      <c r="E1204" s="167" t="s">
        <v>61</v>
      </c>
      <c r="F1204" s="169">
        <v>0.75398220000000005</v>
      </c>
      <c r="G1204" s="170">
        <v>0.13</v>
      </c>
      <c r="H1204" s="171" t="s">
        <v>2403</v>
      </c>
      <c r="I1204" s="172"/>
      <c r="J1204" s="172"/>
      <c r="K1204" s="172"/>
      <c r="L1204" s="172"/>
      <c r="M1204" s="172"/>
      <c r="N1204" s="172"/>
      <c r="O1204" s="172"/>
      <c r="P1204" s="172"/>
      <c r="Q1204" s="172"/>
      <c r="R1204" s="172"/>
      <c r="S1204" s="172"/>
      <c r="T1204" s="172"/>
      <c r="U1204" s="172"/>
      <c r="V1204" s="172"/>
      <c r="W1204" s="172"/>
      <c r="X1204" s="172"/>
      <c r="Y1204" s="172"/>
      <c r="Z1204" s="172"/>
      <c r="AA1204" s="172"/>
      <c r="AB1204" s="172"/>
    </row>
    <row r="1205" spans="1:28" ht="38.25">
      <c r="A1205" s="166" t="s">
        <v>1513</v>
      </c>
      <c r="B1205" s="167" t="s">
        <v>2404</v>
      </c>
      <c r="C1205" s="167" t="s">
        <v>20</v>
      </c>
      <c r="D1205" s="168" t="s">
        <v>2405</v>
      </c>
      <c r="E1205" s="167" t="s">
        <v>48</v>
      </c>
      <c r="F1205" s="169">
        <v>1</v>
      </c>
      <c r="G1205" s="170" t="s">
        <v>2406</v>
      </c>
      <c r="H1205" s="171" t="s">
        <v>2406</v>
      </c>
      <c r="I1205" s="172"/>
      <c r="J1205" s="172"/>
      <c r="K1205" s="172"/>
      <c r="L1205" s="172"/>
      <c r="M1205" s="172"/>
      <c r="N1205" s="172"/>
      <c r="O1205" s="172"/>
      <c r="P1205" s="172"/>
      <c r="Q1205" s="172"/>
      <c r="R1205" s="172"/>
      <c r="S1205" s="172"/>
      <c r="T1205" s="172"/>
      <c r="U1205" s="172"/>
      <c r="V1205" s="172"/>
      <c r="W1205" s="172"/>
      <c r="X1205" s="172"/>
      <c r="Y1205" s="172"/>
      <c r="Z1205" s="172"/>
      <c r="AA1205" s="172"/>
      <c r="AB1205" s="172"/>
    </row>
    <row r="1206" spans="1:28" ht="14.25">
      <c r="A1206" s="166" t="s">
        <v>1508</v>
      </c>
      <c r="B1206" s="167" t="s">
        <v>1591</v>
      </c>
      <c r="C1206" s="167" t="s">
        <v>20</v>
      </c>
      <c r="D1206" s="168" t="s">
        <v>1592</v>
      </c>
      <c r="E1206" s="167" t="s">
        <v>1585</v>
      </c>
      <c r="F1206" s="169">
        <v>1.4666667</v>
      </c>
      <c r="G1206" s="170">
        <v>24.49</v>
      </c>
      <c r="H1206" s="171" t="s">
        <v>2407</v>
      </c>
      <c r="I1206" s="172"/>
      <c r="J1206" s="172"/>
      <c r="K1206" s="172"/>
      <c r="L1206" s="172"/>
      <c r="M1206" s="172"/>
      <c r="N1206" s="172"/>
      <c r="O1206" s="172"/>
      <c r="P1206" s="172"/>
      <c r="Q1206" s="172"/>
      <c r="R1206" s="172"/>
      <c r="S1206" s="172"/>
      <c r="T1206" s="172"/>
      <c r="U1206" s="172"/>
      <c r="V1206" s="172"/>
      <c r="W1206" s="172"/>
      <c r="X1206" s="172"/>
      <c r="Y1206" s="172"/>
      <c r="Z1206" s="172"/>
      <c r="AA1206" s="172"/>
      <c r="AB1206" s="172"/>
    </row>
    <row r="1207" spans="1:28" ht="14.25">
      <c r="A1207" s="166" t="s">
        <v>1508</v>
      </c>
      <c r="B1207" s="167" t="s">
        <v>1583</v>
      </c>
      <c r="C1207" s="167" t="s">
        <v>20</v>
      </c>
      <c r="D1207" s="168" t="s">
        <v>1584</v>
      </c>
      <c r="E1207" s="167" t="s">
        <v>1585</v>
      </c>
      <c r="F1207" s="169">
        <v>1.4666667</v>
      </c>
      <c r="G1207" s="170">
        <v>30.49</v>
      </c>
      <c r="H1207" s="171" t="s">
        <v>2408</v>
      </c>
      <c r="I1207" s="172"/>
      <c r="J1207" s="172"/>
      <c r="K1207" s="172"/>
      <c r="L1207" s="172"/>
      <c r="M1207" s="172"/>
      <c r="N1207" s="172"/>
      <c r="O1207" s="172"/>
      <c r="P1207" s="172"/>
      <c r="Q1207" s="172"/>
      <c r="R1207" s="172"/>
      <c r="S1207" s="172"/>
      <c r="T1207" s="172"/>
      <c r="U1207" s="172"/>
      <c r="V1207" s="172"/>
      <c r="W1207" s="172"/>
      <c r="X1207" s="172"/>
      <c r="Y1207" s="172"/>
      <c r="Z1207" s="172"/>
      <c r="AA1207" s="172"/>
      <c r="AB1207" s="172"/>
    </row>
    <row r="1208" spans="1:28" ht="14.25">
      <c r="A1208" s="159"/>
      <c r="B1208" s="160"/>
      <c r="C1208" s="160"/>
      <c r="D1208" s="161"/>
      <c r="E1208" s="160"/>
      <c r="F1208" s="162"/>
      <c r="G1208" s="163"/>
      <c r="H1208" s="164"/>
      <c r="I1208" s="172"/>
      <c r="J1208" s="172"/>
      <c r="K1208" s="172"/>
      <c r="L1208" s="172"/>
      <c r="M1208" s="172"/>
      <c r="N1208" s="172"/>
      <c r="O1208" s="172"/>
      <c r="P1208" s="172"/>
      <c r="Q1208" s="172"/>
      <c r="R1208" s="172"/>
      <c r="S1208" s="172"/>
      <c r="T1208" s="172"/>
      <c r="U1208" s="172"/>
      <c r="V1208" s="172"/>
      <c r="W1208" s="172"/>
      <c r="X1208" s="172"/>
      <c r="Y1208" s="172"/>
      <c r="Z1208" s="172"/>
      <c r="AA1208" s="172"/>
      <c r="AB1208" s="172"/>
    </row>
    <row r="1209" spans="1:28" ht="14.25">
      <c r="A1209" s="148" t="s">
        <v>650</v>
      </c>
      <c r="B1209" s="149" t="s">
        <v>7</v>
      </c>
      <c r="C1209" s="149" t="s">
        <v>1504</v>
      </c>
      <c r="D1209" s="165" t="s">
        <v>1505</v>
      </c>
      <c r="E1209" s="149" t="s">
        <v>10</v>
      </c>
      <c r="F1209" s="150" t="s">
        <v>11</v>
      </c>
      <c r="G1209" s="151" t="s">
        <v>1506</v>
      </c>
      <c r="H1209" s="152" t="s">
        <v>1507</v>
      </c>
      <c r="I1209" s="172"/>
      <c r="J1209" s="172"/>
      <c r="K1209" s="172"/>
      <c r="L1209" s="172"/>
      <c r="M1209" s="172"/>
      <c r="N1209" s="172"/>
      <c r="O1209" s="172"/>
      <c r="P1209" s="172"/>
      <c r="Q1209" s="172"/>
      <c r="R1209" s="172"/>
      <c r="S1209" s="172"/>
      <c r="T1209" s="172"/>
      <c r="U1209" s="172"/>
      <c r="V1209" s="172"/>
      <c r="W1209" s="172"/>
      <c r="X1209" s="172"/>
      <c r="Y1209" s="172"/>
      <c r="Z1209" s="172"/>
      <c r="AA1209" s="172"/>
      <c r="AB1209" s="172"/>
    </row>
    <row r="1210" spans="1:28" ht="25.5">
      <c r="A1210" s="153" t="s">
        <v>1508</v>
      </c>
      <c r="B1210" s="154" t="s">
        <v>651</v>
      </c>
      <c r="C1210" s="154" t="s">
        <v>27</v>
      </c>
      <c r="D1210" s="155" t="s">
        <v>652</v>
      </c>
      <c r="E1210" s="154" t="s">
        <v>76</v>
      </c>
      <c r="F1210" s="156">
        <v>1</v>
      </c>
      <c r="G1210" s="157">
        <v>10.46</v>
      </c>
      <c r="H1210" s="158">
        <v>10.46</v>
      </c>
      <c r="I1210" s="172"/>
      <c r="J1210" s="172"/>
      <c r="K1210" s="172"/>
      <c r="L1210" s="172"/>
      <c r="M1210" s="172"/>
      <c r="N1210" s="172"/>
      <c r="O1210" s="172"/>
      <c r="P1210" s="172"/>
      <c r="Q1210" s="172"/>
      <c r="R1210" s="172"/>
      <c r="S1210" s="172"/>
      <c r="T1210" s="172"/>
      <c r="U1210" s="172"/>
      <c r="V1210" s="172"/>
      <c r="W1210" s="172"/>
      <c r="X1210" s="172"/>
      <c r="Y1210" s="172"/>
      <c r="Z1210" s="172"/>
      <c r="AA1210" s="172"/>
      <c r="AB1210" s="172"/>
    </row>
    <row r="1211" spans="1:28" ht="25.5">
      <c r="A1211" s="166" t="s">
        <v>1510</v>
      </c>
      <c r="B1211" s="167" t="s">
        <v>1726</v>
      </c>
      <c r="C1211" s="167" t="s">
        <v>27</v>
      </c>
      <c r="D1211" s="168" t="s">
        <v>1727</v>
      </c>
      <c r="E1211" s="167" t="s">
        <v>1673</v>
      </c>
      <c r="F1211" s="169">
        <v>3.8800000000000001E-2</v>
      </c>
      <c r="G1211" s="170">
        <v>22.64</v>
      </c>
      <c r="H1211" s="171">
        <v>0.87</v>
      </c>
      <c r="I1211" s="172"/>
      <c r="J1211" s="172"/>
      <c r="K1211" s="172"/>
      <c r="L1211" s="172"/>
      <c r="M1211" s="172"/>
      <c r="N1211" s="172"/>
      <c r="O1211" s="172"/>
      <c r="P1211" s="172"/>
      <c r="Q1211" s="172"/>
      <c r="R1211" s="172"/>
      <c r="S1211" s="172"/>
      <c r="T1211" s="172"/>
      <c r="U1211" s="172"/>
      <c r="V1211" s="172"/>
      <c r="W1211" s="172"/>
      <c r="X1211" s="172"/>
      <c r="Y1211" s="172"/>
      <c r="Z1211" s="172"/>
      <c r="AA1211" s="172"/>
      <c r="AB1211" s="172"/>
    </row>
    <row r="1212" spans="1:28" ht="25.5">
      <c r="A1212" s="166" t="s">
        <v>1510</v>
      </c>
      <c r="B1212" s="167" t="s">
        <v>2118</v>
      </c>
      <c r="C1212" s="167" t="s">
        <v>27</v>
      </c>
      <c r="D1212" s="168" t="s">
        <v>2119</v>
      </c>
      <c r="E1212" s="167" t="s">
        <v>1673</v>
      </c>
      <c r="F1212" s="169">
        <v>0.1232</v>
      </c>
      <c r="G1212" s="170">
        <v>30.48</v>
      </c>
      <c r="H1212" s="171">
        <v>3.75</v>
      </c>
      <c r="I1212" s="172"/>
      <c r="J1212" s="172"/>
      <c r="K1212" s="172"/>
      <c r="L1212" s="172"/>
      <c r="M1212" s="172"/>
      <c r="N1212" s="172"/>
      <c r="O1212" s="172"/>
      <c r="P1212" s="172"/>
      <c r="Q1212" s="172"/>
      <c r="R1212" s="172"/>
      <c r="S1212" s="172"/>
      <c r="T1212" s="172"/>
      <c r="U1212" s="172"/>
      <c r="V1212" s="172"/>
      <c r="W1212" s="172"/>
      <c r="X1212" s="172"/>
      <c r="Y1212" s="172"/>
      <c r="Z1212" s="172"/>
      <c r="AA1212" s="172"/>
      <c r="AB1212" s="172"/>
    </row>
    <row r="1213" spans="1:28" ht="14.25">
      <c r="A1213" s="166" t="s">
        <v>1513</v>
      </c>
      <c r="B1213" s="167" t="s">
        <v>2333</v>
      </c>
      <c r="C1213" s="167" t="s">
        <v>27</v>
      </c>
      <c r="D1213" s="168" t="s">
        <v>2334</v>
      </c>
      <c r="E1213" s="167" t="s">
        <v>76</v>
      </c>
      <c r="F1213" s="169">
        <v>3.32E-2</v>
      </c>
      <c r="G1213" s="170">
        <v>4</v>
      </c>
      <c r="H1213" s="171">
        <v>0.13</v>
      </c>
      <c r="I1213" s="172"/>
      <c r="J1213" s="172"/>
      <c r="K1213" s="172"/>
      <c r="L1213" s="172"/>
      <c r="M1213" s="172"/>
      <c r="N1213" s="172"/>
      <c r="O1213" s="172"/>
      <c r="P1213" s="172"/>
      <c r="Q1213" s="172"/>
      <c r="R1213" s="172"/>
      <c r="S1213" s="172"/>
      <c r="T1213" s="172"/>
      <c r="U1213" s="172"/>
      <c r="V1213" s="172"/>
      <c r="W1213" s="172"/>
      <c r="X1213" s="172"/>
      <c r="Y1213" s="172"/>
      <c r="Z1213" s="172"/>
      <c r="AA1213" s="172"/>
      <c r="AB1213" s="172"/>
    </row>
    <row r="1214" spans="1:28" ht="25.5">
      <c r="A1214" s="166" t="s">
        <v>1513</v>
      </c>
      <c r="B1214" s="167" t="s">
        <v>2409</v>
      </c>
      <c r="C1214" s="167" t="s">
        <v>27</v>
      </c>
      <c r="D1214" s="168" t="s">
        <v>2410</v>
      </c>
      <c r="E1214" s="167" t="s">
        <v>76</v>
      </c>
      <c r="F1214" s="169">
        <v>1</v>
      </c>
      <c r="G1214" s="170">
        <v>5.71</v>
      </c>
      <c r="H1214" s="171">
        <v>5.71</v>
      </c>
      <c r="I1214" s="172"/>
      <c r="J1214" s="172"/>
      <c r="K1214" s="172"/>
      <c r="L1214" s="172"/>
      <c r="M1214" s="172"/>
      <c r="N1214" s="172"/>
      <c r="O1214" s="172"/>
      <c r="P1214" s="172"/>
      <c r="Q1214" s="172"/>
      <c r="R1214" s="172"/>
      <c r="S1214" s="172"/>
      <c r="T1214" s="172"/>
      <c r="U1214" s="172"/>
      <c r="V1214" s="172"/>
      <c r="W1214" s="172"/>
      <c r="X1214" s="172"/>
      <c r="Y1214" s="172"/>
      <c r="Z1214" s="172"/>
      <c r="AA1214" s="172"/>
      <c r="AB1214" s="172"/>
    </row>
    <row r="1215" spans="1:28" ht="14.25">
      <c r="A1215" s="159"/>
      <c r="B1215" s="160"/>
      <c r="C1215" s="160"/>
      <c r="D1215" s="161"/>
      <c r="E1215" s="160"/>
      <c r="F1215" s="162"/>
      <c r="G1215" s="163"/>
      <c r="H1215" s="164"/>
      <c r="I1215" s="172"/>
      <c r="J1215" s="172"/>
      <c r="K1215" s="172"/>
      <c r="L1215" s="172"/>
      <c r="M1215" s="172"/>
      <c r="N1215" s="172"/>
      <c r="O1215" s="172"/>
      <c r="P1215" s="172"/>
      <c r="Q1215" s="172"/>
      <c r="R1215" s="172"/>
      <c r="S1215" s="172"/>
      <c r="T1215" s="172"/>
      <c r="U1215" s="172"/>
      <c r="V1215" s="172"/>
      <c r="W1215" s="172"/>
      <c r="X1215" s="172"/>
      <c r="Y1215" s="172"/>
      <c r="Z1215" s="172"/>
      <c r="AA1215" s="172"/>
      <c r="AB1215" s="172"/>
    </row>
    <row r="1216" spans="1:28" ht="14.25">
      <c r="A1216" s="148" t="s">
        <v>655</v>
      </c>
      <c r="B1216" s="149" t="s">
        <v>7</v>
      </c>
      <c r="C1216" s="149" t="s">
        <v>1504</v>
      </c>
      <c r="D1216" s="165" t="s">
        <v>1505</v>
      </c>
      <c r="E1216" s="149" t="s">
        <v>10</v>
      </c>
      <c r="F1216" s="150" t="s">
        <v>11</v>
      </c>
      <c r="G1216" s="151" t="s">
        <v>1506</v>
      </c>
      <c r="H1216" s="152" t="s">
        <v>1507</v>
      </c>
      <c r="I1216" s="172"/>
      <c r="J1216" s="172"/>
      <c r="K1216" s="172"/>
      <c r="L1216" s="172"/>
      <c r="M1216" s="172"/>
      <c r="N1216" s="172"/>
      <c r="O1216" s="172"/>
      <c r="P1216" s="172"/>
      <c r="Q1216" s="172"/>
      <c r="R1216" s="172"/>
      <c r="S1216" s="172"/>
      <c r="T1216" s="172"/>
      <c r="U1216" s="172"/>
      <c r="V1216" s="172"/>
      <c r="W1216" s="172"/>
      <c r="X1216" s="172"/>
      <c r="Y1216" s="172"/>
      <c r="Z1216" s="172"/>
      <c r="AA1216" s="172"/>
      <c r="AB1216" s="172"/>
    </row>
    <row r="1217" spans="1:28" ht="25.5">
      <c r="A1217" s="153" t="s">
        <v>1508</v>
      </c>
      <c r="B1217" s="154" t="s">
        <v>656</v>
      </c>
      <c r="C1217" s="154" t="s">
        <v>27</v>
      </c>
      <c r="D1217" s="155" t="s">
        <v>657</v>
      </c>
      <c r="E1217" s="154" t="s">
        <v>322</v>
      </c>
      <c r="F1217" s="156">
        <v>1</v>
      </c>
      <c r="G1217" s="157">
        <v>17.16</v>
      </c>
      <c r="H1217" s="158">
        <v>17.16</v>
      </c>
      <c r="I1217" s="172"/>
      <c r="J1217" s="172"/>
      <c r="K1217" s="172"/>
      <c r="L1217" s="172"/>
      <c r="M1217" s="172"/>
      <c r="N1217" s="172"/>
      <c r="O1217" s="172"/>
      <c r="P1217" s="172"/>
      <c r="Q1217" s="172"/>
      <c r="R1217" s="172"/>
      <c r="S1217" s="172"/>
      <c r="T1217" s="172"/>
      <c r="U1217" s="172"/>
      <c r="V1217" s="172"/>
      <c r="W1217" s="172"/>
      <c r="X1217" s="172"/>
      <c r="Y1217" s="172"/>
      <c r="Z1217" s="172"/>
      <c r="AA1217" s="172"/>
      <c r="AB1217" s="172"/>
    </row>
    <row r="1218" spans="1:28" ht="25.5">
      <c r="A1218" s="166" t="s">
        <v>1510</v>
      </c>
      <c r="B1218" s="167" t="s">
        <v>2411</v>
      </c>
      <c r="C1218" s="167" t="s">
        <v>27</v>
      </c>
      <c r="D1218" s="168" t="s">
        <v>2412</v>
      </c>
      <c r="E1218" s="167" t="s">
        <v>1673</v>
      </c>
      <c r="F1218" s="169">
        <v>3.4099999999999998E-2</v>
      </c>
      <c r="G1218" s="170">
        <v>24.48</v>
      </c>
      <c r="H1218" s="171">
        <v>0.83</v>
      </c>
      <c r="I1218" s="172"/>
      <c r="J1218" s="172"/>
      <c r="K1218" s="172"/>
      <c r="L1218" s="172"/>
      <c r="M1218" s="172"/>
      <c r="N1218" s="172"/>
      <c r="O1218" s="172"/>
      <c r="P1218" s="172"/>
      <c r="Q1218" s="172"/>
      <c r="R1218" s="172"/>
      <c r="S1218" s="172"/>
      <c r="T1218" s="172"/>
      <c r="U1218" s="172"/>
      <c r="V1218" s="172"/>
      <c r="W1218" s="172"/>
      <c r="X1218" s="172"/>
      <c r="Y1218" s="172"/>
      <c r="Z1218" s="172"/>
      <c r="AA1218" s="172"/>
      <c r="AB1218" s="172"/>
    </row>
    <row r="1219" spans="1:28" ht="25.5">
      <c r="A1219" s="166" t="s">
        <v>1510</v>
      </c>
      <c r="B1219" s="167" t="s">
        <v>2118</v>
      </c>
      <c r="C1219" s="167" t="s">
        <v>27</v>
      </c>
      <c r="D1219" s="168" t="s">
        <v>2119</v>
      </c>
      <c r="E1219" s="167" t="s">
        <v>1673</v>
      </c>
      <c r="F1219" s="169">
        <v>3.4099999999999998E-2</v>
      </c>
      <c r="G1219" s="170">
        <v>30.48</v>
      </c>
      <c r="H1219" s="171">
        <v>1.03</v>
      </c>
      <c r="I1219" s="172"/>
      <c r="J1219" s="172"/>
      <c r="K1219" s="172"/>
      <c r="L1219" s="172"/>
      <c r="M1219" s="172"/>
      <c r="N1219" s="172"/>
      <c r="O1219" s="172"/>
      <c r="P1219" s="172"/>
      <c r="Q1219" s="172"/>
      <c r="R1219" s="172"/>
      <c r="S1219" s="172"/>
      <c r="T1219" s="172"/>
      <c r="U1219" s="172"/>
      <c r="V1219" s="172"/>
      <c r="W1219" s="172"/>
      <c r="X1219" s="172"/>
      <c r="Y1219" s="172"/>
      <c r="Z1219" s="172"/>
      <c r="AA1219" s="172"/>
      <c r="AB1219" s="172"/>
    </row>
    <row r="1220" spans="1:28" ht="14.25">
      <c r="A1220" s="166" t="s">
        <v>1513</v>
      </c>
      <c r="B1220" s="167" t="s">
        <v>2413</v>
      </c>
      <c r="C1220" s="167" t="s">
        <v>27</v>
      </c>
      <c r="D1220" s="168" t="s">
        <v>2414</v>
      </c>
      <c r="E1220" s="167" t="s">
        <v>76</v>
      </c>
      <c r="F1220" s="169">
        <v>8.0000000000000002E-3</v>
      </c>
      <c r="G1220" s="170">
        <v>3.09</v>
      </c>
      <c r="H1220" s="171">
        <v>0.02</v>
      </c>
      <c r="I1220" s="172"/>
      <c r="J1220" s="172"/>
      <c r="K1220" s="172"/>
      <c r="L1220" s="172"/>
      <c r="M1220" s="172"/>
      <c r="N1220" s="172"/>
      <c r="O1220" s="172"/>
      <c r="P1220" s="172"/>
      <c r="Q1220" s="172"/>
      <c r="R1220" s="172"/>
      <c r="S1220" s="172"/>
      <c r="T1220" s="172"/>
      <c r="U1220" s="172"/>
      <c r="V1220" s="172"/>
      <c r="W1220" s="172"/>
      <c r="X1220" s="172"/>
      <c r="Y1220" s="172"/>
      <c r="Z1220" s="172"/>
      <c r="AA1220" s="172"/>
      <c r="AB1220" s="172"/>
    </row>
    <row r="1221" spans="1:28" ht="14.25">
      <c r="A1221" s="166" t="s">
        <v>1513</v>
      </c>
      <c r="B1221" s="167" t="s">
        <v>2415</v>
      </c>
      <c r="C1221" s="167" t="s">
        <v>27</v>
      </c>
      <c r="D1221" s="168" t="s">
        <v>2416</v>
      </c>
      <c r="E1221" s="167" t="s">
        <v>322</v>
      </c>
      <c r="F1221" s="169">
        <v>1.0492999999999999</v>
      </c>
      <c r="G1221" s="170">
        <v>14.57</v>
      </c>
      <c r="H1221" s="171">
        <v>15.28</v>
      </c>
      <c r="I1221" s="172"/>
      <c r="J1221" s="172"/>
      <c r="K1221" s="172"/>
      <c r="L1221" s="172"/>
      <c r="M1221" s="172"/>
      <c r="N1221" s="172"/>
      <c r="O1221" s="172"/>
      <c r="P1221" s="172"/>
      <c r="Q1221" s="172"/>
      <c r="R1221" s="172"/>
      <c r="S1221" s="172"/>
      <c r="T1221" s="172"/>
      <c r="U1221" s="172"/>
      <c r="V1221" s="172"/>
      <c r="W1221" s="172"/>
      <c r="X1221" s="172"/>
      <c r="Y1221" s="172"/>
      <c r="Z1221" s="172"/>
      <c r="AA1221" s="172"/>
      <c r="AB1221" s="172"/>
    </row>
    <row r="1222" spans="1:28" ht="14.25">
      <c r="A1222" s="159"/>
      <c r="B1222" s="160"/>
      <c r="C1222" s="160"/>
      <c r="D1222" s="161"/>
      <c r="E1222" s="160"/>
      <c r="F1222" s="162"/>
      <c r="G1222" s="163"/>
      <c r="H1222" s="164"/>
      <c r="I1222" s="172"/>
      <c r="J1222" s="172"/>
      <c r="K1222" s="172"/>
      <c r="L1222" s="172"/>
      <c r="M1222" s="172"/>
      <c r="N1222" s="172"/>
      <c r="O1222" s="172"/>
      <c r="P1222" s="172"/>
      <c r="Q1222" s="172"/>
      <c r="R1222" s="172"/>
      <c r="S1222" s="172"/>
      <c r="T1222" s="172"/>
      <c r="U1222" s="172"/>
      <c r="V1222" s="172"/>
      <c r="W1222" s="172"/>
      <c r="X1222" s="172"/>
      <c r="Y1222" s="172"/>
      <c r="Z1222" s="172"/>
      <c r="AA1222" s="172"/>
      <c r="AB1222" s="172"/>
    </row>
    <row r="1223" spans="1:28" ht="14.25">
      <c r="A1223" s="148" t="s">
        <v>658</v>
      </c>
      <c r="B1223" s="149" t="s">
        <v>7</v>
      </c>
      <c r="C1223" s="149" t="s">
        <v>1504</v>
      </c>
      <c r="D1223" s="165" t="s">
        <v>1505</v>
      </c>
      <c r="E1223" s="149" t="s">
        <v>10</v>
      </c>
      <c r="F1223" s="150" t="s">
        <v>11</v>
      </c>
      <c r="G1223" s="151" t="s">
        <v>1506</v>
      </c>
      <c r="H1223" s="152" t="s">
        <v>1507</v>
      </c>
      <c r="I1223" s="172"/>
      <c r="J1223" s="172"/>
      <c r="K1223" s="172"/>
      <c r="L1223" s="172"/>
      <c r="M1223" s="172"/>
      <c r="N1223" s="172"/>
      <c r="O1223" s="172"/>
      <c r="P1223" s="172"/>
      <c r="Q1223" s="172"/>
      <c r="R1223" s="172"/>
      <c r="S1223" s="172"/>
      <c r="T1223" s="172"/>
      <c r="U1223" s="172"/>
      <c r="V1223" s="172"/>
      <c r="W1223" s="172"/>
      <c r="X1223" s="172"/>
      <c r="Y1223" s="172"/>
      <c r="Z1223" s="172"/>
      <c r="AA1223" s="172"/>
      <c r="AB1223" s="172"/>
    </row>
    <row r="1224" spans="1:28" ht="25.5">
      <c r="A1224" s="153" t="s">
        <v>1508</v>
      </c>
      <c r="B1224" s="154" t="s">
        <v>659</v>
      </c>
      <c r="C1224" s="154" t="s">
        <v>27</v>
      </c>
      <c r="D1224" s="155" t="s">
        <v>660</v>
      </c>
      <c r="E1224" s="154" t="s">
        <v>76</v>
      </c>
      <c r="F1224" s="156">
        <v>1</v>
      </c>
      <c r="G1224" s="157">
        <v>11.36</v>
      </c>
      <c r="H1224" s="158">
        <v>11.36</v>
      </c>
      <c r="I1224" s="172"/>
      <c r="J1224" s="172"/>
      <c r="K1224" s="172"/>
      <c r="L1224" s="172"/>
      <c r="M1224" s="172"/>
      <c r="N1224" s="172"/>
      <c r="O1224" s="172"/>
      <c r="P1224" s="172"/>
      <c r="Q1224" s="172"/>
      <c r="R1224" s="172"/>
      <c r="S1224" s="172"/>
      <c r="T1224" s="172"/>
      <c r="U1224" s="172"/>
      <c r="V1224" s="172"/>
      <c r="W1224" s="172"/>
      <c r="X1224" s="172"/>
      <c r="Y1224" s="172"/>
      <c r="Z1224" s="172"/>
      <c r="AA1224" s="172"/>
      <c r="AB1224" s="172"/>
    </row>
    <row r="1225" spans="1:28" ht="25.5">
      <c r="A1225" s="166" t="s">
        <v>1510</v>
      </c>
      <c r="B1225" s="167" t="s">
        <v>2411</v>
      </c>
      <c r="C1225" s="167" t="s">
        <v>27</v>
      </c>
      <c r="D1225" s="168" t="s">
        <v>2412</v>
      </c>
      <c r="E1225" s="167" t="s">
        <v>1673</v>
      </c>
      <c r="F1225" s="169">
        <v>8.4699999999999998E-2</v>
      </c>
      <c r="G1225" s="170">
        <v>24.48</v>
      </c>
      <c r="H1225" s="171">
        <v>2.0699999999999998</v>
      </c>
      <c r="I1225" s="172"/>
      <c r="J1225" s="172"/>
      <c r="K1225" s="172"/>
      <c r="L1225" s="172"/>
      <c r="M1225" s="172"/>
      <c r="N1225" s="172"/>
      <c r="O1225" s="172"/>
      <c r="P1225" s="172"/>
      <c r="Q1225" s="172"/>
      <c r="R1225" s="172"/>
      <c r="S1225" s="172"/>
      <c r="T1225" s="172"/>
      <c r="U1225" s="172"/>
      <c r="V1225" s="172"/>
      <c r="W1225" s="172"/>
      <c r="X1225" s="172"/>
      <c r="Y1225" s="172"/>
      <c r="Z1225" s="172"/>
      <c r="AA1225" s="172"/>
      <c r="AB1225" s="172"/>
    </row>
    <row r="1226" spans="1:28" ht="25.5">
      <c r="A1226" s="166" t="s">
        <v>1510</v>
      </c>
      <c r="B1226" s="167" t="s">
        <v>2118</v>
      </c>
      <c r="C1226" s="167" t="s">
        <v>27</v>
      </c>
      <c r="D1226" s="168" t="s">
        <v>2119</v>
      </c>
      <c r="E1226" s="167" t="s">
        <v>1673</v>
      </c>
      <c r="F1226" s="169">
        <v>8.4699999999999998E-2</v>
      </c>
      <c r="G1226" s="170">
        <v>30.48</v>
      </c>
      <c r="H1226" s="171">
        <v>2.58</v>
      </c>
      <c r="I1226" s="172"/>
      <c r="J1226" s="172"/>
      <c r="K1226" s="172"/>
      <c r="L1226" s="172"/>
      <c r="M1226" s="172"/>
      <c r="N1226" s="172"/>
      <c r="O1226" s="172"/>
      <c r="P1226" s="172"/>
      <c r="Q1226" s="172"/>
      <c r="R1226" s="172"/>
      <c r="S1226" s="172"/>
      <c r="T1226" s="172"/>
      <c r="U1226" s="172"/>
      <c r="V1226" s="172"/>
      <c r="W1226" s="172"/>
      <c r="X1226" s="172"/>
      <c r="Y1226" s="172"/>
      <c r="Z1226" s="172"/>
      <c r="AA1226" s="172"/>
      <c r="AB1226" s="172"/>
    </row>
    <row r="1227" spans="1:28" ht="14.25">
      <c r="A1227" s="166" t="s">
        <v>1513</v>
      </c>
      <c r="B1227" s="167" t="s">
        <v>2417</v>
      </c>
      <c r="C1227" s="167" t="s">
        <v>27</v>
      </c>
      <c r="D1227" s="168" t="s">
        <v>2418</v>
      </c>
      <c r="E1227" s="167" t="s">
        <v>76</v>
      </c>
      <c r="F1227" s="169">
        <v>1</v>
      </c>
      <c r="G1227" s="170">
        <v>4.12</v>
      </c>
      <c r="H1227" s="171">
        <v>4.12</v>
      </c>
      <c r="I1227" s="172"/>
      <c r="J1227" s="172"/>
      <c r="K1227" s="172"/>
      <c r="L1227" s="172"/>
      <c r="M1227" s="172"/>
      <c r="N1227" s="172"/>
      <c r="O1227" s="172"/>
      <c r="P1227" s="172"/>
      <c r="Q1227" s="172"/>
      <c r="R1227" s="172"/>
      <c r="S1227" s="172"/>
      <c r="T1227" s="172"/>
      <c r="U1227" s="172"/>
      <c r="V1227" s="172"/>
      <c r="W1227" s="172"/>
      <c r="X1227" s="172"/>
      <c r="Y1227" s="172"/>
      <c r="Z1227" s="172"/>
      <c r="AA1227" s="172"/>
      <c r="AB1227" s="172"/>
    </row>
    <row r="1228" spans="1:28" ht="14.25">
      <c r="A1228" s="166" t="s">
        <v>1513</v>
      </c>
      <c r="B1228" s="167" t="s">
        <v>2419</v>
      </c>
      <c r="C1228" s="167" t="s">
        <v>27</v>
      </c>
      <c r="D1228" s="168" t="s">
        <v>2420</v>
      </c>
      <c r="E1228" s="167" t="s">
        <v>76</v>
      </c>
      <c r="F1228" s="169">
        <v>2.1999999999999999E-2</v>
      </c>
      <c r="G1228" s="170">
        <v>69.739999999999995</v>
      </c>
      <c r="H1228" s="171">
        <v>1.53</v>
      </c>
      <c r="I1228" s="172"/>
      <c r="J1228" s="172"/>
      <c r="K1228" s="172"/>
      <c r="L1228" s="172"/>
      <c r="M1228" s="172"/>
      <c r="N1228" s="172"/>
      <c r="O1228" s="172"/>
      <c r="P1228" s="172"/>
      <c r="Q1228" s="172"/>
      <c r="R1228" s="172"/>
      <c r="S1228" s="172"/>
      <c r="T1228" s="172"/>
      <c r="U1228" s="172"/>
      <c r="V1228" s="172"/>
      <c r="W1228" s="172"/>
      <c r="X1228" s="172"/>
      <c r="Y1228" s="172"/>
      <c r="Z1228" s="172"/>
      <c r="AA1228" s="172"/>
      <c r="AB1228" s="172"/>
    </row>
    <row r="1229" spans="1:28" ht="14.25">
      <c r="A1229" s="166" t="s">
        <v>1513</v>
      </c>
      <c r="B1229" s="167" t="s">
        <v>2413</v>
      </c>
      <c r="C1229" s="167" t="s">
        <v>27</v>
      </c>
      <c r="D1229" s="168" t="s">
        <v>2414</v>
      </c>
      <c r="E1229" s="167" t="s">
        <v>76</v>
      </c>
      <c r="F1229" s="169">
        <v>1.9E-2</v>
      </c>
      <c r="G1229" s="170">
        <v>3.09</v>
      </c>
      <c r="H1229" s="171">
        <v>0.05</v>
      </c>
      <c r="I1229" s="172"/>
      <c r="J1229" s="172"/>
      <c r="K1229" s="172"/>
      <c r="L1229" s="172"/>
      <c r="M1229" s="172"/>
      <c r="N1229" s="172"/>
      <c r="O1229" s="172"/>
      <c r="P1229" s="172"/>
      <c r="Q1229" s="172"/>
      <c r="R1229" s="172"/>
      <c r="S1229" s="172"/>
      <c r="T1229" s="172"/>
      <c r="U1229" s="172"/>
      <c r="V1229" s="172"/>
      <c r="W1229" s="172"/>
      <c r="X1229" s="172"/>
      <c r="Y1229" s="172"/>
      <c r="Z1229" s="172"/>
      <c r="AA1229" s="172"/>
      <c r="AB1229" s="172"/>
    </row>
    <row r="1230" spans="1:28" ht="14.25">
      <c r="A1230" s="166" t="s">
        <v>1513</v>
      </c>
      <c r="B1230" s="167" t="s">
        <v>2421</v>
      </c>
      <c r="C1230" s="167" t="s">
        <v>27</v>
      </c>
      <c r="D1230" s="168" t="s">
        <v>2422</v>
      </c>
      <c r="E1230" s="167" t="s">
        <v>76</v>
      </c>
      <c r="F1230" s="169">
        <v>1.6500000000000001E-2</v>
      </c>
      <c r="G1230" s="170">
        <v>61.55</v>
      </c>
      <c r="H1230" s="171">
        <v>1.01</v>
      </c>
      <c r="I1230" s="172"/>
      <c r="J1230" s="172"/>
      <c r="K1230" s="172"/>
      <c r="L1230" s="172"/>
      <c r="M1230" s="172"/>
      <c r="N1230" s="172"/>
      <c r="O1230" s="172"/>
      <c r="P1230" s="172"/>
      <c r="Q1230" s="172"/>
      <c r="R1230" s="172"/>
      <c r="S1230" s="172"/>
      <c r="T1230" s="172"/>
      <c r="U1230" s="172"/>
      <c r="V1230" s="172"/>
      <c r="W1230" s="172"/>
      <c r="X1230" s="172"/>
      <c r="Y1230" s="172"/>
      <c r="Z1230" s="172"/>
      <c r="AA1230" s="172"/>
      <c r="AB1230" s="172"/>
    </row>
    <row r="1231" spans="1:28" ht="14.25">
      <c r="A1231" s="159"/>
      <c r="B1231" s="160"/>
      <c r="C1231" s="160"/>
      <c r="D1231" s="161"/>
      <c r="E1231" s="160"/>
      <c r="F1231" s="162"/>
      <c r="G1231" s="163"/>
      <c r="H1231" s="164"/>
      <c r="I1231" s="172"/>
      <c r="J1231" s="172"/>
      <c r="K1231" s="172"/>
      <c r="L1231" s="172"/>
      <c r="M1231" s="172"/>
      <c r="N1231" s="172"/>
      <c r="O1231" s="172"/>
      <c r="P1231" s="172"/>
      <c r="Q1231" s="172"/>
      <c r="R1231" s="172"/>
      <c r="S1231" s="172"/>
      <c r="T1231" s="172"/>
      <c r="U1231" s="172"/>
      <c r="V1231" s="172"/>
      <c r="W1231" s="172"/>
      <c r="X1231" s="172"/>
      <c r="Y1231" s="172"/>
      <c r="Z1231" s="172"/>
      <c r="AA1231" s="172"/>
      <c r="AB1231" s="172"/>
    </row>
    <row r="1232" spans="1:28" ht="14.25">
      <c r="A1232" s="148" t="s">
        <v>661</v>
      </c>
      <c r="B1232" s="149" t="s">
        <v>7</v>
      </c>
      <c r="C1232" s="149" t="s">
        <v>1504</v>
      </c>
      <c r="D1232" s="165" t="s">
        <v>1505</v>
      </c>
      <c r="E1232" s="149" t="s">
        <v>10</v>
      </c>
      <c r="F1232" s="150" t="s">
        <v>11</v>
      </c>
      <c r="G1232" s="151" t="s">
        <v>1506</v>
      </c>
      <c r="H1232" s="152" t="s">
        <v>1507</v>
      </c>
      <c r="I1232" s="172"/>
      <c r="J1232" s="172"/>
      <c r="K1232" s="172"/>
      <c r="L1232" s="172"/>
      <c r="M1232" s="172"/>
      <c r="N1232" s="172"/>
      <c r="O1232" s="172"/>
      <c r="P1232" s="172"/>
      <c r="Q1232" s="172"/>
      <c r="R1232" s="172"/>
      <c r="S1232" s="172"/>
      <c r="T1232" s="172"/>
      <c r="U1232" s="172"/>
      <c r="V1232" s="172"/>
      <c r="W1232" s="172"/>
      <c r="X1232" s="172"/>
      <c r="Y1232" s="172"/>
      <c r="Z1232" s="172"/>
      <c r="AA1232" s="172"/>
      <c r="AB1232" s="172"/>
    </row>
    <row r="1233" spans="1:28" ht="25.5">
      <c r="A1233" s="153" t="s">
        <v>1508</v>
      </c>
      <c r="B1233" s="154" t="s">
        <v>662</v>
      </c>
      <c r="C1233" s="154" t="s">
        <v>27</v>
      </c>
      <c r="D1233" s="155" t="s">
        <v>663</v>
      </c>
      <c r="E1233" s="154" t="s">
        <v>76</v>
      </c>
      <c r="F1233" s="156">
        <v>1</v>
      </c>
      <c r="G1233" s="157">
        <v>14.28</v>
      </c>
      <c r="H1233" s="158">
        <v>14.28</v>
      </c>
      <c r="I1233" s="172"/>
      <c r="J1233" s="172"/>
      <c r="K1233" s="172"/>
      <c r="L1233" s="172"/>
      <c r="M1233" s="172"/>
      <c r="N1233" s="172"/>
      <c r="O1233" s="172"/>
      <c r="P1233" s="172"/>
      <c r="Q1233" s="172"/>
      <c r="R1233" s="172"/>
      <c r="S1233" s="172"/>
      <c r="T1233" s="172"/>
      <c r="U1233" s="172"/>
      <c r="V1233" s="172"/>
      <c r="W1233" s="172"/>
      <c r="X1233" s="172"/>
      <c r="Y1233" s="172"/>
      <c r="Z1233" s="172"/>
      <c r="AA1233" s="172"/>
      <c r="AB1233" s="172"/>
    </row>
    <row r="1234" spans="1:28" ht="25.5">
      <c r="A1234" s="166" t="s">
        <v>1510</v>
      </c>
      <c r="B1234" s="167" t="s">
        <v>2118</v>
      </c>
      <c r="C1234" s="167" t="s">
        <v>27</v>
      </c>
      <c r="D1234" s="168" t="s">
        <v>2119</v>
      </c>
      <c r="E1234" s="167" t="s">
        <v>1673</v>
      </c>
      <c r="F1234" s="169">
        <v>0.12709999999999999</v>
      </c>
      <c r="G1234" s="170">
        <v>30.48</v>
      </c>
      <c r="H1234" s="171">
        <v>3.87</v>
      </c>
      <c r="I1234" s="172"/>
      <c r="J1234" s="172"/>
      <c r="K1234" s="172"/>
      <c r="L1234" s="172"/>
      <c r="M1234" s="172"/>
      <c r="N1234" s="172"/>
      <c r="O1234" s="172"/>
      <c r="P1234" s="172"/>
      <c r="Q1234" s="172"/>
      <c r="R1234" s="172"/>
      <c r="S1234" s="172"/>
      <c r="T1234" s="172"/>
      <c r="U1234" s="172"/>
      <c r="V1234" s="172"/>
      <c r="W1234" s="172"/>
      <c r="X1234" s="172"/>
      <c r="Y1234" s="172"/>
      <c r="Z1234" s="172"/>
      <c r="AA1234" s="172"/>
      <c r="AB1234" s="172"/>
    </row>
    <row r="1235" spans="1:28" ht="25.5">
      <c r="A1235" s="166" t="s">
        <v>1510</v>
      </c>
      <c r="B1235" s="167" t="s">
        <v>2411</v>
      </c>
      <c r="C1235" s="167" t="s">
        <v>27</v>
      </c>
      <c r="D1235" s="168" t="s">
        <v>2412</v>
      </c>
      <c r="E1235" s="167" t="s">
        <v>1673</v>
      </c>
      <c r="F1235" s="169">
        <v>0.12709999999999999</v>
      </c>
      <c r="G1235" s="170">
        <v>24.48</v>
      </c>
      <c r="H1235" s="171">
        <v>3.11</v>
      </c>
      <c r="I1235" s="172"/>
      <c r="J1235" s="172"/>
      <c r="K1235" s="172"/>
      <c r="L1235" s="172"/>
      <c r="M1235" s="172"/>
      <c r="N1235" s="172"/>
      <c r="O1235" s="172"/>
      <c r="P1235" s="172"/>
      <c r="Q1235" s="172"/>
      <c r="R1235" s="172"/>
      <c r="S1235" s="172"/>
      <c r="T1235" s="172"/>
      <c r="U1235" s="172"/>
      <c r="V1235" s="172"/>
      <c r="W1235" s="172"/>
      <c r="X1235" s="172"/>
      <c r="Y1235" s="172"/>
      <c r="Z1235" s="172"/>
      <c r="AA1235" s="172"/>
      <c r="AB1235" s="172"/>
    </row>
    <row r="1236" spans="1:28" ht="14.25">
      <c r="A1236" s="166" t="s">
        <v>1513</v>
      </c>
      <c r="B1236" s="167" t="s">
        <v>2421</v>
      </c>
      <c r="C1236" s="167" t="s">
        <v>27</v>
      </c>
      <c r="D1236" s="168" t="s">
        <v>2422</v>
      </c>
      <c r="E1236" s="167" t="s">
        <v>76</v>
      </c>
      <c r="F1236" s="169">
        <v>1.6500000000000001E-2</v>
      </c>
      <c r="G1236" s="170">
        <v>61.55</v>
      </c>
      <c r="H1236" s="171">
        <v>1.01</v>
      </c>
      <c r="I1236" s="172"/>
      <c r="J1236" s="172"/>
      <c r="K1236" s="172"/>
      <c r="L1236" s="172"/>
      <c r="M1236" s="172"/>
      <c r="N1236" s="172"/>
      <c r="O1236" s="172"/>
      <c r="P1236" s="172"/>
      <c r="Q1236" s="172"/>
      <c r="R1236" s="172"/>
      <c r="S1236" s="172"/>
      <c r="T1236" s="172"/>
      <c r="U1236" s="172"/>
      <c r="V1236" s="172"/>
      <c r="W1236" s="172"/>
      <c r="X1236" s="172"/>
      <c r="Y1236" s="172"/>
      <c r="Z1236" s="172"/>
      <c r="AA1236" s="172"/>
      <c r="AB1236" s="172"/>
    </row>
    <row r="1237" spans="1:28" ht="25.5">
      <c r="A1237" s="166" t="s">
        <v>1513</v>
      </c>
      <c r="B1237" s="167" t="s">
        <v>2423</v>
      </c>
      <c r="C1237" s="167" t="s">
        <v>27</v>
      </c>
      <c r="D1237" s="168" t="s">
        <v>2424</v>
      </c>
      <c r="E1237" s="167" t="s">
        <v>76</v>
      </c>
      <c r="F1237" s="169">
        <v>1</v>
      </c>
      <c r="G1237" s="170">
        <v>4.71</v>
      </c>
      <c r="H1237" s="171">
        <v>4.71</v>
      </c>
      <c r="I1237" s="172"/>
      <c r="J1237" s="172"/>
      <c r="K1237" s="172"/>
      <c r="L1237" s="172"/>
      <c r="M1237" s="172"/>
      <c r="N1237" s="172"/>
      <c r="O1237" s="172"/>
      <c r="P1237" s="172"/>
      <c r="Q1237" s="172"/>
      <c r="R1237" s="172"/>
      <c r="S1237" s="172"/>
      <c r="T1237" s="172"/>
      <c r="U1237" s="172"/>
      <c r="V1237" s="172"/>
      <c r="W1237" s="172"/>
      <c r="X1237" s="172"/>
      <c r="Y1237" s="172"/>
      <c r="Z1237" s="172"/>
      <c r="AA1237" s="172"/>
      <c r="AB1237" s="172"/>
    </row>
    <row r="1238" spans="1:28" ht="14.25">
      <c r="A1238" s="166" t="s">
        <v>1513</v>
      </c>
      <c r="B1238" s="167" t="s">
        <v>2413</v>
      </c>
      <c r="C1238" s="167" t="s">
        <v>27</v>
      </c>
      <c r="D1238" s="168" t="s">
        <v>2414</v>
      </c>
      <c r="E1238" s="167" t="s">
        <v>76</v>
      </c>
      <c r="F1238" s="169">
        <v>1.9E-2</v>
      </c>
      <c r="G1238" s="170">
        <v>3.09</v>
      </c>
      <c r="H1238" s="171">
        <v>0.05</v>
      </c>
      <c r="I1238" s="172"/>
      <c r="J1238" s="172"/>
      <c r="K1238" s="172"/>
      <c r="L1238" s="172"/>
      <c r="M1238" s="172"/>
      <c r="N1238" s="172"/>
      <c r="O1238" s="172"/>
      <c r="P1238" s="172"/>
      <c r="Q1238" s="172"/>
      <c r="R1238" s="172"/>
      <c r="S1238" s="172"/>
      <c r="T1238" s="172"/>
      <c r="U1238" s="172"/>
      <c r="V1238" s="172"/>
      <c r="W1238" s="172"/>
      <c r="X1238" s="172"/>
      <c r="Y1238" s="172"/>
      <c r="Z1238" s="172"/>
      <c r="AA1238" s="172"/>
      <c r="AB1238" s="172"/>
    </row>
    <row r="1239" spans="1:28" ht="14.25">
      <c r="A1239" s="166" t="s">
        <v>1513</v>
      </c>
      <c r="B1239" s="167" t="s">
        <v>2419</v>
      </c>
      <c r="C1239" s="167" t="s">
        <v>27</v>
      </c>
      <c r="D1239" s="168" t="s">
        <v>2420</v>
      </c>
      <c r="E1239" s="167" t="s">
        <v>76</v>
      </c>
      <c r="F1239" s="169">
        <v>2.1999999999999999E-2</v>
      </c>
      <c r="G1239" s="170">
        <v>69.739999999999995</v>
      </c>
      <c r="H1239" s="171">
        <v>1.53</v>
      </c>
      <c r="I1239" s="172"/>
      <c r="J1239" s="172"/>
      <c r="K1239" s="172"/>
      <c r="L1239" s="172"/>
      <c r="M1239" s="172"/>
      <c r="N1239" s="172"/>
      <c r="O1239" s="172"/>
      <c r="P1239" s="172"/>
      <c r="Q1239" s="172"/>
      <c r="R1239" s="172"/>
      <c r="S1239" s="172"/>
      <c r="T1239" s="172"/>
      <c r="U1239" s="172"/>
      <c r="V1239" s="172"/>
      <c r="W1239" s="172"/>
      <c r="X1239" s="172"/>
      <c r="Y1239" s="172"/>
      <c r="Z1239" s="172"/>
      <c r="AA1239" s="172"/>
      <c r="AB1239" s="172"/>
    </row>
    <row r="1240" spans="1:28" ht="14.25">
      <c r="A1240" s="159"/>
      <c r="B1240" s="160"/>
      <c r="C1240" s="160"/>
      <c r="D1240" s="161"/>
      <c r="E1240" s="160"/>
      <c r="F1240" s="162"/>
      <c r="G1240" s="163"/>
      <c r="H1240" s="164"/>
      <c r="I1240" s="172"/>
      <c r="J1240" s="172"/>
      <c r="K1240" s="172"/>
      <c r="L1240" s="172"/>
      <c r="M1240" s="172"/>
      <c r="N1240" s="172"/>
      <c r="O1240" s="172"/>
      <c r="P1240" s="172"/>
      <c r="Q1240" s="172"/>
      <c r="R1240" s="172"/>
      <c r="S1240" s="172"/>
      <c r="T1240" s="172"/>
      <c r="U1240" s="172"/>
      <c r="V1240" s="172"/>
      <c r="W1240" s="172"/>
      <c r="X1240" s="172"/>
      <c r="Y1240" s="172"/>
      <c r="Z1240" s="172"/>
      <c r="AA1240" s="172"/>
      <c r="AB1240" s="172"/>
    </row>
    <row r="1241" spans="1:28" ht="14.25">
      <c r="A1241" s="148" t="s">
        <v>664</v>
      </c>
      <c r="B1241" s="149" t="s">
        <v>7</v>
      </c>
      <c r="C1241" s="149" t="s">
        <v>1504</v>
      </c>
      <c r="D1241" s="165" t="s">
        <v>1505</v>
      </c>
      <c r="E1241" s="149" t="s">
        <v>10</v>
      </c>
      <c r="F1241" s="150" t="s">
        <v>11</v>
      </c>
      <c r="G1241" s="151" t="s">
        <v>1506</v>
      </c>
      <c r="H1241" s="152" t="s">
        <v>1507</v>
      </c>
      <c r="I1241" s="172"/>
      <c r="J1241" s="172"/>
      <c r="K1241" s="172"/>
      <c r="L1241" s="172"/>
      <c r="M1241" s="172"/>
      <c r="N1241" s="172"/>
      <c r="O1241" s="172"/>
      <c r="P1241" s="172"/>
      <c r="Q1241" s="172"/>
      <c r="R1241" s="172"/>
      <c r="S1241" s="172"/>
      <c r="T1241" s="172"/>
      <c r="U1241" s="172"/>
      <c r="V1241" s="172"/>
      <c r="W1241" s="172"/>
      <c r="X1241" s="172"/>
      <c r="Y1241" s="172"/>
      <c r="Z1241" s="172"/>
      <c r="AA1241" s="172"/>
      <c r="AB1241" s="172"/>
    </row>
    <row r="1242" spans="1:28" ht="25.5">
      <c r="A1242" s="153" t="s">
        <v>1508</v>
      </c>
      <c r="B1242" s="154" t="s">
        <v>665</v>
      </c>
      <c r="C1242" s="154" t="s">
        <v>27</v>
      </c>
      <c r="D1242" s="155" t="s">
        <v>666</v>
      </c>
      <c r="E1242" s="154" t="s">
        <v>76</v>
      </c>
      <c r="F1242" s="156">
        <v>1</v>
      </c>
      <c r="G1242" s="157">
        <v>23.25</v>
      </c>
      <c r="H1242" s="158">
        <v>23.25</v>
      </c>
      <c r="I1242" s="172"/>
      <c r="J1242" s="172"/>
      <c r="K1242" s="172"/>
      <c r="L1242" s="172"/>
      <c r="M1242" s="172"/>
      <c r="N1242" s="172"/>
      <c r="O1242" s="172"/>
      <c r="P1242" s="172"/>
      <c r="Q1242" s="172"/>
      <c r="R1242" s="172"/>
      <c r="S1242" s="172"/>
      <c r="T1242" s="172"/>
      <c r="U1242" s="172"/>
      <c r="V1242" s="172"/>
      <c r="W1242" s="172"/>
      <c r="X1242" s="172"/>
      <c r="Y1242" s="172"/>
      <c r="Z1242" s="172"/>
      <c r="AA1242" s="172"/>
      <c r="AB1242" s="172"/>
    </row>
    <row r="1243" spans="1:28" ht="25.5">
      <c r="A1243" s="166" t="s">
        <v>1510</v>
      </c>
      <c r="B1243" s="167" t="s">
        <v>2411</v>
      </c>
      <c r="C1243" s="167" t="s">
        <v>27</v>
      </c>
      <c r="D1243" s="168" t="s">
        <v>2412</v>
      </c>
      <c r="E1243" s="167" t="s">
        <v>1673</v>
      </c>
      <c r="F1243" s="169">
        <v>0.1867</v>
      </c>
      <c r="G1243" s="170">
        <v>24.48</v>
      </c>
      <c r="H1243" s="171">
        <v>4.57</v>
      </c>
      <c r="I1243" s="172"/>
      <c r="J1243" s="172"/>
      <c r="K1243" s="172"/>
      <c r="L1243" s="172"/>
      <c r="M1243" s="172"/>
      <c r="N1243" s="172"/>
      <c r="O1243" s="172"/>
      <c r="P1243" s="172"/>
      <c r="Q1243" s="172"/>
      <c r="R1243" s="172"/>
      <c r="S1243" s="172"/>
      <c r="T1243" s="172"/>
      <c r="U1243" s="172"/>
      <c r="V1243" s="172"/>
      <c r="W1243" s="172"/>
      <c r="X1243" s="172"/>
      <c r="Y1243" s="172"/>
      <c r="Z1243" s="172"/>
      <c r="AA1243" s="172"/>
      <c r="AB1243" s="172"/>
    </row>
    <row r="1244" spans="1:28" ht="25.5">
      <c r="A1244" s="166" t="s">
        <v>1510</v>
      </c>
      <c r="B1244" s="167" t="s">
        <v>2118</v>
      </c>
      <c r="C1244" s="167" t="s">
        <v>27</v>
      </c>
      <c r="D1244" s="168" t="s">
        <v>2119</v>
      </c>
      <c r="E1244" s="167" t="s">
        <v>1673</v>
      </c>
      <c r="F1244" s="169">
        <v>0.1867</v>
      </c>
      <c r="G1244" s="170">
        <v>30.48</v>
      </c>
      <c r="H1244" s="171">
        <v>5.69</v>
      </c>
      <c r="I1244" s="172"/>
      <c r="J1244" s="172"/>
      <c r="K1244" s="172"/>
      <c r="L1244" s="172"/>
      <c r="M1244" s="172"/>
      <c r="N1244" s="172"/>
      <c r="O1244" s="172"/>
      <c r="P1244" s="172"/>
      <c r="Q1244" s="172"/>
      <c r="R1244" s="172"/>
      <c r="S1244" s="172"/>
      <c r="T1244" s="172"/>
      <c r="U1244" s="172"/>
      <c r="V1244" s="172"/>
      <c r="W1244" s="172"/>
      <c r="X1244" s="172"/>
      <c r="Y1244" s="172"/>
      <c r="Z1244" s="172"/>
      <c r="AA1244" s="172"/>
      <c r="AB1244" s="172"/>
    </row>
    <row r="1245" spans="1:28" ht="14.25">
      <c r="A1245" s="166" t="s">
        <v>1513</v>
      </c>
      <c r="B1245" s="167" t="s">
        <v>2419</v>
      </c>
      <c r="C1245" s="167" t="s">
        <v>27</v>
      </c>
      <c r="D1245" s="168" t="s">
        <v>2420</v>
      </c>
      <c r="E1245" s="167" t="s">
        <v>76</v>
      </c>
      <c r="F1245" s="169">
        <v>3.3000000000000002E-2</v>
      </c>
      <c r="G1245" s="170">
        <v>69.739999999999995</v>
      </c>
      <c r="H1245" s="171">
        <v>2.2999999999999998</v>
      </c>
      <c r="I1245" s="172"/>
      <c r="J1245" s="172"/>
      <c r="K1245" s="172"/>
      <c r="L1245" s="172"/>
      <c r="M1245" s="172"/>
      <c r="N1245" s="172"/>
      <c r="O1245" s="172"/>
      <c r="P1245" s="172"/>
      <c r="Q1245" s="172"/>
      <c r="R1245" s="172"/>
      <c r="S1245" s="172"/>
      <c r="T1245" s="172"/>
      <c r="U1245" s="172"/>
      <c r="V1245" s="172"/>
      <c r="W1245" s="172"/>
      <c r="X1245" s="172"/>
      <c r="Y1245" s="172"/>
      <c r="Z1245" s="172"/>
      <c r="AA1245" s="172"/>
      <c r="AB1245" s="172"/>
    </row>
    <row r="1246" spans="1:28" ht="14.25">
      <c r="A1246" s="166" t="s">
        <v>1513</v>
      </c>
      <c r="B1246" s="167" t="s">
        <v>2425</v>
      </c>
      <c r="C1246" s="167" t="s">
        <v>27</v>
      </c>
      <c r="D1246" s="168" t="s">
        <v>2426</v>
      </c>
      <c r="E1246" s="167" t="s">
        <v>76</v>
      </c>
      <c r="F1246" s="169">
        <v>1</v>
      </c>
      <c r="G1246" s="170">
        <v>9.1</v>
      </c>
      <c r="H1246" s="171">
        <v>9.1</v>
      </c>
      <c r="I1246" s="172"/>
      <c r="J1246" s="172"/>
      <c r="K1246" s="172"/>
      <c r="L1246" s="172"/>
      <c r="M1246" s="172"/>
      <c r="N1246" s="172"/>
      <c r="O1246" s="172"/>
      <c r="P1246" s="172"/>
      <c r="Q1246" s="172"/>
      <c r="R1246" s="172"/>
      <c r="S1246" s="172"/>
      <c r="T1246" s="172"/>
      <c r="U1246" s="172"/>
      <c r="V1246" s="172"/>
      <c r="W1246" s="172"/>
      <c r="X1246" s="172"/>
      <c r="Y1246" s="172"/>
      <c r="Z1246" s="172"/>
      <c r="AA1246" s="172"/>
      <c r="AB1246" s="172"/>
    </row>
    <row r="1247" spans="1:28" ht="14.25">
      <c r="A1247" s="166" t="s">
        <v>1513</v>
      </c>
      <c r="B1247" s="167" t="s">
        <v>2421</v>
      </c>
      <c r="C1247" s="167" t="s">
        <v>27</v>
      </c>
      <c r="D1247" s="168" t="s">
        <v>2422</v>
      </c>
      <c r="E1247" s="167" t="s">
        <v>76</v>
      </c>
      <c r="F1247" s="169">
        <v>2.47E-2</v>
      </c>
      <c r="G1247" s="170">
        <v>61.55</v>
      </c>
      <c r="H1247" s="171">
        <v>1.52</v>
      </c>
      <c r="I1247" s="172"/>
      <c r="J1247" s="172"/>
      <c r="K1247" s="172"/>
      <c r="L1247" s="172"/>
      <c r="M1247" s="172"/>
      <c r="N1247" s="172"/>
      <c r="O1247" s="172"/>
      <c r="P1247" s="172"/>
      <c r="Q1247" s="172"/>
      <c r="R1247" s="172"/>
      <c r="S1247" s="172"/>
      <c r="T1247" s="172"/>
      <c r="U1247" s="172"/>
      <c r="V1247" s="172"/>
      <c r="W1247" s="172"/>
      <c r="X1247" s="172"/>
      <c r="Y1247" s="172"/>
      <c r="Z1247" s="172"/>
      <c r="AA1247" s="172"/>
      <c r="AB1247" s="172"/>
    </row>
    <row r="1248" spans="1:28" ht="14.25">
      <c r="A1248" s="166" t="s">
        <v>1513</v>
      </c>
      <c r="B1248" s="167" t="s">
        <v>2413</v>
      </c>
      <c r="C1248" s="167" t="s">
        <v>27</v>
      </c>
      <c r="D1248" s="168" t="s">
        <v>2414</v>
      </c>
      <c r="E1248" s="167" t="s">
        <v>76</v>
      </c>
      <c r="F1248" s="169">
        <v>2.3400000000000001E-2</v>
      </c>
      <c r="G1248" s="170">
        <v>3.09</v>
      </c>
      <c r="H1248" s="171">
        <v>7.0000000000000007E-2</v>
      </c>
      <c r="I1248" s="172"/>
      <c r="J1248" s="172"/>
      <c r="K1248" s="172"/>
      <c r="L1248" s="172"/>
      <c r="M1248" s="172"/>
      <c r="N1248" s="172"/>
      <c r="O1248" s="172"/>
      <c r="P1248" s="172"/>
      <c r="Q1248" s="172"/>
      <c r="R1248" s="172"/>
      <c r="S1248" s="172"/>
      <c r="T1248" s="172"/>
      <c r="U1248" s="172"/>
      <c r="V1248" s="172"/>
      <c r="W1248" s="172"/>
      <c r="X1248" s="172"/>
      <c r="Y1248" s="172"/>
      <c r="Z1248" s="172"/>
      <c r="AA1248" s="172"/>
      <c r="AB1248" s="172"/>
    </row>
    <row r="1249" spans="1:28" ht="14.25">
      <c r="A1249" s="159"/>
      <c r="B1249" s="160"/>
      <c r="C1249" s="160"/>
      <c r="D1249" s="161"/>
      <c r="E1249" s="160"/>
      <c r="F1249" s="162"/>
      <c r="G1249" s="163"/>
      <c r="H1249" s="164"/>
      <c r="I1249" s="172"/>
      <c r="J1249" s="172"/>
      <c r="K1249" s="172"/>
      <c r="L1249" s="172"/>
      <c r="M1249" s="172"/>
      <c r="N1249" s="172"/>
      <c r="O1249" s="172"/>
      <c r="P1249" s="172"/>
      <c r="Q1249" s="172"/>
      <c r="R1249" s="172"/>
      <c r="S1249" s="172"/>
      <c r="T1249" s="172"/>
      <c r="U1249" s="172"/>
      <c r="V1249" s="172"/>
      <c r="W1249" s="172"/>
      <c r="X1249" s="172"/>
      <c r="Y1249" s="172"/>
      <c r="Z1249" s="172"/>
      <c r="AA1249" s="172"/>
      <c r="AB1249" s="172"/>
    </row>
    <row r="1250" spans="1:28" ht="14.25">
      <c r="A1250" s="148" t="s">
        <v>667</v>
      </c>
      <c r="B1250" s="149" t="s">
        <v>7</v>
      </c>
      <c r="C1250" s="149" t="s">
        <v>1504</v>
      </c>
      <c r="D1250" s="165" t="s">
        <v>1505</v>
      </c>
      <c r="E1250" s="149" t="s">
        <v>10</v>
      </c>
      <c r="F1250" s="150" t="s">
        <v>11</v>
      </c>
      <c r="G1250" s="151" t="s">
        <v>1506</v>
      </c>
      <c r="H1250" s="152" t="s">
        <v>1507</v>
      </c>
      <c r="I1250" s="172"/>
      <c r="J1250" s="172"/>
      <c r="K1250" s="172"/>
      <c r="L1250" s="172"/>
      <c r="M1250" s="172"/>
      <c r="N1250" s="172"/>
      <c r="O1250" s="172"/>
      <c r="P1250" s="172"/>
      <c r="Q1250" s="172"/>
      <c r="R1250" s="172"/>
      <c r="S1250" s="172"/>
      <c r="T1250" s="172"/>
      <c r="U1250" s="172"/>
      <c r="V1250" s="172"/>
      <c r="W1250" s="172"/>
      <c r="X1250" s="172"/>
      <c r="Y1250" s="172"/>
      <c r="Z1250" s="172"/>
      <c r="AA1250" s="172"/>
      <c r="AB1250" s="172"/>
    </row>
    <row r="1251" spans="1:28" ht="25.5">
      <c r="A1251" s="153" t="s">
        <v>1508</v>
      </c>
      <c r="B1251" s="154" t="s">
        <v>668</v>
      </c>
      <c r="C1251" s="154" t="s">
        <v>27</v>
      </c>
      <c r="D1251" s="155" t="s">
        <v>669</v>
      </c>
      <c r="E1251" s="154" t="s">
        <v>76</v>
      </c>
      <c r="F1251" s="156">
        <v>1</v>
      </c>
      <c r="G1251" s="157">
        <v>12.63</v>
      </c>
      <c r="H1251" s="158">
        <v>12.63</v>
      </c>
      <c r="I1251" s="172"/>
      <c r="J1251" s="172"/>
      <c r="K1251" s="172"/>
      <c r="L1251" s="172"/>
      <c r="M1251" s="172"/>
      <c r="N1251" s="172"/>
      <c r="O1251" s="172"/>
      <c r="P1251" s="172"/>
      <c r="Q1251" s="172"/>
      <c r="R1251" s="172"/>
      <c r="S1251" s="172"/>
      <c r="T1251" s="172"/>
      <c r="U1251" s="172"/>
      <c r="V1251" s="172"/>
      <c r="W1251" s="172"/>
      <c r="X1251" s="172"/>
      <c r="Y1251" s="172"/>
      <c r="Z1251" s="172"/>
      <c r="AA1251" s="172"/>
      <c r="AB1251" s="172"/>
    </row>
    <row r="1252" spans="1:28" ht="25.5">
      <c r="A1252" s="166" t="s">
        <v>1510</v>
      </c>
      <c r="B1252" s="167" t="s">
        <v>2411</v>
      </c>
      <c r="C1252" s="167" t="s">
        <v>27</v>
      </c>
      <c r="D1252" s="168" t="s">
        <v>2412</v>
      </c>
      <c r="E1252" s="167" t="s">
        <v>1673</v>
      </c>
      <c r="F1252" s="169">
        <v>0.16209999999999999</v>
      </c>
      <c r="G1252" s="170">
        <v>24.48</v>
      </c>
      <c r="H1252" s="171">
        <v>3.96</v>
      </c>
      <c r="I1252" s="172"/>
      <c r="J1252" s="172"/>
      <c r="K1252" s="172"/>
      <c r="L1252" s="172"/>
      <c r="M1252" s="172"/>
      <c r="N1252" s="172"/>
      <c r="O1252" s="172"/>
      <c r="P1252" s="172"/>
      <c r="Q1252" s="172"/>
      <c r="R1252" s="172"/>
      <c r="S1252" s="172"/>
      <c r="T1252" s="172"/>
      <c r="U1252" s="172"/>
      <c r="V1252" s="172"/>
      <c r="W1252" s="172"/>
      <c r="X1252" s="172"/>
      <c r="Y1252" s="172"/>
      <c r="Z1252" s="172"/>
      <c r="AA1252" s="172"/>
      <c r="AB1252" s="172"/>
    </row>
    <row r="1253" spans="1:28" ht="25.5">
      <c r="A1253" s="166" t="s">
        <v>1510</v>
      </c>
      <c r="B1253" s="167" t="s">
        <v>2118</v>
      </c>
      <c r="C1253" s="167" t="s">
        <v>27</v>
      </c>
      <c r="D1253" s="168" t="s">
        <v>2119</v>
      </c>
      <c r="E1253" s="167" t="s">
        <v>1673</v>
      </c>
      <c r="F1253" s="169">
        <v>0.16209999999999999</v>
      </c>
      <c r="G1253" s="170">
        <v>30.48</v>
      </c>
      <c r="H1253" s="171">
        <v>4.9400000000000004</v>
      </c>
      <c r="I1253" s="172"/>
      <c r="J1253" s="172"/>
      <c r="K1253" s="172"/>
      <c r="L1253" s="172"/>
      <c r="M1253" s="172"/>
      <c r="N1253" s="172"/>
      <c r="O1253" s="172"/>
      <c r="P1253" s="172"/>
      <c r="Q1253" s="172"/>
      <c r="R1253" s="172"/>
      <c r="S1253" s="172"/>
      <c r="T1253" s="172"/>
      <c r="U1253" s="172"/>
      <c r="V1253" s="172"/>
      <c r="W1253" s="172"/>
      <c r="X1253" s="172"/>
      <c r="Y1253" s="172"/>
      <c r="Z1253" s="172"/>
      <c r="AA1253" s="172"/>
      <c r="AB1253" s="172"/>
    </row>
    <row r="1254" spans="1:28" ht="14.25">
      <c r="A1254" s="166" t="s">
        <v>1513</v>
      </c>
      <c r="B1254" s="167" t="s">
        <v>2421</v>
      </c>
      <c r="C1254" s="167" t="s">
        <v>27</v>
      </c>
      <c r="D1254" s="168" t="s">
        <v>2422</v>
      </c>
      <c r="E1254" s="167" t="s">
        <v>76</v>
      </c>
      <c r="F1254" s="169">
        <v>9.4000000000000004E-3</v>
      </c>
      <c r="G1254" s="170">
        <v>61.55</v>
      </c>
      <c r="H1254" s="171">
        <v>0.56999999999999995</v>
      </c>
      <c r="I1254" s="172"/>
      <c r="J1254" s="172"/>
      <c r="K1254" s="172"/>
      <c r="L1254" s="172"/>
      <c r="M1254" s="172"/>
      <c r="N1254" s="172"/>
      <c r="O1254" s="172"/>
      <c r="P1254" s="172"/>
      <c r="Q1254" s="172"/>
      <c r="R1254" s="172"/>
      <c r="S1254" s="172"/>
      <c r="T1254" s="172"/>
      <c r="U1254" s="172"/>
      <c r="V1254" s="172"/>
      <c r="W1254" s="172"/>
      <c r="X1254" s="172"/>
      <c r="Y1254" s="172"/>
      <c r="Z1254" s="172"/>
      <c r="AA1254" s="172"/>
      <c r="AB1254" s="172"/>
    </row>
    <row r="1255" spans="1:28" ht="14.25">
      <c r="A1255" s="166" t="s">
        <v>1513</v>
      </c>
      <c r="B1255" s="167" t="s">
        <v>2413</v>
      </c>
      <c r="C1255" s="167" t="s">
        <v>27</v>
      </c>
      <c r="D1255" s="168" t="s">
        <v>2414</v>
      </c>
      <c r="E1255" s="167" t="s">
        <v>76</v>
      </c>
      <c r="F1255" s="169">
        <v>3.5999999999999997E-2</v>
      </c>
      <c r="G1255" s="170">
        <v>3.09</v>
      </c>
      <c r="H1255" s="171">
        <v>0.11</v>
      </c>
      <c r="I1255" s="172"/>
      <c r="J1255" s="172"/>
      <c r="K1255" s="172"/>
      <c r="L1255" s="172"/>
      <c r="M1255" s="172"/>
      <c r="N1255" s="172"/>
      <c r="O1255" s="172"/>
      <c r="P1255" s="172"/>
      <c r="Q1255" s="172"/>
      <c r="R1255" s="172"/>
      <c r="S1255" s="172"/>
      <c r="T1255" s="172"/>
      <c r="U1255" s="172"/>
      <c r="V1255" s="172"/>
      <c r="W1255" s="172"/>
      <c r="X1255" s="172"/>
      <c r="Y1255" s="172"/>
      <c r="Z1255" s="172"/>
      <c r="AA1255" s="172"/>
      <c r="AB1255" s="172"/>
    </row>
    <row r="1256" spans="1:28" ht="25.5">
      <c r="A1256" s="166" t="s">
        <v>1513</v>
      </c>
      <c r="B1256" s="167" t="s">
        <v>2427</v>
      </c>
      <c r="C1256" s="167" t="s">
        <v>27</v>
      </c>
      <c r="D1256" s="168" t="s">
        <v>2428</v>
      </c>
      <c r="E1256" s="167" t="s">
        <v>76</v>
      </c>
      <c r="F1256" s="169">
        <v>1</v>
      </c>
      <c r="G1256" s="170">
        <v>2.29</v>
      </c>
      <c r="H1256" s="171">
        <v>2.29</v>
      </c>
      <c r="I1256" s="172"/>
      <c r="J1256" s="172"/>
      <c r="K1256" s="172"/>
      <c r="L1256" s="172"/>
      <c r="M1256" s="172"/>
      <c r="N1256" s="172"/>
      <c r="O1256" s="172"/>
      <c r="P1256" s="172"/>
      <c r="Q1256" s="172"/>
      <c r="R1256" s="172"/>
      <c r="S1256" s="172"/>
      <c r="T1256" s="172"/>
      <c r="U1256" s="172"/>
      <c r="V1256" s="172"/>
      <c r="W1256" s="172"/>
      <c r="X1256" s="172"/>
      <c r="Y1256" s="172"/>
      <c r="Z1256" s="172"/>
      <c r="AA1256" s="172"/>
      <c r="AB1256" s="172"/>
    </row>
    <row r="1257" spans="1:28" ht="14.25">
      <c r="A1257" s="166" t="s">
        <v>1513</v>
      </c>
      <c r="B1257" s="167" t="s">
        <v>2419</v>
      </c>
      <c r="C1257" s="167" t="s">
        <v>27</v>
      </c>
      <c r="D1257" s="168" t="s">
        <v>2420</v>
      </c>
      <c r="E1257" s="167" t="s">
        <v>76</v>
      </c>
      <c r="F1257" s="169">
        <v>1.0999999999999999E-2</v>
      </c>
      <c r="G1257" s="170">
        <v>69.739999999999995</v>
      </c>
      <c r="H1257" s="171">
        <v>0.76</v>
      </c>
      <c r="I1257" s="172"/>
      <c r="J1257" s="172"/>
      <c r="K1257" s="172"/>
      <c r="L1257" s="172"/>
      <c r="M1257" s="172"/>
      <c r="N1257" s="172"/>
      <c r="O1257" s="172"/>
      <c r="P1257" s="172"/>
      <c r="Q1257" s="172"/>
      <c r="R1257" s="172"/>
      <c r="S1257" s="172"/>
      <c r="T1257" s="172"/>
      <c r="U1257" s="172"/>
      <c r="V1257" s="172"/>
      <c r="W1257" s="172"/>
      <c r="X1257" s="172"/>
      <c r="Y1257" s="172"/>
      <c r="Z1257" s="172"/>
      <c r="AA1257" s="172"/>
      <c r="AB1257" s="172"/>
    </row>
    <row r="1258" spans="1:28" ht="14.25">
      <c r="A1258" s="159"/>
      <c r="B1258" s="160"/>
      <c r="C1258" s="160"/>
      <c r="D1258" s="161"/>
      <c r="E1258" s="160"/>
      <c r="F1258" s="162"/>
      <c r="G1258" s="163"/>
      <c r="H1258" s="164"/>
      <c r="I1258" s="172"/>
      <c r="J1258" s="172"/>
      <c r="K1258" s="172"/>
      <c r="L1258" s="172"/>
      <c r="M1258" s="172"/>
      <c r="N1258" s="172"/>
      <c r="O1258" s="172"/>
      <c r="P1258" s="172"/>
      <c r="Q1258" s="172"/>
      <c r="R1258" s="172"/>
      <c r="S1258" s="172"/>
      <c r="T1258" s="172"/>
      <c r="U1258" s="172"/>
      <c r="V1258" s="172"/>
      <c r="W1258" s="172"/>
      <c r="X1258" s="172"/>
      <c r="Y1258" s="172"/>
      <c r="Z1258" s="172"/>
      <c r="AA1258" s="172"/>
      <c r="AB1258" s="172"/>
    </row>
    <row r="1259" spans="1:28" ht="14.25">
      <c r="A1259" s="148" t="s">
        <v>670</v>
      </c>
      <c r="B1259" s="149" t="s">
        <v>7</v>
      </c>
      <c r="C1259" s="149" t="s">
        <v>1504</v>
      </c>
      <c r="D1259" s="165" t="s">
        <v>1505</v>
      </c>
      <c r="E1259" s="149" t="s">
        <v>10</v>
      </c>
      <c r="F1259" s="150" t="s">
        <v>11</v>
      </c>
      <c r="G1259" s="151" t="s">
        <v>1506</v>
      </c>
      <c r="H1259" s="152" t="s">
        <v>1507</v>
      </c>
      <c r="I1259" s="172"/>
      <c r="J1259" s="172"/>
      <c r="K1259" s="172"/>
      <c r="L1259" s="172"/>
      <c r="M1259" s="172"/>
      <c r="N1259" s="172"/>
      <c r="O1259" s="172"/>
      <c r="P1259" s="172"/>
      <c r="Q1259" s="172"/>
      <c r="R1259" s="172"/>
      <c r="S1259" s="172"/>
      <c r="T1259" s="172"/>
      <c r="U1259" s="172"/>
      <c r="V1259" s="172"/>
      <c r="W1259" s="172"/>
      <c r="X1259" s="172"/>
      <c r="Y1259" s="172"/>
      <c r="Z1259" s="172"/>
      <c r="AA1259" s="172"/>
      <c r="AB1259" s="172"/>
    </row>
    <row r="1260" spans="1:28" ht="25.5">
      <c r="A1260" s="153" t="s">
        <v>1508</v>
      </c>
      <c r="B1260" s="154" t="s">
        <v>671</v>
      </c>
      <c r="C1260" s="154" t="s">
        <v>27</v>
      </c>
      <c r="D1260" s="155" t="s">
        <v>672</v>
      </c>
      <c r="E1260" s="154" t="s">
        <v>76</v>
      </c>
      <c r="F1260" s="156">
        <v>1</v>
      </c>
      <c r="G1260" s="157">
        <v>9.2200000000000006</v>
      </c>
      <c r="H1260" s="158">
        <v>9.2200000000000006</v>
      </c>
      <c r="I1260" s="172"/>
      <c r="J1260" s="172"/>
      <c r="K1260" s="172"/>
      <c r="L1260" s="172"/>
      <c r="M1260" s="172"/>
      <c r="N1260" s="172"/>
      <c r="O1260" s="172"/>
      <c r="P1260" s="172"/>
      <c r="Q1260" s="172"/>
      <c r="R1260" s="172"/>
      <c r="S1260" s="172"/>
      <c r="T1260" s="172"/>
      <c r="U1260" s="172"/>
      <c r="V1260" s="172"/>
      <c r="W1260" s="172"/>
      <c r="X1260" s="172"/>
      <c r="Y1260" s="172"/>
      <c r="Z1260" s="172"/>
      <c r="AA1260" s="172"/>
      <c r="AB1260" s="172"/>
    </row>
    <row r="1261" spans="1:28" ht="25.5">
      <c r="A1261" s="166" t="s">
        <v>1510</v>
      </c>
      <c r="B1261" s="167" t="s">
        <v>2118</v>
      </c>
      <c r="C1261" s="167" t="s">
        <v>27</v>
      </c>
      <c r="D1261" s="168" t="s">
        <v>2119</v>
      </c>
      <c r="E1261" s="167" t="s">
        <v>1673</v>
      </c>
      <c r="F1261" s="169">
        <v>0.13589999999999999</v>
      </c>
      <c r="G1261" s="170">
        <v>30.48</v>
      </c>
      <c r="H1261" s="171">
        <v>4.1399999999999997</v>
      </c>
      <c r="I1261" s="172"/>
      <c r="J1261" s="172"/>
      <c r="K1261" s="172"/>
      <c r="L1261" s="172"/>
      <c r="M1261" s="172"/>
      <c r="N1261" s="172"/>
      <c r="O1261" s="172"/>
      <c r="P1261" s="172"/>
      <c r="Q1261" s="172"/>
      <c r="R1261" s="172"/>
      <c r="S1261" s="172"/>
      <c r="T1261" s="172"/>
      <c r="U1261" s="172"/>
      <c r="V1261" s="172"/>
      <c r="W1261" s="172"/>
      <c r="X1261" s="172"/>
      <c r="Y1261" s="172"/>
      <c r="Z1261" s="172"/>
      <c r="AA1261" s="172"/>
      <c r="AB1261" s="172"/>
    </row>
    <row r="1262" spans="1:28" ht="25.5">
      <c r="A1262" s="166" t="s">
        <v>1510</v>
      </c>
      <c r="B1262" s="167" t="s">
        <v>2411</v>
      </c>
      <c r="C1262" s="167" t="s">
        <v>27</v>
      </c>
      <c r="D1262" s="168" t="s">
        <v>2412</v>
      </c>
      <c r="E1262" s="167" t="s">
        <v>1673</v>
      </c>
      <c r="F1262" s="169">
        <v>0.13589999999999999</v>
      </c>
      <c r="G1262" s="170">
        <v>24.48</v>
      </c>
      <c r="H1262" s="171">
        <v>3.32</v>
      </c>
      <c r="I1262" s="172"/>
      <c r="J1262" s="172"/>
      <c r="K1262" s="172"/>
      <c r="L1262" s="172"/>
      <c r="M1262" s="172"/>
      <c r="N1262" s="172"/>
      <c r="O1262" s="172"/>
      <c r="P1262" s="172"/>
      <c r="Q1262" s="172"/>
      <c r="R1262" s="172"/>
      <c r="S1262" s="172"/>
      <c r="T1262" s="172"/>
      <c r="U1262" s="172"/>
      <c r="V1262" s="172"/>
      <c r="W1262" s="172"/>
      <c r="X1262" s="172"/>
      <c r="Y1262" s="172"/>
      <c r="Z1262" s="172"/>
      <c r="AA1262" s="172"/>
      <c r="AB1262" s="172"/>
    </row>
    <row r="1263" spans="1:28" ht="14.25">
      <c r="A1263" s="166" t="s">
        <v>1513</v>
      </c>
      <c r="B1263" s="167" t="s">
        <v>2419</v>
      </c>
      <c r="C1263" s="167" t="s">
        <v>27</v>
      </c>
      <c r="D1263" s="168" t="s">
        <v>2420</v>
      </c>
      <c r="E1263" s="167" t="s">
        <v>76</v>
      </c>
      <c r="F1263" s="169">
        <v>8.0000000000000002E-3</v>
      </c>
      <c r="G1263" s="170">
        <v>69.739999999999995</v>
      </c>
      <c r="H1263" s="171">
        <v>0.55000000000000004</v>
      </c>
      <c r="I1263" s="172"/>
      <c r="J1263" s="172"/>
      <c r="K1263" s="172"/>
      <c r="L1263" s="172"/>
      <c r="M1263" s="172"/>
      <c r="N1263" s="172"/>
      <c r="O1263" s="172"/>
      <c r="P1263" s="172"/>
      <c r="Q1263" s="172"/>
      <c r="R1263" s="172"/>
      <c r="S1263" s="172"/>
      <c r="T1263" s="172"/>
      <c r="U1263" s="172"/>
      <c r="V1263" s="172"/>
      <c r="W1263" s="172"/>
      <c r="X1263" s="172"/>
      <c r="Y1263" s="172"/>
      <c r="Z1263" s="172"/>
      <c r="AA1263" s="172"/>
      <c r="AB1263" s="172"/>
    </row>
    <row r="1264" spans="1:28" ht="14.25">
      <c r="A1264" s="166" t="s">
        <v>1513</v>
      </c>
      <c r="B1264" s="167" t="s">
        <v>2413</v>
      </c>
      <c r="C1264" s="167" t="s">
        <v>27</v>
      </c>
      <c r="D1264" s="168" t="s">
        <v>2414</v>
      </c>
      <c r="E1264" s="167" t="s">
        <v>76</v>
      </c>
      <c r="F1264" s="169">
        <v>3.0200000000000001E-2</v>
      </c>
      <c r="G1264" s="170">
        <v>3.09</v>
      </c>
      <c r="H1264" s="171">
        <v>0.09</v>
      </c>
      <c r="I1264" s="172"/>
      <c r="J1264" s="172"/>
      <c r="K1264" s="172"/>
      <c r="L1264" s="172"/>
      <c r="M1264" s="172"/>
      <c r="N1264" s="172"/>
      <c r="O1264" s="172"/>
      <c r="P1264" s="172"/>
      <c r="Q1264" s="172"/>
      <c r="R1264" s="172"/>
      <c r="S1264" s="172"/>
      <c r="T1264" s="172"/>
      <c r="U1264" s="172"/>
      <c r="V1264" s="172"/>
      <c r="W1264" s="172"/>
      <c r="X1264" s="172"/>
      <c r="Y1264" s="172"/>
      <c r="Z1264" s="172"/>
      <c r="AA1264" s="172"/>
      <c r="AB1264" s="172"/>
    </row>
    <row r="1265" spans="1:28" ht="14.25">
      <c r="A1265" s="166" t="s">
        <v>1513</v>
      </c>
      <c r="B1265" s="167" t="s">
        <v>2421</v>
      </c>
      <c r="C1265" s="167" t="s">
        <v>27</v>
      </c>
      <c r="D1265" s="168" t="s">
        <v>2422</v>
      </c>
      <c r="E1265" s="167" t="s">
        <v>76</v>
      </c>
      <c r="F1265" s="169">
        <v>7.1000000000000004E-3</v>
      </c>
      <c r="G1265" s="170">
        <v>61.55</v>
      </c>
      <c r="H1265" s="171">
        <v>0.43</v>
      </c>
      <c r="I1265" s="172"/>
      <c r="J1265" s="172"/>
      <c r="K1265" s="172"/>
      <c r="L1265" s="172"/>
      <c r="M1265" s="172"/>
      <c r="N1265" s="172"/>
      <c r="O1265" s="172"/>
      <c r="P1265" s="172"/>
      <c r="Q1265" s="172"/>
      <c r="R1265" s="172"/>
      <c r="S1265" s="172"/>
      <c r="T1265" s="172"/>
      <c r="U1265" s="172"/>
      <c r="V1265" s="172"/>
      <c r="W1265" s="172"/>
      <c r="X1265" s="172"/>
      <c r="Y1265" s="172"/>
      <c r="Z1265" s="172"/>
      <c r="AA1265" s="172"/>
      <c r="AB1265" s="172"/>
    </row>
    <row r="1266" spans="1:28" ht="25.5">
      <c r="A1266" s="166" t="s">
        <v>1513</v>
      </c>
      <c r="B1266" s="167" t="s">
        <v>2429</v>
      </c>
      <c r="C1266" s="167" t="s">
        <v>27</v>
      </c>
      <c r="D1266" s="168" t="s">
        <v>2430</v>
      </c>
      <c r="E1266" s="167" t="s">
        <v>76</v>
      </c>
      <c r="F1266" s="169">
        <v>1</v>
      </c>
      <c r="G1266" s="170">
        <v>0.69</v>
      </c>
      <c r="H1266" s="171">
        <v>0.69</v>
      </c>
      <c r="I1266" s="172"/>
      <c r="J1266" s="172"/>
      <c r="K1266" s="172"/>
      <c r="L1266" s="172"/>
      <c r="M1266" s="172"/>
      <c r="N1266" s="172"/>
      <c r="O1266" s="172"/>
      <c r="P1266" s="172"/>
      <c r="Q1266" s="172"/>
      <c r="R1266" s="172"/>
      <c r="S1266" s="172"/>
      <c r="T1266" s="172"/>
      <c r="U1266" s="172"/>
      <c r="V1266" s="172"/>
      <c r="W1266" s="172"/>
      <c r="X1266" s="172"/>
      <c r="Y1266" s="172"/>
      <c r="Z1266" s="172"/>
      <c r="AA1266" s="172"/>
      <c r="AB1266" s="172"/>
    </row>
    <row r="1267" spans="1:28" ht="14.25">
      <c r="A1267" s="159"/>
      <c r="B1267" s="160"/>
      <c r="C1267" s="160"/>
      <c r="D1267" s="161"/>
      <c r="E1267" s="160"/>
      <c r="F1267" s="162"/>
      <c r="G1267" s="163"/>
      <c r="H1267" s="164"/>
      <c r="I1267" s="172"/>
      <c r="J1267" s="172"/>
      <c r="K1267" s="172"/>
      <c r="L1267" s="172"/>
      <c r="M1267" s="172"/>
      <c r="N1267" s="172"/>
      <c r="O1267" s="172"/>
      <c r="P1267" s="172"/>
      <c r="Q1267" s="172"/>
      <c r="R1267" s="172"/>
      <c r="S1267" s="172"/>
      <c r="T1267" s="172"/>
      <c r="U1267" s="172"/>
      <c r="V1267" s="172"/>
      <c r="W1267" s="172"/>
      <c r="X1267" s="172"/>
      <c r="Y1267" s="172"/>
      <c r="Z1267" s="172"/>
      <c r="AA1267" s="172"/>
      <c r="AB1267" s="172"/>
    </row>
    <row r="1268" spans="1:28" ht="14.25">
      <c r="A1268" s="148" t="s">
        <v>673</v>
      </c>
      <c r="B1268" s="149" t="s">
        <v>7</v>
      </c>
      <c r="C1268" s="149" t="s">
        <v>1504</v>
      </c>
      <c r="D1268" s="165" t="s">
        <v>1505</v>
      </c>
      <c r="E1268" s="149" t="s">
        <v>10</v>
      </c>
      <c r="F1268" s="150" t="s">
        <v>11</v>
      </c>
      <c r="G1268" s="151" t="s">
        <v>1506</v>
      </c>
      <c r="H1268" s="152" t="s">
        <v>1507</v>
      </c>
      <c r="I1268" s="172"/>
      <c r="J1268" s="172"/>
      <c r="K1268" s="172"/>
      <c r="L1268" s="172"/>
      <c r="M1268" s="172"/>
      <c r="N1268" s="172"/>
      <c r="O1268" s="172"/>
      <c r="P1268" s="172"/>
      <c r="Q1268" s="172"/>
      <c r="R1268" s="172"/>
      <c r="S1268" s="172"/>
      <c r="T1268" s="172"/>
      <c r="U1268" s="172"/>
      <c r="V1268" s="172"/>
      <c r="W1268" s="172"/>
      <c r="X1268" s="172"/>
      <c r="Y1268" s="172"/>
      <c r="Z1268" s="172"/>
      <c r="AA1268" s="172"/>
      <c r="AB1268" s="172"/>
    </row>
    <row r="1269" spans="1:28" ht="25.5">
      <c r="A1269" s="153" t="s">
        <v>1508</v>
      </c>
      <c r="B1269" s="154" t="s">
        <v>674</v>
      </c>
      <c r="C1269" s="154" t="s">
        <v>27</v>
      </c>
      <c r="D1269" s="155" t="s">
        <v>675</v>
      </c>
      <c r="E1269" s="154" t="s">
        <v>76</v>
      </c>
      <c r="F1269" s="156">
        <v>1</v>
      </c>
      <c r="G1269" s="157">
        <v>7.4</v>
      </c>
      <c r="H1269" s="158">
        <v>7.4</v>
      </c>
      <c r="I1269" s="172"/>
      <c r="J1269" s="172"/>
      <c r="K1269" s="172"/>
      <c r="L1269" s="172"/>
      <c r="M1269" s="172"/>
      <c r="N1269" s="172"/>
      <c r="O1269" s="172"/>
      <c r="P1269" s="172"/>
      <c r="Q1269" s="172"/>
      <c r="R1269" s="172"/>
      <c r="S1269" s="172"/>
      <c r="T1269" s="172"/>
      <c r="U1269" s="172"/>
      <c r="V1269" s="172"/>
      <c r="W1269" s="172"/>
      <c r="X1269" s="172"/>
      <c r="Y1269" s="172"/>
      <c r="Z1269" s="172"/>
      <c r="AA1269" s="172"/>
      <c r="AB1269" s="172"/>
    </row>
    <row r="1270" spans="1:28" ht="25.5">
      <c r="A1270" s="166" t="s">
        <v>1510</v>
      </c>
      <c r="B1270" s="167" t="s">
        <v>2118</v>
      </c>
      <c r="C1270" s="167" t="s">
        <v>27</v>
      </c>
      <c r="D1270" s="168" t="s">
        <v>2119</v>
      </c>
      <c r="E1270" s="167" t="s">
        <v>1673</v>
      </c>
      <c r="F1270" s="169">
        <v>0.1013</v>
      </c>
      <c r="G1270" s="170">
        <v>30.48</v>
      </c>
      <c r="H1270" s="171">
        <v>3.08</v>
      </c>
      <c r="I1270" s="172"/>
      <c r="J1270" s="172"/>
      <c r="K1270" s="172"/>
      <c r="L1270" s="172"/>
      <c r="M1270" s="172"/>
      <c r="N1270" s="172"/>
      <c r="O1270" s="172"/>
      <c r="P1270" s="172"/>
      <c r="Q1270" s="172"/>
      <c r="R1270" s="172"/>
      <c r="S1270" s="172"/>
      <c r="T1270" s="172"/>
      <c r="U1270" s="172"/>
      <c r="V1270" s="172"/>
      <c r="W1270" s="172"/>
      <c r="X1270" s="172"/>
      <c r="Y1270" s="172"/>
      <c r="Z1270" s="172"/>
      <c r="AA1270" s="172"/>
      <c r="AB1270" s="172"/>
    </row>
    <row r="1271" spans="1:28" ht="25.5">
      <c r="A1271" s="166" t="s">
        <v>1510</v>
      </c>
      <c r="B1271" s="167" t="s">
        <v>2411</v>
      </c>
      <c r="C1271" s="167" t="s">
        <v>27</v>
      </c>
      <c r="D1271" s="168" t="s">
        <v>2412</v>
      </c>
      <c r="E1271" s="167" t="s">
        <v>1673</v>
      </c>
      <c r="F1271" s="169">
        <v>0.1013</v>
      </c>
      <c r="G1271" s="170">
        <v>24.48</v>
      </c>
      <c r="H1271" s="171">
        <v>2.4700000000000002</v>
      </c>
      <c r="I1271" s="172"/>
      <c r="J1271" s="172"/>
      <c r="K1271" s="172"/>
      <c r="L1271" s="172"/>
      <c r="M1271" s="172"/>
      <c r="N1271" s="172"/>
      <c r="O1271" s="172"/>
      <c r="P1271" s="172"/>
      <c r="Q1271" s="172"/>
      <c r="R1271" s="172"/>
      <c r="S1271" s="172"/>
      <c r="T1271" s="172"/>
      <c r="U1271" s="172"/>
      <c r="V1271" s="172"/>
      <c r="W1271" s="172"/>
      <c r="X1271" s="172"/>
      <c r="Y1271" s="172"/>
      <c r="Z1271" s="172"/>
      <c r="AA1271" s="172"/>
      <c r="AB1271" s="172"/>
    </row>
    <row r="1272" spans="1:28" ht="14.25">
      <c r="A1272" s="166" t="s">
        <v>1513</v>
      </c>
      <c r="B1272" s="167" t="s">
        <v>2421</v>
      </c>
      <c r="C1272" s="167" t="s">
        <v>27</v>
      </c>
      <c r="D1272" s="168" t="s">
        <v>2422</v>
      </c>
      <c r="E1272" s="167" t="s">
        <v>76</v>
      </c>
      <c r="F1272" s="169">
        <v>7.1000000000000004E-3</v>
      </c>
      <c r="G1272" s="170">
        <v>61.55</v>
      </c>
      <c r="H1272" s="171">
        <v>0.43</v>
      </c>
      <c r="I1272" s="172"/>
      <c r="J1272" s="172"/>
      <c r="K1272" s="172"/>
      <c r="L1272" s="172"/>
      <c r="M1272" s="172"/>
      <c r="N1272" s="172"/>
      <c r="O1272" s="172"/>
      <c r="P1272" s="172"/>
      <c r="Q1272" s="172"/>
      <c r="R1272" s="172"/>
      <c r="S1272" s="172"/>
      <c r="T1272" s="172"/>
      <c r="U1272" s="172"/>
      <c r="V1272" s="172"/>
      <c r="W1272" s="172"/>
      <c r="X1272" s="172"/>
      <c r="Y1272" s="172"/>
      <c r="Z1272" s="172"/>
      <c r="AA1272" s="172"/>
      <c r="AB1272" s="172"/>
    </row>
    <row r="1273" spans="1:28" ht="14.25">
      <c r="A1273" s="166" t="s">
        <v>1513</v>
      </c>
      <c r="B1273" s="167" t="s">
        <v>2413</v>
      </c>
      <c r="C1273" s="167" t="s">
        <v>27</v>
      </c>
      <c r="D1273" s="168" t="s">
        <v>2414</v>
      </c>
      <c r="E1273" s="167" t="s">
        <v>76</v>
      </c>
      <c r="F1273" s="169">
        <v>3.3799999999999997E-2</v>
      </c>
      <c r="G1273" s="170">
        <v>3.09</v>
      </c>
      <c r="H1273" s="171">
        <v>0.1</v>
      </c>
      <c r="I1273" s="172"/>
      <c r="J1273" s="172"/>
      <c r="K1273" s="172"/>
      <c r="L1273" s="172"/>
      <c r="M1273" s="172"/>
      <c r="N1273" s="172"/>
      <c r="O1273" s="172"/>
      <c r="P1273" s="172"/>
      <c r="Q1273" s="172"/>
      <c r="R1273" s="172"/>
      <c r="S1273" s="172"/>
      <c r="T1273" s="172"/>
      <c r="U1273" s="172"/>
      <c r="V1273" s="172"/>
      <c r="W1273" s="172"/>
      <c r="X1273" s="172"/>
      <c r="Y1273" s="172"/>
      <c r="Z1273" s="172"/>
      <c r="AA1273" s="172"/>
      <c r="AB1273" s="172"/>
    </row>
    <row r="1274" spans="1:28" ht="14.25">
      <c r="A1274" s="166" t="s">
        <v>1513</v>
      </c>
      <c r="B1274" s="167" t="s">
        <v>2431</v>
      </c>
      <c r="C1274" s="167" t="s">
        <v>27</v>
      </c>
      <c r="D1274" s="168" t="s">
        <v>2432</v>
      </c>
      <c r="E1274" s="167" t="s">
        <v>76</v>
      </c>
      <c r="F1274" s="169">
        <v>1</v>
      </c>
      <c r="G1274" s="170">
        <v>0.77</v>
      </c>
      <c r="H1274" s="171">
        <v>0.77</v>
      </c>
      <c r="I1274" s="172"/>
      <c r="J1274" s="172"/>
      <c r="K1274" s="172"/>
      <c r="L1274" s="172"/>
      <c r="M1274" s="172"/>
      <c r="N1274" s="172"/>
      <c r="O1274" s="172"/>
      <c r="P1274" s="172"/>
      <c r="Q1274" s="172"/>
      <c r="R1274" s="172"/>
      <c r="S1274" s="172"/>
      <c r="T1274" s="172"/>
      <c r="U1274" s="172"/>
      <c r="V1274" s="172"/>
      <c r="W1274" s="172"/>
      <c r="X1274" s="172"/>
      <c r="Y1274" s="172"/>
      <c r="Z1274" s="172"/>
      <c r="AA1274" s="172"/>
      <c r="AB1274" s="172"/>
    </row>
    <row r="1275" spans="1:28" ht="14.25">
      <c r="A1275" s="166" t="s">
        <v>1513</v>
      </c>
      <c r="B1275" s="167" t="s">
        <v>2419</v>
      </c>
      <c r="C1275" s="167" t="s">
        <v>27</v>
      </c>
      <c r="D1275" s="168" t="s">
        <v>2420</v>
      </c>
      <c r="E1275" s="167" t="s">
        <v>76</v>
      </c>
      <c r="F1275" s="169">
        <v>8.0000000000000002E-3</v>
      </c>
      <c r="G1275" s="170">
        <v>69.739999999999995</v>
      </c>
      <c r="H1275" s="171">
        <v>0.55000000000000004</v>
      </c>
      <c r="I1275" s="172"/>
      <c r="J1275" s="172"/>
      <c r="K1275" s="172"/>
      <c r="L1275" s="172"/>
      <c r="M1275" s="172"/>
      <c r="N1275" s="172"/>
      <c r="O1275" s="172"/>
      <c r="P1275" s="172"/>
      <c r="Q1275" s="172"/>
      <c r="R1275" s="172"/>
      <c r="S1275" s="172"/>
      <c r="T1275" s="172"/>
      <c r="U1275" s="172"/>
      <c r="V1275" s="172"/>
      <c r="W1275" s="172"/>
      <c r="X1275" s="172"/>
      <c r="Y1275" s="172"/>
      <c r="Z1275" s="172"/>
      <c r="AA1275" s="172"/>
      <c r="AB1275" s="172"/>
    </row>
    <row r="1276" spans="1:28" ht="14.25">
      <c r="A1276" s="159"/>
      <c r="B1276" s="160"/>
      <c r="C1276" s="160"/>
      <c r="D1276" s="161"/>
      <c r="E1276" s="160"/>
      <c r="F1276" s="162"/>
      <c r="G1276" s="163"/>
      <c r="H1276" s="164"/>
      <c r="I1276" s="172"/>
      <c r="J1276" s="172"/>
      <c r="K1276" s="172"/>
      <c r="L1276" s="172"/>
      <c r="M1276" s="172"/>
      <c r="N1276" s="172"/>
      <c r="O1276" s="172"/>
      <c r="P1276" s="172"/>
      <c r="Q1276" s="172"/>
      <c r="R1276" s="172"/>
      <c r="S1276" s="172"/>
      <c r="T1276" s="172"/>
      <c r="U1276" s="172"/>
      <c r="V1276" s="172"/>
      <c r="W1276" s="172"/>
      <c r="X1276" s="172"/>
      <c r="Y1276" s="172"/>
      <c r="Z1276" s="172"/>
      <c r="AA1276" s="172"/>
      <c r="AB1276" s="172"/>
    </row>
    <row r="1277" spans="1:28" ht="14.25">
      <c r="A1277" s="148" t="s">
        <v>676</v>
      </c>
      <c r="B1277" s="149" t="s">
        <v>7</v>
      </c>
      <c r="C1277" s="149" t="s">
        <v>1504</v>
      </c>
      <c r="D1277" s="165" t="s">
        <v>1505</v>
      </c>
      <c r="E1277" s="149" t="s">
        <v>10</v>
      </c>
      <c r="F1277" s="150" t="s">
        <v>11</v>
      </c>
      <c r="G1277" s="151" t="s">
        <v>1506</v>
      </c>
      <c r="H1277" s="152" t="s">
        <v>1507</v>
      </c>
      <c r="I1277" s="172"/>
      <c r="J1277" s="172"/>
      <c r="K1277" s="172"/>
      <c r="L1277" s="172"/>
      <c r="M1277" s="172"/>
      <c r="N1277" s="172"/>
      <c r="O1277" s="172"/>
      <c r="P1277" s="172"/>
      <c r="Q1277" s="172"/>
      <c r="R1277" s="172"/>
      <c r="S1277" s="172"/>
      <c r="T1277" s="172"/>
      <c r="U1277" s="172"/>
      <c r="V1277" s="172"/>
      <c r="W1277" s="172"/>
      <c r="X1277" s="172"/>
      <c r="Y1277" s="172"/>
      <c r="Z1277" s="172"/>
      <c r="AA1277" s="172"/>
      <c r="AB1277" s="172"/>
    </row>
    <row r="1278" spans="1:28" ht="25.5">
      <c r="A1278" s="153" t="s">
        <v>1508</v>
      </c>
      <c r="B1278" s="154" t="s">
        <v>677</v>
      </c>
      <c r="C1278" s="154" t="s">
        <v>27</v>
      </c>
      <c r="D1278" s="155" t="s">
        <v>678</v>
      </c>
      <c r="E1278" s="154" t="s">
        <v>322</v>
      </c>
      <c r="F1278" s="156">
        <v>1</v>
      </c>
      <c r="G1278" s="157">
        <v>25.26</v>
      </c>
      <c r="H1278" s="158">
        <v>25.26</v>
      </c>
      <c r="I1278" s="172"/>
      <c r="J1278" s="172"/>
      <c r="K1278" s="172"/>
      <c r="L1278" s="172"/>
      <c r="M1278" s="172"/>
      <c r="N1278" s="172"/>
      <c r="O1278" s="172"/>
      <c r="P1278" s="172"/>
      <c r="Q1278" s="172"/>
      <c r="R1278" s="172"/>
      <c r="S1278" s="172"/>
      <c r="T1278" s="172"/>
      <c r="U1278" s="172"/>
      <c r="V1278" s="172"/>
      <c r="W1278" s="172"/>
      <c r="X1278" s="172"/>
      <c r="Y1278" s="172"/>
      <c r="Z1278" s="172"/>
      <c r="AA1278" s="172"/>
      <c r="AB1278" s="172"/>
    </row>
    <row r="1279" spans="1:28" ht="25.5">
      <c r="A1279" s="166" t="s">
        <v>1510</v>
      </c>
      <c r="B1279" s="167" t="s">
        <v>2411</v>
      </c>
      <c r="C1279" s="167" t="s">
        <v>27</v>
      </c>
      <c r="D1279" s="168" t="s">
        <v>2412</v>
      </c>
      <c r="E1279" s="167" t="s">
        <v>1673</v>
      </c>
      <c r="F1279" s="169">
        <v>0.38</v>
      </c>
      <c r="G1279" s="170">
        <v>24.48</v>
      </c>
      <c r="H1279" s="171">
        <v>9.3000000000000007</v>
      </c>
      <c r="I1279" s="172"/>
      <c r="J1279" s="172"/>
      <c r="K1279" s="172"/>
      <c r="L1279" s="172"/>
      <c r="M1279" s="172"/>
      <c r="N1279" s="172"/>
      <c r="O1279" s="172"/>
      <c r="P1279" s="172"/>
      <c r="Q1279" s="172"/>
      <c r="R1279" s="172"/>
      <c r="S1279" s="172"/>
      <c r="T1279" s="172"/>
      <c r="U1279" s="172"/>
      <c r="V1279" s="172"/>
      <c r="W1279" s="172"/>
      <c r="X1279" s="172"/>
      <c r="Y1279" s="172"/>
      <c r="Z1279" s="172"/>
      <c r="AA1279" s="172"/>
      <c r="AB1279" s="172"/>
    </row>
    <row r="1280" spans="1:28" ht="25.5">
      <c r="A1280" s="166" t="s">
        <v>1510</v>
      </c>
      <c r="B1280" s="167" t="s">
        <v>2118</v>
      </c>
      <c r="C1280" s="167" t="s">
        <v>27</v>
      </c>
      <c r="D1280" s="168" t="s">
        <v>2119</v>
      </c>
      <c r="E1280" s="167" t="s">
        <v>1673</v>
      </c>
      <c r="F1280" s="169">
        <v>0.38</v>
      </c>
      <c r="G1280" s="170">
        <v>30.48</v>
      </c>
      <c r="H1280" s="171">
        <v>11.58</v>
      </c>
      <c r="I1280" s="172"/>
      <c r="J1280" s="172"/>
      <c r="K1280" s="172"/>
      <c r="L1280" s="172"/>
      <c r="M1280" s="172"/>
      <c r="N1280" s="172"/>
      <c r="O1280" s="172"/>
      <c r="P1280" s="172"/>
      <c r="Q1280" s="172"/>
      <c r="R1280" s="172"/>
      <c r="S1280" s="172"/>
      <c r="T1280" s="172"/>
      <c r="U1280" s="172"/>
      <c r="V1280" s="172"/>
      <c r="W1280" s="172"/>
      <c r="X1280" s="172"/>
      <c r="Y1280" s="172"/>
      <c r="Z1280" s="172"/>
      <c r="AA1280" s="172"/>
      <c r="AB1280" s="172"/>
    </row>
    <row r="1281" spans="1:28" ht="14.25">
      <c r="A1281" s="166" t="s">
        <v>1513</v>
      </c>
      <c r="B1281" s="167" t="s">
        <v>2433</v>
      </c>
      <c r="C1281" s="167" t="s">
        <v>27</v>
      </c>
      <c r="D1281" s="168" t="s">
        <v>2434</v>
      </c>
      <c r="E1281" s="167" t="s">
        <v>322</v>
      </c>
      <c r="F1281" s="169">
        <v>1.0492999999999999</v>
      </c>
      <c r="G1281" s="170">
        <v>3.92</v>
      </c>
      <c r="H1281" s="171">
        <v>4.1100000000000003</v>
      </c>
      <c r="I1281" s="172"/>
      <c r="J1281" s="172"/>
      <c r="K1281" s="172"/>
      <c r="L1281" s="172"/>
      <c r="M1281" s="172"/>
      <c r="N1281" s="172"/>
      <c r="O1281" s="172"/>
      <c r="P1281" s="172"/>
      <c r="Q1281" s="172"/>
      <c r="R1281" s="172"/>
      <c r="S1281" s="172"/>
      <c r="T1281" s="172"/>
      <c r="U1281" s="172"/>
      <c r="V1281" s="172"/>
      <c r="W1281" s="172"/>
      <c r="X1281" s="172"/>
      <c r="Y1281" s="172"/>
      <c r="Z1281" s="172"/>
      <c r="AA1281" s="172"/>
      <c r="AB1281" s="172"/>
    </row>
    <row r="1282" spans="1:28" ht="14.25">
      <c r="A1282" s="166" t="s">
        <v>1513</v>
      </c>
      <c r="B1282" s="167" t="s">
        <v>2413</v>
      </c>
      <c r="C1282" s="167" t="s">
        <v>27</v>
      </c>
      <c r="D1282" s="168" t="s">
        <v>2414</v>
      </c>
      <c r="E1282" s="167" t="s">
        <v>76</v>
      </c>
      <c r="F1282" s="169">
        <v>8.8599999999999998E-2</v>
      </c>
      <c r="G1282" s="170">
        <v>3.09</v>
      </c>
      <c r="H1282" s="171">
        <v>0.27</v>
      </c>
      <c r="I1282" s="172"/>
      <c r="J1282" s="172"/>
      <c r="K1282" s="172"/>
      <c r="L1282" s="172"/>
      <c r="M1282" s="172"/>
      <c r="N1282" s="172"/>
      <c r="O1282" s="172"/>
      <c r="P1282" s="172"/>
      <c r="Q1282" s="172"/>
      <c r="R1282" s="172"/>
      <c r="S1282" s="172"/>
      <c r="T1282" s="172"/>
      <c r="U1282" s="172"/>
      <c r="V1282" s="172"/>
      <c r="W1282" s="172"/>
      <c r="X1282" s="172"/>
      <c r="Y1282" s="172"/>
      <c r="Z1282" s="172"/>
      <c r="AA1282" s="172"/>
      <c r="AB1282" s="172"/>
    </row>
    <row r="1283" spans="1:28" ht="14.25">
      <c r="A1283" s="159"/>
      <c r="B1283" s="160"/>
      <c r="C1283" s="160"/>
      <c r="D1283" s="161"/>
      <c r="E1283" s="160"/>
      <c r="F1283" s="162"/>
      <c r="G1283" s="163"/>
      <c r="H1283" s="164"/>
      <c r="I1283" s="172"/>
      <c r="J1283" s="172"/>
      <c r="K1283" s="172"/>
      <c r="L1283" s="172"/>
      <c r="M1283" s="172"/>
      <c r="N1283" s="172"/>
      <c r="O1283" s="172"/>
      <c r="P1283" s="172"/>
      <c r="Q1283" s="172"/>
      <c r="R1283" s="172"/>
      <c r="S1283" s="172"/>
      <c r="T1283" s="172"/>
      <c r="U1283" s="172"/>
      <c r="V1283" s="172"/>
      <c r="W1283" s="172"/>
      <c r="X1283" s="172"/>
      <c r="Y1283" s="172"/>
      <c r="Z1283" s="172"/>
      <c r="AA1283" s="172"/>
      <c r="AB1283" s="172"/>
    </row>
    <row r="1284" spans="1:28" ht="14.25">
      <c r="A1284" s="148" t="s">
        <v>679</v>
      </c>
      <c r="B1284" s="149" t="s">
        <v>7</v>
      </c>
      <c r="C1284" s="149" t="s">
        <v>1504</v>
      </c>
      <c r="D1284" s="165" t="s">
        <v>1505</v>
      </c>
      <c r="E1284" s="149" t="s">
        <v>10</v>
      </c>
      <c r="F1284" s="150" t="s">
        <v>11</v>
      </c>
      <c r="G1284" s="151" t="s">
        <v>1506</v>
      </c>
      <c r="H1284" s="152" t="s">
        <v>1507</v>
      </c>
      <c r="I1284" s="172"/>
      <c r="J1284" s="172"/>
      <c r="K1284" s="172"/>
      <c r="L1284" s="172"/>
      <c r="M1284" s="172"/>
      <c r="N1284" s="172"/>
      <c r="O1284" s="172"/>
      <c r="P1284" s="172"/>
      <c r="Q1284" s="172"/>
      <c r="R1284" s="172"/>
      <c r="S1284" s="172"/>
      <c r="T1284" s="172"/>
      <c r="U1284" s="172"/>
      <c r="V1284" s="172"/>
      <c r="W1284" s="172"/>
      <c r="X1284" s="172"/>
      <c r="Y1284" s="172"/>
      <c r="Z1284" s="172"/>
      <c r="AA1284" s="172"/>
      <c r="AB1284" s="172"/>
    </row>
    <row r="1285" spans="1:28" ht="25.5">
      <c r="A1285" s="153" t="s">
        <v>1508</v>
      </c>
      <c r="B1285" s="154" t="s">
        <v>680</v>
      </c>
      <c r="C1285" s="154" t="s">
        <v>27</v>
      </c>
      <c r="D1285" s="155" t="s">
        <v>681</v>
      </c>
      <c r="E1285" s="154" t="s">
        <v>76</v>
      </c>
      <c r="F1285" s="156">
        <v>1</v>
      </c>
      <c r="G1285" s="157">
        <v>19.02</v>
      </c>
      <c r="H1285" s="158">
        <v>19.02</v>
      </c>
      <c r="I1285" s="172"/>
      <c r="J1285" s="172"/>
      <c r="K1285" s="172"/>
      <c r="L1285" s="172"/>
      <c r="M1285" s="172"/>
      <c r="N1285" s="172"/>
      <c r="O1285" s="172"/>
      <c r="P1285" s="172"/>
      <c r="Q1285" s="172"/>
      <c r="R1285" s="172"/>
      <c r="S1285" s="172"/>
      <c r="T1285" s="172"/>
      <c r="U1285" s="172"/>
      <c r="V1285" s="172"/>
      <c r="W1285" s="172"/>
      <c r="X1285" s="172"/>
      <c r="Y1285" s="172"/>
      <c r="Z1285" s="172"/>
      <c r="AA1285" s="172"/>
      <c r="AB1285" s="172"/>
    </row>
    <row r="1286" spans="1:28" ht="25.5">
      <c r="A1286" s="166" t="s">
        <v>1510</v>
      </c>
      <c r="B1286" s="167" t="s">
        <v>2118</v>
      </c>
      <c r="C1286" s="167" t="s">
        <v>27</v>
      </c>
      <c r="D1286" s="168" t="s">
        <v>2119</v>
      </c>
      <c r="E1286" s="167" t="s">
        <v>1673</v>
      </c>
      <c r="F1286" s="169">
        <v>0.24160000000000001</v>
      </c>
      <c r="G1286" s="170">
        <v>30.48</v>
      </c>
      <c r="H1286" s="171">
        <v>7.36</v>
      </c>
      <c r="I1286" s="172"/>
      <c r="J1286" s="172"/>
      <c r="K1286" s="172"/>
      <c r="L1286" s="172"/>
      <c r="M1286" s="172"/>
      <c r="N1286" s="172"/>
      <c r="O1286" s="172"/>
      <c r="P1286" s="172"/>
      <c r="Q1286" s="172"/>
      <c r="R1286" s="172"/>
      <c r="S1286" s="172"/>
      <c r="T1286" s="172"/>
      <c r="U1286" s="172"/>
      <c r="V1286" s="172"/>
      <c r="W1286" s="172"/>
      <c r="X1286" s="172"/>
      <c r="Y1286" s="172"/>
      <c r="Z1286" s="172"/>
      <c r="AA1286" s="172"/>
      <c r="AB1286" s="172"/>
    </row>
    <row r="1287" spans="1:28" ht="25.5">
      <c r="A1287" s="166" t="s">
        <v>1510</v>
      </c>
      <c r="B1287" s="167" t="s">
        <v>2411</v>
      </c>
      <c r="C1287" s="167" t="s">
        <v>27</v>
      </c>
      <c r="D1287" s="168" t="s">
        <v>2412</v>
      </c>
      <c r="E1287" s="167" t="s">
        <v>1673</v>
      </c>
      <c r="F1287" s="169">
        <v>0.24160000000000001</v>
      </c>
      <c r="G1287" s="170">
        <v>24.48</v>
      </c>
      <c r="H1287" s="171">
        <v>5.91</v>
      </c>
      <c r="I1287" s="172"/>
      <c r="J1287" s="172"/>
      <c r="K1287" s="172"/>
      <c r="L1287" s="172"/>
      <c r="M1287" s="172"/>
      <c r="N1287" s="172"/>
      <c r="O1287" s="172"/>
      <c r="P1287" s="172"/>
      <c r="Q1287" s="172"/>
      <c r="R1287" s="172"/>
      <c r="S1287" s="172"/>
      <c r="T1287" s="172"/>
      <c r="U1287" s="172"/>
      <c r="V1287" s="172"/>
      <c r="W1287" s="172"/>
      <c r="X1287" s="172"/>
      <c r="Y1287" s="172"/>
      <c r="Z1287" s="172"/>
      <c r="AA1287" s="172"/>
      <c r="AB1287" s="172"/>
    </row>
    <row r="1288" spans="1:28" ht="14.25">
      <c r="A1288" s="166" t="s">
        <v>1513</v>
      </c>
      <c r="B1288" s="167" t="s">
        <v>2435</v>
      </c>
      <c r="C1288" s="167" t="s">
        <v>27</v>
      </c>
      <c r="D1288" s="168" t="s">
        <v>2436</v>
      </c>
      <c r="E1288" s="167" t="s">
        <v>76</v>
      </c>
      <c r="F1288" s="169">
        <v>1</v>
      </c>
      <c r="G1288" s="170">
        <v>3.56</v>
      </c>
      <c r="H1288" s="171">
        <v>3.56</v>
      </c>
      <c r="I1288" s="172"/>
      <c r="J1288" s="172"/>
      <c r="K1288" s="172"/>
      <c r="L1288" s="172"/>
      <c r="M1288" s="172"/>
      <c r="N1288" s="172"/>
      <c r="O1288" s="172"/>
      <c r="P1288" s="172"/>
      <c r="Q1288" s="172"/>
      <c r="R1288" s="172"/>
      <c r="S1288" s="172"/>
      <c r="T1288" s="172"/>
      <c r="U1288" s="172"/>
      <c r="V1288" s="172"/>
      <c r="W1288" s="172"/>
      <c r="X1288" s="172"/>
      <c r="Y1288" s="172"/>
      <c r="Z1288" s="172"/>
      <c r="AA1288" s="172"/>
      <c r="AB1288" s="172"/>
    </row>
    <row r="1289" spans="1:28" ht="14.25">
      <c r="A1289" s="166" t="s">
        <v>1513</v>
      </c>
      <c r="B1289" s="167" t="s">
        <v>2421</v>
      </c>
      <c r="C1289" s="167" t="s">
        <v>27</v>
      </c>
      <c r="D1289" s="168" t="s">
        <v>2422</v>
      </c>
      <c r="E1289" s="167" t="s">
        <v>76</v>
      </c>
      <c r="F1289" s="169">
        <v>1.41E-2</v>
      </c>
      <c r="G1289" s="170">
        <v>61.55</v>
      </c>
      <c r="H1289" s="171">
        <v>0.86</v>
      </c>
      <c r="I1289" s="172"/>
      <c r="J1289" s="172"/>
      <c r="K1289" s="172"/>
      <c r="L1289" s="172"/>
      <c r="M1289" s="172"/>
      <c r="N1289" s="172"/>
      <c r="O1289" s="172"/>
      <c r="P1289" s="172"/>
      <c r="Q1289" s="172"/>
      <c r="R1289" s="172"/>
      <c r="S1289" s="172"/>
      <c r="T1289" s="172"/>
      <c r="U1289" s="172"/>
      <c r="V1289" s="172"/>
      <c r="W1289" s="172"/>
      <c r="X1289" s="172"/>
      <c r="Y1289" s="172"/>
      <c r="Z1289" s="172"/>
      <c r="AA1289" s="172"/>
      <c r="AB1289" s="172"/>
    </row>
    <row r="1290" spans="1:28" ht="14.25">
      <c r="A1290" s="166" t="s">
        <v>1513</v>
      </c>
      <c r="B1290" s="167" t="s">
        <v>2419</v>
      </c>
      <c r="C1290" s="167" t="s">
        <v>27</v>
      </c>
      <c r="D1290" s="168" t="s">
        <v>2420</v>
      </c>
      <c r="E1290" s="167" t="s">
        <v>76</v>
      </c>
      <c r="F1290" s="169">
        <v>1.6500000000000001E-2</v>
      </c>
      <c r="G1290" s="170">
        <v>69.739999999999995</v>
      </c>
      <c r="H1290" s="171">
        <v>1.1499999999999999</v>
      </c>
      <c r="I1290" s="172"/>
      <c r="J1290" s="172"/>
      <c r="K1290" s="172"/>
      <c r="L1290" s="172"/>
      <c r="M1290" s="172"/>
      <c r="N1290" s="172"/>
      <c r="O1290" s="172"/>
      <c r="P1290" s="172"/>
      <c r="Q1290" s="172"/>
      <c r="R1290" s="172"/>
      <c r="S1290" s="172"/>
      <c r="T1290" s="172"/>
      <c r="U1290" s="172"/>
      <c r="V1290" s="172"/>
      <c r="W1290" s="172"/>
      <c r="X1290" s="172"/>
      <c r="Y1290" s="172"/>
      <c r="Z1290" s="172"/>
      <c r="AA1290" s="172"/>
      <c r="AB1290" s="172"/>
    </row>
    <row r="1291" spans="1:28" ht="14.25">
      <c r="A1291" s="166" t="s">
        <v>1513</v>
      </c>
      <c r="B1291" s="167" t="s">
        <v>2413</v>
      </c>
      <c r="C1291" s="167" t="s">
        <v>27</v>
      </c>
      <c r="D1291" s="168" t="s">
        <v>2414</v>
      </c>
      <c r="E1291" s="167" t="s">
        <v>76</v>
      </c>
      <c r="F1291" s="169">
        <v>6.0499999999999998E-2</v>
      </c>
      <c r="G1291" s="170">
        <v>3.09</v>
      </c>
      <c r="H1291" s="171">
        <v>0.18</v>
      </c>
      <c r="I1291" s="172"/>
      <c r="J1291" s="172"/>
      <c r="K1291" s="172"/>
      <c r="L1291" s="172"/>
      <c r="M1291" s="172"/>
      <c r="N1291" s="172"/>
      <c r="O1291" s="172"/>
      <c r="P1291" s="172"/>
      <c r="Q1291" s="172"/>
      <c r="R1291" s="172"/>
      <c r="S1291" s="172"/>
      <c r="T1291" s="172"/>
      <c r="U1291" s="172"/>
      <c r="V1291" s="172"/>
      <c r="W1291" s="172"/>
      <c r="X1291" s="172"/>
      <c r="Y1291" s="172"/>
      <c r="Z1291" s="172"/>
      <c r="AA1291" s="172"/>
      <c r="AB1291" s="172"/>
    </row>
    <row r="1292" spans="1:28" ht="14.25">
      <c r="A1292" s="159"/>
      <c r="B1292" s="160"/>
      <c r="C1292" s="160"/>
      <c r="D1292" s="161"/>
      <c r="E1292" s="160"/>
      <c r="F1292" s="162"/>
      <c r="G1292" s="163"/>
      <c r="H1292" s="164"/>
      <c r="I1292" s="172"/>
      <c r="J1292" s="172"/>
      <c r="K1292" s="172"/>
      <c r="L1292" s="172"/>
      <c r="M1292" s="172"/>
      <c r="N1292" s="172"/>
      <c r="O1292" s="172"/>
      <c r="P1292" s="172"/>
      <c r="Q1292" s="172"/>
      <c r="R1292" s="172"/>
      <c r="S1292" s="172"/>
      <c r="T1292" s="172"/>
      <c r="U1292" s="172"/>
      <c r="V1292" s="172"/>
      <c r="W1292" s="172"/>
      <c r="X1292" s="172"/>
      <c r="Y1292" s="172"/>
      <c r="Z1292" s="172"/>
      <c r="AA1292" s="172"/>
      <c r="AB1292" s="172"/>
    </row>
    <row r="1293" spans="1:28" ht="14.25">
      <c r="A1293" s="148" t="s">
        <v>682</v>
      </c>
      <c r="B1293" s="149" t="s">
        <v>7</v>
      </c>
      <c r="C1293" s="149" t="s">
        <v>1504</v>
      </c>
      <c r="D1293" s="165" t="s">
        <v>1505</v>
      </c>
      <c r="E1293" s="149" t="s">
        <v>10</v>
      </c>
      <c r="F1293" s="150" t="s">
        <v>11</v>
      </c>
      <c r="G1293" s="151" t="s">
        <v>1506</v>
      </c>
      <c r="H1293" s="152" t="s">
        <v>1507</v>
      </c>
      <c r="I1293" s="172"/>
      <c r="J1293" s="172"/>
      <c r="K1293" s="172"/>
      <c r="L1293" s="172"/>
      <c r="M1293" s="172"/>
      <c r="N1293" s="172"/>
      <c r="O1293" s="172"/>
      <c r="P1293" s="172"/>
      <c r="Q1293" s="172"/>
      <c r="R1293" s="172"/>
      <c r="S1293" s="172"/>
      <c r="T1293" s="172"/>
      <c r="U1293" s="172"/>
      <c r="V1293" s="172"/>
      <c r="W1293" s="172"/>
      <c r="X1293" s="172"/>
      <c r="Y1293" s="172"/>
      <c r="Z1293" s="172"/>
      <c r="AA1293" s="172"/>
      <c r="AB1293" s="172"/>
    </row>
    <row r="1294" spans="1:28" ht="25.5">
      <c r="A1294" s="153" t="s">
        <v>1508</v>
      </c>
      <c r="B1294" s="154" t="s">
        <v>683</v>
      </c>
      <c r="C1294" s="154" t="s">
        <v>27</v>
      </c>
      <c r="D1294" s="155" t="s">
        <v>684</v>
      </c>
      <c r="E1294" s="154" t="s">
        <v>322</v>
      </c>
      <c r="F1294" s="156">
        <v>1</v>
      </c>
      <c r="G1294" s="157">
        <v>34.07</v>
      </c>
      <c r="H1294" s="158">
        <v>34.07</v>
      </c>
      <c r="I1294" s="172"/>
      <c r="J1294" s="172"/>
      <c r="K1294" s="172"/>
      <c r="L1294" s="172"/>
      <c r="M1294" s="172"/>
      <c r="N1294" s="172"/>
      <c r="O1294" s="172"/>
      <c r="P1294" s="172"/>
      <c r="Q1294" s="172"/>
      <c r="R1294" s="172"/>
      <c r="S1294" s="172"/>
      <c r="T1294" s="172"/>
      <c r="U1294" s="172"/>
      <c r="V1294" s="172"/>
      <c r="W1294" s="172"/>
      <c r="X1294" s="172"/>
      <c r="Y1294" s="172"/>
      <c r="Z1294" s="172"/>
      <c r="AA1294" s="172"/>
      <c r="AB1294" s="172"/>
    </row>
    <row r="1295" spans="1:28" ht="25.5">
      <c r="A1295" s="166" t="s">
        <v>1510</v>
      </c>
      <c r="B1295" s="167" t="s">
        <v>2411</v>
      </c>
      <c r="C1295" s="167" t="s">
        <v>27</v>
      </c>
      <c r="D1295" s="168" t="s">
        <v>2412</v>
      </c>
      <c r="E1295" s="167" t="s">
        <v>1673</v>
      </c>
      <c r="F1295" s="169">
        <v>0.45300000000000001</v>
      </c>
      <c r="G1295" s="170">
        <v>24.48</v>
      </c>
      <c r="H1295" s="171">
        <v>11.08</v>
      </c>
      <c r="I1295" s="172"/>
      <c r="J1295" s="172"/>
      <c r="K1295" s="172"/>
      <c r="L1295" s="172"/>
      <c r="M1295" s="172"/>
      <c r="N1295" s="172"/>
      <c r="O1295" s="172"/>
      <c r="P1295" s="172"/>
      <c r="Q1295" s="172"/>
      <c r="R1295" s="172"/>
      <c r="S1295" s="172"/>
      <c r="T1295" s="172"/>
      <c r="U1295" s="172"/>
      <c r="V1295" s="172"/>
      <c r="W1295" s="172"/>
      <c r="X1295" s="172"/>
      <c r="Y1295" s="172"/>
      <c r="Z1295" s="172"/>
      <c r="AA1295" s="172"/>
      <c r="AB1295" s="172"/>
    </row>
    <row r="1296" spans="1:28" ht="25.5">
      <c r="A1296" s="166" t="s">
        <v>1510</v>
      </c>
      <c r="B1296" s="167" t="s">
        <v>2118</v>
      </c>
      <c r="C1296" s="167" t="s">
        <v>27</v>
      </c>
      <c r="D1296" s="168" t="s">
        <v>2119</v>
      </c>
      <c r="E1296" s="167" t="s">
        <v>1673</v>
      </c>
      <c r="F1296" s="169">
        <v>0.45300000000000001</v>
      </c>
      <c r="G1296" s="170">
        <v>30.48</v>
      </c>
      <c r="H1296" s="171">
        <v>13.8</v>
      </c>
      <c r="I1296" s="172"/>
      <c r="J1296" s="172"/>
      <c r="K1296" s="172"/>
      <c r="L1296" s="172"/>
      <c r="M1296" s="172"/>
      <c r="N1296" s="172"/>
      <c r="O1296" s="172"/>
      <c r="P1296" s="172"/>
      <c r="Q1296" s="172"/>
      <c r="R1296" s="172"/>
      <c r="S1296" s="172"/>
      <c r="T1296" s="172"/>
      <c r="U1296" s="172"/>
      <c r="V1296" s="172"/>
      <c r="W1296" s="172"/>
      <c r="X1296" s="172"/>
      <c r="Y1296" s="172"/>
      <c r="Z1296" s="172"/>
      <c r="AA1296" s="172"/>
      <c r="AB1296" s="172"/>
    </row>
    <row r="1297" spans="1:28" ht="14.25">
      <c r="A1297" s="166" t="s">
        <v>1513</v>
      </c>
      <c r="B1297" s="167" t="s">
        <v>2413</v>
      </c>
      <c r="C1297" s="167" t="s">
        <v>27</v>
      </c>
      <c r="D1297" s="168" t="s">
        <v>2414</v>
      </c>
      <c r="E1297" s="167" t="s">
        <v>76</v>
      </c>
      <c r="F1297" s="169">
        <v>0.1056</v>
      </c>
      <c r="G1297" s="170">
        <v>3.09</v>
      </c>
      <c r="H1297" s="171">
        <v>0.32</v>
      </c>
      <c r="I1297" s="172"/>
      <c r="J1297" s="172"/>
      <c r="K1297" s="172"/>
      <c r="L1297" s="172"/>
      <c r="M1297" s="172"/>
      <c r="N1297" s="172"/>
      <c r="O1297" s="172"/>
      <c r="P1297" s="172"/>
      <c r="Q1297" s="172"/>
      <c r="R1297" s="172"/>
      <c r="S1297" s="172"/>
      <c r="T1297" s="172"/>
      <c r="U1297" s="172"/>
      <c r="V1297" s="172"/>
      <c r="W1297" s="172"/>
      <c r="X1297" s="172"/>
      <c r="Y1297" s="172"/>
      <c r="Z1297" s="172"/>
      <c r="AA1297" s="172"/>
      <c r="AB1297" s="172"/>
    </row>
    <row r="1298" spans="1:28" ht="14.25">
      <c r="A1298" s="166" t="s">
        <v>1513</v>
      </c>
      <c r="B1298" s="167" t="s">
        <v>2437</v>
      </c>
      <c r="C1298" s="167" t="s">
        <v>27</v>
      </c>
      <c r="D1298" s="168" t="s">
        <v>2438</v>
      </c>
      <c r="E1298" s="167" t="s">
        <v>322</v>
      </c>
      <c r="F1298" s="169">
        <v>1.0492999999999999</v>
      </c>
      <c r="G1298" s="170">
        <v>8.4600000000000009</v>
      </c>
      <c r="H1298" s="171">
        <v>8.8699999999999992</v>
      </c>
      <c r="I1298" s="172"/>
      <c r="J1298" s="172"/>
      <c r="K1298" s="172"/>
      <c r="L1298" s="172"/>
      <c r="M1298" s="172"/>
      <c r="N1298" s="172"/>
      <c r="O1298" s="172"/>
      <c r="P1298" s="172"/>
      <c r="Q1298" s="172"/>
      <c r="R1298" s="172"/>
      <c r="S1298" s="172"/>
      <c r="T1298" s="172"/>
      <c r="U1298" s="172"/>
      <c r="V1298" s="172"/>
      <c r="W1298" s="172"/>
      <c r="X1298" s="172"/>
      <c r="Y1298" s="172"/>
      <c r="Z1298" s="172"/>
      <c r="AA1298" s="172"/>
      <c r="AB1298" s="172"/>
    </row>
    <row r="1299" spans="1:28" ht="14.25">
      <c r="A1299" s="159"/>
      <c r="B1299" s="160"/>
      <c r="C1299" s="160"/>
      <c r="D1299" s="161"/>
      <c r="E1299" s="160"/>
      <c r="F1299" s="162"/>
      <c r="G1299" s="163"/>
      <c r="H1299" s="164"/>
      <c r="I1299" s="172"/>
      <c r="J1299" s="172"/>
      <c r="K1299" s="172"/>
      <c r="L1299" s="172"/>
      <c r="M1299" s="172"/>
      <c r="N1299" s="172"/>
      <c r="O1299" s="172"/>
      <c r="P1299" s="172"/>
      <c r="Q1299" s="172"/>
      <c r="R1299" s="172"/>
      <c r="S1299" s="172"/>
      <c r="T1299" s="172"/>
      <c r="U1299" s="172"/>
      <c r="V1299" s="172"/>
      <c r="W1299" s="172"/>
      <c r="X1299" s="172"/>
      <c r="Y1299" s="172"/>
      <c r="Z1299" s="172"/>
      <c r="AA1299" s="172"/>
      <c r="AB1299" s="172"/>
    </row>
    <row r="1300" spans="1:28" ht="14.25">
      <c r="A1300" s="148" t="s">
        <v>685</v>
      </c>
      <c r="B1300" s="149" t="s">
        <v>7</v>
      </c>
      <c r="C1300" s="149" t="s">
        <v>1504</v>
      </c>
      <c r="D1300" s="165" t="s">
        <v>1505</v>
      </c>
      <c r="E1300" s="149" t="s">
        <v>10</v>
      </c>
      <c r="F1300" s="150" t="s">
        <v>11</v>
      </c>
      <c r="G1300" s="151" t="s">
        <v>1506</v>
      </c>
      <c r="H1300" s="152" t="s">
        <v>1507</v>
      </c>
      <c r="I1300" s="172"/>
      <c r="J1300" s="172"/>
      <c r="K1300" s="172"/>
      <c r="L1300" s="172"/>
      <c r="M1300" s="172"/>
      <c r="N1300" s="172"/>
      <c r="O1300" s="172"/>
      <c r="P1300" s="172"/>
      <c r="Q1300" s="172"/>
      <c r="R1300" s="172"/>
      <c r="S1300" s="172"/>
      <c r="T1300" s="172"/>
      <c r="U1300" s="172"/>
      <c r="V1300" s="172"/>
      <c r="W1300" s="172"/>
      <c r="X1300" s="172"/>
      <c r="Y1300" s="172"/>
      <c r="Z1300" s="172"/>
      <c r="AA1300" s="172"/>
      <c r="AB1300" s="172"/>
    </row>
    <row r="1301" spans="1:28" ht="25.5">
      <c r="A1301" s="153" t="s">
        <v>1508</v>
      </c>
      <c r="B1301" s="154" t="s">
        <v>686</v>
      </c>
      <c r="C1301" s="154" t="s">
        <v>27</v>
      </c>
      <c r="D1301" s="155" t="s">
        <v>687</v>
      </c>
      <c r="E1301" s="154" t="s">
        <v>76</v>
      </c>
      <c r="F1301" s="156">
        <v>1</v>
      </c>
      <c r="G1301" s="157">
        <v>20.420000000000002</v>
      </c>
      <c r="H1301" s="158">
        <v>20.420000000000002</v>
      </c>
      <c r="I1301" s="172"/>
      <c r="J1301" s="172"/>
      <c r="K1301" s="172"/>
      <c r="L1301" s="172"/>
      <c r="M1301" s="172"/>
      <c r="N1301" s="172"/>
      <c r="O1301" s="172"/>
      <c r="P1301" s="172"/>
      <c r="Q1301" s="172"/>
      <c r="R1301" s="172"/>
      <c r="S1301" s="172"/>
      <c r="T1301" s="172"/>
      <c r="U1301" s="172"/>
      <c r="V1301" s="172"/>
      <c r="W1301" s="172"/>
      <c r="X1301" s="172"/>
      <c r="Y1301" s="172"/>
      <c r="Z1301" s="172"/>
      <c r="AA1301" s="172"/>
      <c r="AB1301" s="172"/>
    </row>
    <row r="1302" spans="1:28" ht="25.5">
      <c r="A1302" s="166" t="s">
        <v>1510</v>
      </c>
      <c r="B1302" s="167" t="s">
        <v>2118</v>
      </c>
      <c r="C1302" s="167" t="s">
        <v>27</v>
      </c>
      <c r="D1302" s="168" t="s">
        <v>2119</v>
      </c>
      <c r="E1302" s="167" t="s">
        <v>1673</v>
      </c>
      <c r="F1302" s="169">
        <v>0.22209999999999999</v>
      </c>
      <c r="G1302" s="170">
        <v>30.48</v>
      </c>
      <c r="H1302" s="171">
        <v>6.76</v>
      </c>
      <c r="I1302" s="172"/>
      <c r="J1302" s="172"/>
      <c r="K1302" s="172"/>
      <c r="L1302" s="172"/>
      <c r="M1302" s="172"/>
      <c r="N1302" s="172"/>
      <c r="O1302" s="172"/>
      <c r="P1302" s="172"/>
      <c r="Q1302" s="172"/>
      <c r="R1302" s="172"/>
      <c r="S1302" s="172"/>
      <c r="T1302" s="172"/>
      <c r="U1302" s="172"/>
      <c r="V1302" s="172"/>
      <c r="W1302" s="172"/>
      <c r="X1302" s="172"/>
      <c r="Y1302" s="172"/>
      <c r="Z1302" s="172"/>
      <c r="AA1302" s="172"/>
      <c r="AB1302" s="172"/>
    </row>
    <row r="1303" spans="1:28" ht="25.5">
      <c r="A1303" s="166" t="s">
        <v>1510</v>
      </c>
      <c r="B1303" s="167" t="s">
        <v>2411</v>
      </c>
      <c r="C1303" s="167" t="s">
        <v>27</v>
      </c>
      <c r="D1303" s="168" t="s">
        <v>2412</v>
      </c>
      <c r="E1303" s="167" t="s">
        <v>1673</v>
      </c>
      <c r="F1303" s="169">
        <v>0.22209999999999999</v>
      </c>
      <c r="G1303" s="170">
        <v>24.48</v>
      </c>
      <c r="H1303" s="171">
        <v>5.43</v>
      </c>
      <c r="I1303" s="172"/>
      <c r="J1303" s="172"/>
      <c r="K1303" s="172"/>
      <c r="L1303" s="172"/>
      <c r="M1303" s="172"/>
      <c r="N1303" s="172"/>
      <c r="O1303" s="172"/>
      <c r="P1303" s="172"/>
      <c r="Q1303" s="172"/>
      <c r="R1303" s="172"/>
      <c r="S1303" s="172"/>
      <c r="T1303" s="172"/>
      <c r="U1303" s="172"/>
      <c r="V1303" s="172"/>
      <c r="W1303" s="172"/>
      <c r="X1303" s="172"/>
      <c r="Y1303" s="172"/>
      <c r="Z1303" s="172"/>
      <c r="AA1303" s="172"/>
      <c r="AB1303" s="172"/>
    </row>
    <row r="1304" spans="1:28" ht="14.25">
      <c r="A1304" s="166" t="s">
        <v>1513</v>
      </c>
      <c r="B1304" s="167" t="s">
        <v>2421</v>
      </c>
      <c r="C1304" s="167" t="s">
        <v>27</v>
      </c>
      <c r="D1304" s="168" t="s">
        <v>2422</v>
      </c>
      <c r="E1304" s="167" t="s">
        <v>76</v>
      </c>
      <c r="F1304" s="169">
        <v>1.24E-2</v>
      </c>
      <c r="G1304" s="170">
        <v>61.55</v>
      </c>
      <c r="H1304" s="171">
        <v>0.76</v>
      </c>
      <c r="I1304" s="172"/>
      <c r="J1304" s="172"/>
      <c r="K1304" s="172"/>
      <c r="L1304" s="172"/>
      <c r="M1304" s="172"/>
      <c r="N1304" s="172"/>
      <c r="O1304" s="172"/>
      <c r="P1304" s="172"/>
      <c r="Q1304" s="172"/>
      <c r="R1304" s="172"/>
      <c r="S1304" s="172"/>
      <c r="T1304" s="172"/>
      <c r="U1304" s="172"/>
      <c r="V1304" s="172"/>
      <c r="W1304" s="172"/>
      <c r="X1304" s="172"/>
      <c r="Y1304" s="172"/>
      <c r="Z1304" s="172"/>
      <c r="AA1304" s="172"/>
      <c r="AB1304" s="172"/>
    </row>
    <row r="1305" spans="1:28" ht="14.25">
      <c r="A1305" s="166" t="s">
        <v>1513</v>
      </c>
      <c r="B1305" s="167" t="s">
        <v>2413</v>
      </c>
      <c r="C1305" s="167" t="s">
        <v>27</v>
      </c>
      <c r="D1305" s="168" t="s">
        <v>2414</v>
      </c>
      <c r="E1305" s="167" t="s">
        <v>76</v>
      </c>
      <c r="F1305" s="169">
        <v>5.7200000000000001E-2</v>
      </c>
      <c r="G1305" s="170">
        <v>3.09</v>
      </c>
      <c r="H1305" s="171">
        <v>0.17</v>
      </c>
      <c r="I1305" s="172"/>
      <c r="J1305" s="172"/>
      <c r="K1305" s="172"/>
      <c r="L1305" s="172"/>
      <c r="M1305" s="172"/>
      <c r="N1305" s="172"/>
      <c r="O1305" s="172"/>
      <c r="P1305" s="172"/>
      <c r="Q1305" s="172"/>
      <c r="R1305" s="172"/>
      <c r="S1305" s="172"/>
      <c r="T1305" s="172"/>
      <c r="U1305" s="172"/>
      <c r="V1305" s="172"/>
      <c r="W1305" s="172"/>
      <c r="X1305" s="172"/>
      <c r="Y1305" s="172"/>
      <c r="Z1305" s="172"/>
      <c r="AA1305" s="172"/>
      <c r="AB1305" s="172"/>
    </row>
    <row r="1306" spans="1:28" ht="14.25">
      <c r="A1306" s="166" t="s">
        <v>1513</v>
      </c>
      <c r="B1306" s="167" t="s">
        <v>2419</v>
      </c>
      <c r="C1306" s="167" t="s">
        <v>27</v>
      </c>
      <c r="D1306" s="168" t="s">
        <v>2420</v>
      </c>
      <c r="E1306" s="167" t="s">
        <v>76</v>
      </c>
      <c r="F1306" s="169">
        <v>1.43E-2</v>
      </c>
      <c r="G1306" s="170">
        <v>69.739999999999995</v>
      </c>
      <c r="H1306" s="171">
        <v>0.99</v>
      </c>
      <c r="I1306" s="172"/>
      <c r="J1306" s="172"/>
      <c r="K1306" s="172"/>
      <c r="L1306" s="172"/>
      <c r="M1306" s="172"/>
      <c r="N1306" s="172"/>
      <c r="O1306" s="172"/>
      <c r="P1306" s="172"/>
      <c r="Q1306" s="172"/>
      <c r="R1306" s="172"/>
      <c r="S1306" s="172"/>
      <c r="T1306" s="172"/>
      <c r="U1306" s="172"/>
      <c r="V1306" s="172"/>
      <c r="W1306" s="172"/>
      <c r="X1306" s="172"/>
      <c r="Y1306" s="172"/>
      <c r="Z1306" s="172"/>
      <c r="AA1306" s="172"/>
      <c r="AB1306" s="172"/>
    </row>
    <row r="1307" spans="1:28" ht="25.5">
      <c r="A1307" s="166" t="s">
        <v>1513</v>
      </c>
      <c r="B1307" s="167" t="s">
        <v>2439</v>
      </c>
      <c r="C1307" s="167" t="s">
        <v>27</v>
      </c>
      <c r="D1307" s="168" t="s">
        <v>2440</v>
      </c>
      <c r="E1307" s="167" t="s">
        <v>76</v>
      </c>
      <c r="F1307" s="169">
        <v>1</v>
      </c>
      <c r="G1307" s="170">
        <v>6.31</v>
      </c>
      <c r="H1307" s="171">
        <v>6.31</v>
      </c>
      <c r="I1307" s="172"/>
      <c r="J1307" s="172"/>
      <c r="K1307" s="172"/>
      <c r="L1307" s="172"/>
      <c r="M1307" s="172"/>
      <c r="N1307" s="172"/>
      <c r="O1307" s="172"/>
      <c r="P1307" s="172"/>
      <c r="Q1307" s="172"/>
      <c r="R1307" s="172"/>
      <c r="S1307" s="172"/>
      <c r="T1307" s="172"/>
      <c r="U1307" s="172"/>
      <c r="V1307" s="172"/>
      <c r="W1307" s="172"/>
      <c r="X1307" s="172"/>
      <c r="Y1307" s="172"/>
      <c r="Z1307" s="172"/>
      <c r="AA1307" s="172"/>
      <c r="AB1307" s="172"/>
    </row>
    <row r="1308" spans="1:28" ht="14.25">
      <c r="A1308" s="159"/>
      <c r="B1308" s="160"/>
      <c r="C1308" s="160"/>
      <c r="D1308" s="161"/>
      <c r="E1308" s="160"/>
      <c r="F1308" s="162"/>
      <c r="G1308" s="163"/>
      <c r="H1308" s="164"/>
      <c r="I1308" s="172"/>
      <c r="J1308" s="172"/>
      <c r="K1308" s="172"/>
      <c r="L1308" s="172"/>
      <c r="M1308" s="172"/>
      <c r="N1308" s="172"/>
      <c r="O1308" s="172"/>
      <c r="P1308" s="172"/>
      <c r="Q1308" s="172"/>
      <c r="R1308" s="172"/>
      <c r="S1308" s="172"/>
      <c r="T1308" s="172"/>
      <c r="U1308" s="172"/>
      <c r="V1308" s="172"/>
      <c r="W1308" s="172"/>
      <c r="X1308" s="172"/>
      <c r="Y1308" s="172"/>
      <c r="Z1308" s="172"/>
      <c r="AA1308" s="172"/>
      <c r="AB1308" s="172"/>
    </row>
    <row r="1309" spans="1:28" ht="14.25">
      <c r="A1309" s="148" t="s">
        <v>688</v>
      </c>
      <c r="B1309" s="149" t="s">
        <v>7</v>
      </c>
      <c r="C1309" s="149" t="s">
        <v>1504</v>
      </c>
      <c r="D1309" s="165" t="s">
        <v>1505</v>
      </c>
      <c r="E1309" s="149" t="s">
        <v>10</v>
      </c>
      <c r="F1309" s="150" t="s">
        <v>11</v>
      </c>
      <c r="G1309" s="151" t="s">
        <v>1506</v>
      </c>
      <c r="H1309" s="152" t="s">
        <v>1507</v>
      </c>
      <c r="I1309" s="172"/>
      <c r="J1309" s="172"/>
      <c r="K1309" s="172"/>
      <c r="L1309" s="172"/>
      <c r="M1309" s="172"/>
      <c r="N1309" s="172"/>
      <c r="O1309" s="172"/>
      <c r="P1309" s="172"/>
      <c r="Q1309" s="172"/>
      <c r="R1309" s="172"/>
      <c r="S1309" s="172"/>
      <c r="T1309" s="172"/>
      <c r="U1309" s="172"/>
      <c r="V1309" s="172"/>
      <c r="W1309" s="172"/>
      <c r="X1309" s="172"/>
      <c r="Y1309" s="172"/>
      <c r="Z1309" s="172"/>
      <c r="AA1309" s="172"/>
      <c r="AB1309" s="172"/>
    </row>
    <row r="1310" spans="1:28" ht="25.5">
      <c r="A1310" s="153" t="s">
        <v>1508</v>
      </c>
      <c r="B1310" s="154" t="s">
        <v>689</v>
      </c>
      <c r="C1310" s="154" t="s">
        <v>27</v>
      </c>
      <c r="D1310" s="155" t="s">
        <v>690</v>
      </c>
      <c r="E1310" s="154" t="s">
        <v>76</v>
      </c>
      <c r="F1310" s="156">
        <v>1</v>
      </c>
      <c r="G1310" s="157">
        <v>10.29</v>
      </c>
      <c r="H1310" s="158">
        <v>10.29</v>
      </c>
      <c r="I1310" s="172"/>
      <c r="J1310" s="172"/>
      <c r="K1310" s="172"/>
      <c r="L1310" s="172"/>
      <c r="M1310" s="172"/>
      <c r="N1310" s="172"/>
      <c r="O1310" s="172"/>
      <c r="P1310" s="172"/>
      <c r="Q1310" s="172"/>
      <c r="R1310" s="172"/>
      <c r="S1310" s="172"/>
      <c r="T1310" s="172"/>
      <c r="U1310" s="172"/>
      <c r="V1310" s="172"/>
      <c r="W1310" s="172"/>
      <c r="X1310" s="172"/>
      <c r="Y1310" s="172"/>
      <c r="Z1310" s="172"/>
      <c r="AA1310" s="172"/>
      <c r="AB1310" s="172"/>
    </row>
    <row r="1311" spans="1:28" ht="25.5">
      <c r="A1311" s="166" t="s">
        <v>1510</v>
      </c>
      <c r="B1311" s="167" t="s">
        <v>2411</v>
      </c>
      <c r="C1311" s="167" t="s">
        <v>27</v>
      </c>
      <c r="D1311" s="168" t="s">
        <v>2412</v>
      </c>
      <c r="E1311" s="167" t="s">
        <v>1673</v>
      </c>
      <c r="F1311" s="169">
        <v>0.1111</v>
      </c>
      <c r="G1311" s="170">
        <v>24.48</v>
      </c>
      <c r="H1311" s="171">
        <v>2.71</v>
      </c>
      <c r="I1311" s="172"/>
      <c r="J1311" s="172"/>
      <c r="K1311" s="172"/>
      <c r="L1311" s="172"/>
      <c r="M1311" s="172"/>
      <c r="N1311" s="172"/>
      <c r="O1311" s="172"/>
      <c r="P1311" s="172"/>
      <c r="Q1311" s="172"/>
      <c r="R1311" s="172"/>
      <c r="S1311" s="172"/>
      <c r="T1311" s="172"/>
      <c r="U1311" s="172"/>
      <c r="V1311" s="172"/>
      <c r="W1311" s="172"/>
      <c r="X1311" s="172"/>
      <c r="Y1311" s="172"/>
      <c r="Z1311" s="172"/>
      <c r="AA1311" s="172"/>
      <c r="AB1311" s="172"/>
    </row>
    <row r="1312" spans="1:28" ht="25.5">
      <c r="A1312" s="166" t="s">
        <v>1510</v>
      </c>
      <c r="B1312" s="167" t="s">
        <v>2118</v>
      </c>
      <c r="C1312" s="167" t="s">
        <v>27</v>
      </c>
      <c r="D1312" s="168" t="s">
        <v>2119</v>
      </c>
      <c r="E1312" s="167" t="s">
        <v>1673</v>
      </c>
      <c r="F1312" s="169">
        <v>0.1111</v>
      </c>
      <c r="G1312" s="170">
        <v>30.48</v>
      </c>
      <c r="H1312" s="171">
        <v>3.38</v>
      </c>
      <c r="I1312" s="172"/>
      <c r="J1312" s="172"/>
      <c r="K1312" s="172"/>
      <c r="L1312" s="172"/>
      <c r="M1312" s="172"/>
      <c r="N1312" s="172"/>
      <c r="O1312" s="172"/>
      <c r="P1312" s="172"/>
      <c r="Q1312" s="172"/>
      <c r="R1312" s="172"/>
      <c r="S1312" s="172"/>
      <c r="T1312" s="172"/>
      <c r="U1312" s="172"/>
      <c r="V1312" s="172"/>
      <c r="W1312" s="172"/>
      <c r="X1312" s="172"/>
      <c r="Y1312" s="172"/>
      <c r="Z1312" s="172"/>
      <c r="AA1312" s="172"/>
      <c r="AB1312" s="172"/>
    </row>
    <row r="1313" spans="1:28" ht="14.25">
      <c r="A1313" s="166" t="s">
        <v>1513</v>
      </c>
      <c r="B1313" s="167" t="s">
        <v>2419</v>
      </c>
      <c r="C1313" s="167" t="s">
        <v>27</v>
      </c>
      <c r="D1313" s="168" t="s">
        <v>2420</v>
      </c>
      <c r="E1313" s="167" t="s">
        <v>76</v>
      </c>
      <c r="F1313" s="169">
        <v>9.4999999999999998E-3</v>
      </c>
      <c r="G1313" s="170">
        <v>69.739999999999995</v>
      </c>
      <c r="H1313" s="171">
        <v>0.66</v>
      </c>
      <c r="I1313" s="172"/>
      <c r="J1313" s="172"/>
      <c r="K1313" s="172"/>
      <c r="L1313" s="172"/>
      <c r="M1313" s="172"/>
      <c r="N1313" s="172"/>
      <c r="O1313" s="172"/>
      <c r="P1313" s="172"/>
      <c r="Q1313" s="172"/>
      <c r="R1313" s="172"/>
      <c r="S1313" s="172"/>
      <c r="T1313" s="172"/>
      <c r="U1313" s="172"/>
      <c r="V1313" s="172"/>
      <c r="W1313" s="172"/>
      <c r="X1313" s="172"/>
      <c r="Y1313" s="172"/>
      <c r="Z1313" s="172"/>
      <c r="AA1313" s="172"/>
      <c r="AB1313" s="172"/>
    </row>
    <row r="1314" spans="1:28" ht="14.25">
      <c r="A1314" s="166" t="s">
        <v>1513</v>
      </c>
      <c r="B1314" s="167" t="s">
        <v>2421</v>
      </c>
      <c r="C1314" s="167" t="s">
        <v>27</v>
      </c>
      <c r="D1314" s="168" t="s">
        <v>2422</v>
      </c>
      <c r="E1314" s="167" t="s">
        <v>76</v>
      </c>
      <c r="F1314" s="169">
        <v>8.2000000000000007E-3</v>
      </c>
      <c r="G1314" s="170">
        <v>61.55</v>
      </c>
      <c r="H1314" s="171">
        <v>0.5</v>
      </c>
      <c r="I1314" s="172"/>
      <c r="J1314" s="172"/>
      <c r="K1314" s="172"/>
      <c r="L1314" s="172"/>
      <c r="M1314" s="172"/>
      <c r="N1314" s="172"/>
      <c r="O1314" s="172"/>
      <c r="P1314" s="172"/>
      <c r="Q1314" s="172"/>
      <c r="R1314" s="172"/>
      <c r="S1314" s="172"/>
      <c r="T1314" s="172"/>
      <c r="U1314" s="172"/>
      <c r="V1314" s="172"/>
      <c r="W1314" s="172"/>
      <c r="X1314" s="172"/>
      <c r="Y1314" s="172"/>
      <c r="Z1314" s="172"/>
      <c r="AA1314" s="172"/>
      <c r="AB1314" s="172"/>
    </row>
    <row r="1315" spans="1:28" ht="14.25">
      <c r="A1315" s="166" t="s">
        <v>1513</v>
      </c>
      <c r="B1315" s="167" t="s">
        <v>2413</v>
      </c>
      <c r="C1315" s="167" t="s">
        <v>27</v>
      </c>
      <c r="D1315" s="168" t="s">
        <v>2414</v>
      </c>
      <c r="E1315" s="167" t="s">
        <v>76</v>
      </c>
      <c r="F1315" s="169">
        <v>3.7100000000000001E-2</v>
      </c>
      <c r="G1315" s="170">
        <v>3.09</v>
      </c>
      <c r="H1315" s="171">
        <v>0.11</v>
      </c>
      <c r="I1315" s="172"/>
      <c r="J1315" s="172"/>
      <c r="K1315" s="172"/>
      <c r="L1315" s="172"/>
      <c r="M1315" s="172"/>
      <c r="N1315" s="172"/>
      <c r="O1315" s="172"/>
      <c r="P1315" s="172"/>
      <c r="Q1315" s="172"/>
      <c r="R1315" s="172"/>
      <c r="S1315" s="172"/>
      <c r="T1315" s="172"/>
      <c r="U1315" s="172"/>
      <c r="V1315" s="172"/>
      <c r="W1315" s="172"/>
      <c r="X1315" s="172"/>
      <c r="Y1315" s="172"/>
      <c r="Z1315" s="172"/>
      <c r="AA1315" s="172"/>
      <c r="AB1315" s="172"/>
    </row>
    <row r="1316" spans="1:28" ht="14.25">
      <c r="A1316" s="166" t="s">
        <v>1513</v>
      </c>
      <c r="B1316" s="167" t="s">
        <v>2441</v>
      </c>
      <c r="C1316" s="167" t="s">
        <v>27</v>
      </c>
      <c r="D1316" s="168" t="s">
        <v>2442</v>
      </c>
      <c r="E1316" s="167" t="s">
        <v>76</v>
      </c>
      <c r="F1316" s="169">
        <v>1</v>
      </c>
      <c r="G1316" s="170">
        <v>2.93</v>
      </c>
      <c r="H1316" s="171">
        <v>2.93</v>
      </c>
      <c r="I1316" s="172"/>
      <c r="J1316" s="172"/>
      <c r="K1316" s="172"/>
      <c r="L1316" s="172"/>
      <c r="M1316" s="172"/>
      <c r="N1316" s="172"/>
      <c r="O1316" s="172"/>
      <c r="P1316" s="172"/>
      <c r="Q1316" s="172"/>
      <c r="R1316" s="172"/>
      <c r="S1316" s="172"/>
      <c r="T1316" s="172"/>
      <c r="U1316" s="172"/>
      <c r="V1316" s="172"/>
      <c r="W1316" s="172"/>
      <c r="X1316" s="172"/>
      <c r="Y1316" s="172"/>
      <c r="Z1316" s="172"/>
      <c r="AA1316" s="172"/>
      <c r="AB1316" s="172"/>
    </row>
    <row r="1317" spans="1:28" ht="14.25">
      <c r="A1317" s="159"/>
      <c r="B1317" s="160"/>
      <c r="C1317" s="160"/>
      <c r="D1317" s="161"/>
      <c r="E1317" s="160"/>
      <c r="F1317" s="162"/>
      <c r="G1317" s="163"/>
      <c r="H1317" s="164"/>
      <c r="I1317" s="172"/>
      <c r="J1317" s="172"/>
      <c r="K1317" s="172"/>
      <c r="L1317" s="172"/>
      <c r="M1317" s="172"/>
      <c r="N1317" s="172"/>
      <c r="O1317" s="172"/>
      <c r="P1317" s="172"/>
      <c r="Q1317" s="172"/>
      <c r="R1317" s="172"/>
      <c r="S1317" s="172"/>
      <c r="T1317" s="172"/>
      <c r="U1317" s="172"/>
      <c r="V1317" s="172"/>
      <c r="W1317" s="172"/>
      <c r="X1317" s="172"/>
      <c r="Y1317" s="172"/>
      <c r="Z1317" s="172"/>
      <c r="AA1317" s="172"/>
      <c r="AB1317" s="172"/>
    </row>
    <row r="1318" spans="1:28" ht="14.25">
      <c r="A1318" s="148" t="s">
        <v>691</v>
      </c>
      <c r="B1318" s="149" t="s">
        <v>7</v>
      </c>
      <c r="C1318" s="149" t="s">
        <v>1504</v>
      </c>
      <c r="D1318" s="165" t="s">
        <v>1505</v>
      </c>
      <c r="E1318" s="149" t="s">
        <v>10</v>
      </c>
      <c r="F1318" s="150" t="s">
        <v>11</v>
      </c>
      <c r="G1318" s="151" t="s">
        <v>1506</v>
      </c>
      <c r="H1318" s="152" t="s">
        <v>1507</v>
      </c>
      <c r="I1318" s="172"/>
      <c r="J1318" s="172"/>
      <c r="K1318" s="172"/>
      <c r="L1318" s="172"/>
      <c r="M1318" s="172"/>
      <c r="N1318" s="172"/>
      <c r="O1318" s="172"/>
      <c r="P1318" s="172"/>
      <c r="Q1318" s="172"/>
      <c r="R1318" s="172"/>
      <c r="S1318" s="172"/>
      <c r="T1318" s="172"/>
      <c r="U1318" s="172"/>
      <c r="V1318" s="172"/>
      <c r="W1318" s="172"/>
      <c r="X1318" s="172"/>
      <c r="Y1318" s="172"/>
      <c r="Z1318" s="172"/>
      <c r="AA1318" s="172"/>
      <c r="AB1318" s="172"/>
    </row>
    <row r="1319" spans="1:28" ht="25.5">
      <c r="A1319" s="153" t="s">
        <v>1508</v>
      </c>
      <c r="B1319" s="154" t="s">
        <v>692</v>
      </c>
      <c r="C1319" s="154" t="s">
        <v>27</v>
      </c>
      <c r="D1319" s="155" t="s">
        <v>693</v>
      </c>
      <c r="E1319" s="154" t="s">
        <v>76</v>
      </c>
      <c r="F1319" s="156">
        <v>1</v>
      </c>
      <c r="G1319" s="157">
        <v>131.87</v>
      </c>
      <c r="H1319" s="158">
        <v>131.87</v>
      </c>
      <c r="I1319" s="172"/>
      <c r="J1319" s="172"/>
      <c r="K1319" s="172"/>
      <c r="L1319" s="172"/>
      <c r="M1319" s="172"/>
      <c r="N1319" s="172"/>
      <c r="O1319" s="172"/>
      <c r="P1319" s="172"/>
      <c r="Q1319" s="172"/>
      <c r="R1319" s="172"/>
      <c r="S1319" s="172"/>
      <c r="T1319" s="172"/>
      <c r="U1319" s="172"/>
      <c r="V1319" s="172"/>
      <c r="W1319" s="172"/>
      <c r="X1319" s="172"/>
      <c r="Y1319" s="172"/>
      <c r="Z1319" s="172"/>
      <c r="AA1319" s="172"/>
      <c r="AB1319" s="172"/>
    </row>
    <row r="1320" spans="1:28" ht="25.5">
      <c r="A1320" s="166" t="s">
        <v>1510</v>
      </c>
      <c r="B1320" s="167" t="s">
        <v>2118</v>
      </c>
      <c r="C1320" s="167" t="s">
        <v>27</v>
      </c>
      <c r="D1320" s="168" t="s">
        <v>2119</v>
      </c>
      <c r="E1320" s="167" t="s">
        <v>1673</v>
      </c>
      <c r="F1320" s="169">
        <v>0.22120000000000001</v>
      </c>
      <c r="G1320" s="170">
        <v>30.48</v>
      </c>
      <c r="H1320" s="171">
        <v>6.74</v>
      </c>
      <c r="I1320" s="172"/>
      <c r="J1320" s="172"/>
      <c r="K1320" s="172"/>
      <c r="L1320" s="172"/>
      <c r="M1320" s="172"/>
      <c r="N1320" s="172"/>
      <c r="O1320" s="172"/>
      <c r="P1320" s="172"/>
      <c r="Q1320" s="172"/>
      <c r="R1320" s="172"/>
      <c r="S1320" s="172"/>
      <c r="T1320" s="172"/>
      <c r="U1320" s="172"/>
      <c r="V1320" s="172"/>
      <c r="W1320" s="172"/>
      <c r="X1320" s="172"/>
      <c r="Y1320" s="172"/>
      <c r="Z1320" s="172"/>
      <c r="AA1320" s="172"/>
      <c r="AB1320" s="172"/>
    </row>
    <row r="1321" spans="1:28" ht="25.5">
      <c r="A1321" s="166" t="s">
        <v>1510</v>
      </c>
      <c r="B1321" s="167" t="s">
        <v>2411</v>
      </c>
      <c r="C1321" s="167" t="s">
        <v>27</v>
      </c>
      <c r="D1321" s="168" t="s">
        <v>2412</v>
      </c>
      <c r="E1321" s="167" t="s">
        <v>1673</v>
      </c>
      <c r="F1321" s="169">
        <v>0.22120000000000001</v>
      </c>
      <c r="G1321" s="170">
        <v>24.48</v>
      </c>
      <c r="H1321" s="171">
        <v>5.41</v>
      </c>
      <c r="I1321" s="172"/>
      <c r="J1321" s="172"/>
      <c r="K1321" s="172"/>
      <c r="L1321" s="172"/>
      <c r="M1321" s="172"/>
      <c r="N1321" s="172"/>
      <c r="O1321" s="172"/>
      <c r="P1321" s="172"/>
      <c r="Q1321" s="172"/>
      <c r="R1321" s="172"/>
      <c r="S1321" s="172"/>
      <c r="T1321" s="172"/>
      <c r="U1321" s="172"/>
      <c r="V1321" s="172"/>
      <c r="W1321" s="172"/>
      <c r="X1321" s="172"/>
      <c r="Y1321" s="172"/>
      <c r="Z1321" s="172"/>
      <c r="AA1321" s="172"/>
      <c r="AB1321" s="172"/>
    </row>
    <row r="1322" spans="1:28" ht="25.5">
      <c r="A1322" s="166" t="s">
        <v>1513</v>
      </c>
      <c r="B1322" s="167" t="s">
        <v>2443</v>
      </c>
      <c r="C1322" s="167" t="s">
        <v>27</v>
      </c>
      <c r="D1322" s="168" t="s">
        <v>2444</v>
      </c>
      <c r="E1322" s="167" t="s">
        <v>76</v>
      </c>
      <c r="F1322" s="169">
        <v>1</v>
      </c>
      <c r="G1322" s="170">
        <v>119.57</v>
      </c>
      <c r="H1322" s="171">
        <v>119.57</v>
      </c>
      <c r="I1322" s="172"/>
      <c r="J1322" s="172"/>
      <c r="K1322" s="172"/>
      <c r="L1322" s="172"/>
      <c r="M1322" s="172"/>
      <c r="N1322" s="172"/>
      <c r="O1322" s="172"/>
      <c r="P1322" s="172"/>
      <c r="Q1322" s="172"/>
      <c r="R1322" s="172"/>
      <c r="S1322" s="172"/>
      <c r="T1322" s="172"/>
      <c r="U1322" s="172"/>
      <c r="V1322" s="172"/>
      <c r="W1322" s="172"/>
      <c r="X1322" s="172"/>
      <c r="Y1322" s="172"/>
      <c r="Z1322" s="172"/>
      <c r="AA1322" s="172"/>
      <c r="AB1322" s="172"/>
    </row>
    <row r="1323" spans="1:28" ht="14.25">
      <c r="A1323" s="166" t="s">
        <v>1513</v>
      </c>
      <c r="B1323" s="167" t="s">
        <v>2445</v>
      </c>
      <c r="C1323" s="167" t="s">
        <v>27</v>
      </c>
      <c r="D1323" s="168" t="s">
        <v>2446</v>
      </c>
      <c r="E1323" s="167" t="s">
        <v>76</v>
      </c>
      <c r="F1323" s="169">
        <v>1.06E-2</v>
      </c>
      <c r="G1323" s="170">
        <v>14.75</v>
      </c>
      <c r="H1323" s="171">
        <v>0.15</v>
      </c>
      <c r="I1323" s="172"/>
      <c r="J1323" s="172"/>
      <c r="K1323" s="172"/>
      <c r="L1323" s="172"/>
      <c r="M1323" s="172"/>
      <c r="N1323" s="172"/>
      <c r="O1323" s="172"/>
      <c r="P1323" s="172"/>
      <c r="Q1323" s="172"/>
      <c r="R1323" s="172"/>
      <c r="S1323" s="172"/>
      <c r="T1323" s="172"/>
      <c r="U1323" s="172"/>
      <c r="V1323" s="172"/>
      <c r="W1323" s="172"/>
      <c r="X1323" s="172"/>
      <c r="Y1323" s="172"/>
      <c r="Z1323" s="172"/>
      <c r="AA1323" s="172"/>
      <c r="AB1323" s="172"/>
    </row>
    <row r="1324" spans="1:28" ht="14.25">
      <c r="A1324" s="159"/>
      <c r="B1324" s="160"/>
      <c r="C1324" s="160"/>
      <c r="D1324" s="161"/>
      <c r="E1324" s="160"/>
      <c r="F1324" s="162"/>
      <c r="G1324" s="163"/>
      <c r="H1324" s="164"/>
      <c r="I1324" s="172"/>
      <c r="J1324" s="172"/>
      <c r="K1324" s="172"/>
      <c r="L1324" s="172"/>
      <c r="M1324" s="172"/>
      <c r="N1324" s="172"/>
      <c r="O1324" s="172"/>
      <c r="P1324" s="172"/>
      <c r="Q1324" s="172"/>
      <c r="R1324" s="172"/>
      <c r="S1324" s="172"/>
      <c r="T1324" s="172"/>
      <c r="U1324" s="172"/>
      <c r="V1324" s="172"/>
      <c r="W1324" s="172"/>
      <c r="X1324" s="172"/>
      <c r="Y1324" s="172"/>
      <c r="Z1324" s="172"/>
      <c r="AA1324" s="172"/>
      <c r="AB1324" s="172"/>
    </row>
    <row r="1325" spans="1:28" ht="14.25">
      <c r="A1325" s="148" t="s">
        <v>694</v>
      </c>
      <c r="B1325" s="149" t="s">
        <v>7</v>
      </c>
      <c r="C1325" s="149" t="s">
        <v>1504</v>
      </c>
      <c r="D1325" s="165" t="s">
        <v>1505</v>
      </c>
      <c r="E1325" s="149" t="s">
        <v>10</v>
      </c>
      <c r="F1325" s="150" t="s">
        <v>11</v>
      </c>
      <c r="G1325" s="151" t="s">
        <v>1506</v>
      </c>
      <c r="H1325" s="152" t="s">
        <v>1507</v>
      </c>
      <c r="I1325" s="172"/>
      <c r="J1325" s="172"/>
      <c r="K1325" s="172"/>
      <c r="L1325" s="172"/>
      <c r="M1325" s="172"/>
      <c r="N1325" s="172"/>
      <c r="O1325" s="172"/>
      <c r="P1325" s="172"/>
      <c r="Q1325" s="172"/>
      <c r="R1325" s="172"/>
      <c r="S1325" s="172"/>
      <c r="T1325" s="172"/>
      <c r="U1325" s="172"/>
      <c r="V1325" s="172"/>
      <c r="W1325" s="172"/>
      <c r="X1325" s="172"/>
      <c r="Y1325" s="172"/>
      <c r="Z1325" s="172"/>
      <c r="AA1325" s="172"/>
      <c r="AB1325" s="172"/>
    </row>
    <row r="1326" spans="1:28" ht="38.25">
      <c r="A1326" s="153" t="s">
        <v>1508</v>
      </c>
      <c r="B1326" s="154" t="s">
        <v>695</v>
      </c>
      <c r="C1326" s="154" t="s">
        <v>27</v>
      </c>
      <c r="D1326" s="155" t="s">
        <v>696</v>
      </c>
      <c r="E1326" s="154" t="s">
        <v>76</v>
      </c>
      <c r="F1326" s="156">
        <v>1</v>
      </c>
      <c r="G1326" s="157">
        <v>6.95</v>
      </c>
      <c r="H1326" s="158">
        <v>6.95</v>
      </c>
      <c r="I1326" s="172"/>
      <c r="J1326" s="172"/>
      <c r="K1326" s="172"/>
      <c r="L1326" s="172"/>
      <c r="M1326" s="172"/>
      <c r="N1326" s="172"/>
      <c r="O1326" s="172"/>
      <c r="P1326" s="172"/>
      <c r="Q1326" s="172"/>
      <c r="R1326" s="172"/>
      <c r="S1326" s="172"/>
      <c r="T1326" s="172"/>
      <c r="U1326" s="172"/>
      <c r="V1326" s="172"/>
      <c r="W1326" s="172"/>
      <c r="X1326" s="172"/>
      <c r="Y1326" s="172"/>
      <c r="Z1326" s="172"/>
      <c r="AA1326" s="172"/>
      <c r="AB1326" s="172"/>
    </row>
    <row r="1327" spans="1:28" ht="25.5">
      <c r="A1327" s="166" t="s">
        <v>1510</v>
      </c>
      <c r="B1327" s="167" t="s">
        <v>2118</v>
      </c>
      <c r="C1327" s="167" t="s">
        <v>27</v>
      </c>
      <c r="D1327" s="168" t="s">
        <v>2119</v>
      </c>
      <c r="E1327" s="167" t="s">
        <v>1673</v>
      </c>
      <c r="F1327" s="169">
        <v>9.4399999999999998E-2</v>
      </c>
      <c r="G1327" s="170">
        <v>30.48</v>
      </c>
      <c r="H1327" s="171">
        <v>2.87</v>
      </c>
      <c r="I1327" s="172"/>
      <c r="J1327" s="172"/>
      <c r="K1327" s="172"/>
      <c r="L1327" s="172"/>
      <c r="M1327" s="172"/>
      <c r="N1327" s="172"/>
      <c r="O1327" s="172"/>
      <c r="P1327" s="172"/>
      <c r="Q1327" s="172"/>
      <c r="R1327" s="172"/>
      <c r="S1327" s="172"/>
      <c r="T1327" s="172"/>
      <c r="U1327" s="172"/>
      <c r="V1327" s="172"/>
      <c r="W1327" s="172"/>
      <c r="X1327" s="172"/>
      <c r="Y1327" s="172"/>
      <c r="Z1327" s="172"/>
      <c r="AA1327" s="172"/>
      <c r="AB1327" s="172"/>
    </row>
    <row r="1328" spans="1:28" ht="25.5">
      <c r="A1328" s="166" t="s">
        <v>1510</v>
      </c>
      <c r="B1328" s="167" t="s">
        <v>2411</v>
      </c>
      <c r="C1328" s="167" t="s">
        <v>27</v>
      </c>
      <c r="D1328" s="168" t="s">
        <v>2412</v>
      </c>
      <c r="E1328" s="167" t="s">
        <v>1673</v>
      </c>
      <c r="F1328" s="169">
        <v>9.4399999999999998E-2</v>
      </c>
      <c r="G1328" s="170">
        <v>24.48</v>
      </c>
      <c r="H1328" s="171">
        <v>2.31</v>
      </c>
      <c r="I1328" s="172"/>
      <c r="J1328" s="172"/>
      <c r="K1328" s="172"/>
      <c r="L1328" s="172"/>
      <c r="M1328" s="172"/>
      <c r="N1328" s="172"/>
      <c r="O1328" s="172"/>
      <c r="P1328" s="172"/>
      <c r="Q1328" s="172"/>
      <c r="R1328" s="172"/>
      <c r="S1328" s="172"/>
      <c r="T1328" s="172"/>
      <c r="U1328" s="172"/>
      <c r="V1328" s="172"/>
      <c r="W1328" s="172"/>
      <c r="X1328" s="172"/>
      <c r="Y1328" s="172"/>
      <c r="Z1328" s="172"/>
      <c r="AA1328" s="172"/>
      <c r="AB1328" s="172"/>
    </row>
    <row r="1329" spans="1:28" ht="25.5">
      <c r="A1329" s="166" t="s">
        <v>1513</v>
      </c>
      <c r="B1329" s="167" t="s">
        <v>2447</v>
      </c>
      <c r="C1329" s="167" t="s">
        <v>27</v>
      </c>
      <c r="D1329" s="168" t="s">
        <v>2448</v>
      </c>
      <c r="E1329" s="167" t="s">
        <v>76</v>
      </c>
      <c r="F1329" s="169">
        <v>1</v>
      </c>
      <c r="G1329" s="170">
        <v>0.84</v>
      </c>
      <c r="H1329" s="171">
        <v>0.84</v>
      </c>
      <c r="I1329" s="172"/>
      <c r="J1329" s="172"/>
      <c r="K1329" s="172"/>
      <c r="L1329" s="172"/>
      <c r="M1329" s="172"/>
      <c r="N1329" s="172"/>
      <c r="O1329" s="172"/>
      <c r="P1329" s="172"/>
      <c r="Q1329" s="172"/>
      <c r="R1329" s="172"/>
      <c r="S1329" s="172"/>
      <c r="T1329" s="172"/>
      <c r="U1329" s="172"/>
      <c r="V1329" s="172"/>
      <c r="W1329" s="172"/>
      <c r="X1329" s="172"/>
      <c r="Y1329" s="172"/>
      <c r="Z1329" s="172"/>
      <c r="AA1329" s="172"/>
      <c r="AB1329" s="172"/>
    </row>
    <row r="1330" spans="1:28" ht="14.25">
      <c r="A1330" s="166" t="s">
        <v>1513</v>
      </c>
      <c r="B1330" s="167" t="s">
        <v>2421</v>
      </c>
      <c r="C1330" s="167" t="s">
        <v>27</v>
      </c>
      <c r="D1330" s="168" t="s">
        <v>2422</v>
      </c>
      <c r="E1330" s="167" t="s">
        <v>76</v>
      </c>
      <c r="F1330" s="169">
        <v>5.8999999999999999E-3</v>
      </c>
      <c r="G1330" s="170">
        <v>61.55</v>
      </c>
      <c r="H1330" s="171">
        <v>0.36</v>
      </c>
      <c r="I1330" s="172"/>
      <c r="J1330" s="172"/>
      <c r="K1330" s="172"/>
      <c r="L1330" s="172"/>
      <c r="M1330" s="172"/>
      <c r="N1330" s="172"/>
      <c r="O1330" s="172"/>
      <c r="P1330" s="172"/>
      <c r="Q1330" s="172"/>
      <c r="R1330" s="172"/>
      <c r="S1330" s="172"/>
      <c r="T1330" s="172"/>
      <c r="U1330" s="172"/>
      <c r="V1330" s="172"/>
      <c r="W1330" s="172"/>
      <c r="X1330" s="172"/>
      <c r="Y1330" s="172"/>
      <c r="Z1330" s="172"/>
      <c r="AA1330" s="172"/>
      <c r="AB1330" s="172"/>
    </row>
    <row r="1331" spans="1:28" ht="14.25">
      <c r="A1331" s="166" t="s">
        <v>1513</v>
      </c>
      <c r="B1331" s="167" t="s">
        <v>2413</v>
      </c>
      <c r="C1331" s="167" t="s">
        <v>27</v>
      </c>
      <c r="D1331" s="168" t="s">
        <v>2414</v>
      </c>
      <c r="E1331" s="167" t="s">
        <v>76</v>
      </c>
      <c r="F1331" s="169">
        <v>3.15E-2</v>
      </c>
      <c r="G1331" s="170">
        <v>3.09</v>
      </c>
      <c r="H1331" s="171">
        <v>0.09</v>
      </c>
      <c r="I1331" s="172"/>
      <c r="J1331" s="172"/>
      <c r="K1331" s="172"/>
      <c r="L1331" s="172"/>
      <c r="M1331" s="172"/>
      <c r="N1331" s="172"/>
      <c r="O1331" s="172"/>
      <c r="P1331" s="172"/>
      <c r="Q1331" s="172"/>
      <c r="R1331" s="172"/>
      <c r="S1331" s="172"/>
      <c r="T1331" s="172"/>
      <c r="U1331" s="172"/>
      <c r="V1331" s="172"/>
      <c r="W1331" s="172"/>
      <c r="X1331" s="172"/>
      <c r="Y1331" s="172"/>
      <c r="Z1331" s="172"/>
      <c r="AA1331" s="172"/>
      <c r="AB1331" s="172"/>
    </row>
    <row r="1332" spans="1:28" ht="14.25">
      <c r="A1332" s="166" t="s">
        <v>1513</v>
      </c>
      <c r="B1332" s="167" t="s">
        <v>2419</v>
      </c>
      <c r="C1332" s="167" t="s">
        <v>27</v>
      </c>
      <c r="D1332" s="168" t="s">
        <v>2420</v>
      </c>
      <c r="E1332" s="167" t="s">
        <v>76</v>
      </c>
      <c r="F1332" s="169">
        <v>7.0000000000000001E-3</v>
      </c>
      <c r="G1332" s="170">
        <v>69.739999999999995</v>
      </c>
      <c r="H1332" s="171">
        <v>0.48</v>
      </c>
      <c r="I1332" s="172"/>
      <c r="J1332" s="172"/>
      <c r="K1332" s="172"/>
      <c r="L1332" s="172"/>
      <c r="M1332" s="172"/>
      <c r="N1332" s="172"/>
      <c r="O1332" s="172"/>
      <c r="P1332" s="172"/>
      <c r="Q1332" s="172"/>
      <c r="R1332" s="172"/>
      <c r="S1332" s="172"/>
      <c r="T1332" s="172"/>
      <c r="U1332" s="172"/>
      <c r="V1332" s="172"/>
      <c r="W1332" s="172"/>
      <c r="X1332" s="172"/>
      <c r="Y1332" s="172"/>
      <c r="Z1332" s="172"/>
      <c r="AA1332" s="172"/>
      <c r="AB1332" s="172"/>
    </row>
    <row r="1333" spans="1:28" ht="14.25">
      <c r="A1333" s="159"/>
      <c r="B1333" s="160"/>
      <c r="C1333" s="160"/>
      <c r="D1333" s="161"/>
      <c r="E1333" s="160"/>
      <c r="F1333" s="162"/>
      <c r="G1333" s="163"/>
      <c r="H1333" s="164"/>
      <c r="I1333" s="172"/>
      <c r="J1333" s="172"/>
      <c r="K1333" s="172"/>
      <c r="L1333" s="172"/>
      <c r="M1333" s="172"/>
      <c r="N1333" s="172"/>
      <c r="O1333" s="172"/>
      <c r="P1333" s="172"/>
      <c r="Q1333" s="172"/>
      <c r="R1333" s="172"/>
      <c r="S1333" s="172"/>
      <c r="T1333" s="172"/>
      <c r="U1333" s="172"/>
      <c r="V1333" s="172"/>
      <c r="W1333" s="172"/>
      <c r="X1333" s="172"/>
      <c r="Y1333" s="172"/>
      <c r="Z1333" s="172"/>
      <c r="AA1333" s="172"/>
      <c r="AB1333" s="172"/>
    </row>
    <row r="1334" spans="1:28" ht="14.25">
      <c r="A1334" s="148" t="s">
        <v>697</v>
      </c>
      <c r="B1334" s="149" t="s">
        <v>7</v>
      </c>
      <c r="C1334" s="149" t="s">
        <v>1504</v>
      </c>
      <c r="D1334" s="165" t="s">
        <v>1505</v>
      </c>
      <c r="E1334" s="149" t="s">
        <v>10</v>
      </c>
      <c r="F1334" s="150" t="s">
        <v>11</v>
      </c>
      <c r="G1334" s="151" t="s">
        <v>1506</v>
      </c>
      <c r="H1334" s="152" t="s">
        <v>1507</v>
      </c>
      <c r="I1334" s="172"/>
      <c r="J1334" s="172"/>
      <c r="K1334" s="172"/>
      <c r="L1334" s="172"/>
      <c r="M1334" s="172"/>
      <c r="N1334" s="172"/>
      <c r="O1334" s="172"/>
      <c r="P1334" s="172"/>
      <c r="Q1334" s="172"/>
      <c r="R1334" s="172"/>
      <c r="S1334" s="172"/>
      <c r="T1334" s="172"/>
      <c r="U1334" s="172"/>
      <c r="V1334" s="172"/>
      <c r="W1334" s="172"/>
      <c r="X1334" s="172"/>
      <c r="Y1334" s="172"/>
      <c r="Z1334" s="172"/>
      <c r="AA1334" s="172"/>
      <c r="AB1334" s="172"/>
    </row>
    <row r="1335" spans="1:28" ht="25.5">
      <c r="A1335" s="153" t="s">
        <v>1508</v>
      </c>
      <c r="B1335" s="154" t="s">
        <v>698</v>
      </c>
      <c r="C1335" s="154" t="s">
        <v>27</v>
      </c>
      <c r="D1335" s="155" t="s">
        <v>699</v>
      </c>
      <c r="E1335" s="154" t="s">
        <v>76</v>
      </c>
      <c r="F1335" s="156">
        <v>1</v>
      </c>
      <c r="G1335" s="157">
        <v>10.85</v>
      </c>
      <c r="H1335" s="158">
        <v>10.85</v>
      </c>
      <c r="I1335" s="172"/>
      <c r="J1335" s="172"/>
      <c r="K1335" s="172"/>
      <c r="L1335" s="172"/>
      <c r="M1335" s="172"/>
      <c r="N1335" s="172"/>
      <c r="O1335" s="172"/>
      <c r="P1335" s="172"/>
      <c r="Q1335" s="172"/>
      <c r="R1335" s="172"/>
      <c r="S1335" s="172"/>
      <c r="T1335" s="172"/>
      <c r="U1335" s="172"/>
      <c r="V1335" s="172"/>
      <c r="W1335" s="172"/>
      <c r="X1335" s="172"/>
      <c r="Y1335" s="172"/>
      <c r="Z1335" s="172"/>
      <c r="AA1335" s="172"/>
      <c r="AB1335" s="172"/>
    </row>
    <row r="1336" spans="1:28" ht="25.5">
      <c r="A1336" s="166" t="s">
        <v>1510</v>
      </c>
      <c r="B1336" s="167" t="s">
        <v>2411</v>
      </c>
      <c r="C1336" s="167" t="s">
        <v>27</v>
      </c>
      <c r="D1336" s="168" t="s">
        <v>2412</v>
      </c>
      <c r="E1336" s="167" t="s">
        <v>1673</v>
      </c>
      <c r="F1336" s="169">
        <v>0.152</v>
      </c>
      <c r="G1336" s="170">
        <v>24.48</v>
      </c>
      <c r="H1336" s="171">
        <v>3.72</v>
      </c>
      <c r="I1336" s="172"/>
      <c r="J1336" s="172"/>
      <c r="K1336" s="172"/>
      <c r="L1336" s="172"/>
      <c r="M1336" s="172"/>
      <c r="N1336" s="172"/>
      <c r="O1336" s="172"/>
      <c r="P1336" s="172"/>
      <c r="Q1336" s="172"/>
      <c r="R1336" s="172"/>
      <c r="S1336" s="172"/>
      <c r="T1336" s="172"/>
      <c r="U1336" s="172"/>
      <c r="V1336" s="172"/>
      <c r="W1336" s="172"/>
      <c r="X1336" s="172"/>
      <c r="Y1336" s="172"/>
      <c r="Z1336" s="172"/>
      <c r="AA1336" s="172"/>
      <c r="AB1336" s="172"/>
    </row>
    <row r="1337" spans="1:28" ht="25.5">
      <c r="A1337" s="166" t="s">
        <v>1510</v>
      </c>
      <c r="B1337" s="167" t="s">
        <v>2118</v>
      </c>
      <c r="C1337" s="167" t="s">
        <v>27</v>
      </c>
      <c r="D1337" s="168" t="s">
        <v>2119</v>
      </c>
      <c r="E1337" s="167" t="s">
        <v>1673</v>
      </c>
      <c r="F1337" s="169">
        <v>0.152</v>
      </c>
      <c r="G1337" s="170">
        <v>30.48</v>
      </c>
      <c r="H1337" s="171">
        <v>4.63</v>
      </c>
      <c r="I1337" s="172"/>
      <c r="J1337" s="172"/>
      <c r="K1337" s="172"/>
      <c r="L1337" s="172"/>
      <c r="M1337" s="172"/>
      <c r="N1337" s="172"/>
      <c r="O1337" s="172"/>
      <c r="P1337" s="172"/>
      <c r="Q1337" s="172"/>
      <c r="R1337" s="172"/>
      <c r="S1337" s="172"/>
      <c r="T1337" s="172"/>
      <c r="U1337" s="172"/>
      <c r="V1337" s="172"/>
      <c r="W1337" s="172"/>
      <c r="X1337" s="172"/>
      <c r="Y1337" s="172"/>
      <c r="Z1337" s="172"/>
      <c r="AA1337" s="172"/>
      <c r="AB1337" s="172"/>
    </row>
    <row r="1338" spans="1:28" ht="14.25">
      <c r="A1338" s="166" t="s">
        <v>1513</v>
      </c>
      <c r="B1338" s="167" t="s">
        <v>2421</v>
      </c>
      <c r="C1338" s="167" t="s">
        <v>27</v>
      </c>
      <c r="D1338" s="168" t="s">
        <v>2422</v>
      </c>
      <c r="E1338" s="167" t="s">
        <v>76</v>
      </c>
      <c r="F1338" s="169">
        <v>7.1000000000000004E-3</v>
      </c>
      <c r="G1338" s="170">
        <v>61.55</v>
      </c>
      <c r="H1338" s="171">
        <v>0.43</v>
      </c>
      <c r="I1338" s="172"/>
      <c r="J1338" s="172"/>
      <c r="K1338" s="172"/>
      <c r="L1338" s="172"/>
      <c r="M1338" s="172"/>
      <c r="N1338" s="172"/>
      <c r="O1338" s="189"/>
      <c r="P1338" s="189"/>
      <c r="Q1338" s="172"/>
      <c r="R1338" s="172"/>
      <c r="S1338" s="172"/>
      <c r="T1338" s="172"/>
      <c r="U1338" s="172"/>
      <c r="V1338" s="172"/>
      <c r="W1338" s="172"/>
      <c r="X1338" s="172"/>
      <c r="Y1338" s="172"/>
      <c r="Z1338" s="172"/>
      <c r="AA1338" s="172"/>
      <c r="AB1338" s="172"/>
    </row>
    <row r="1339" spans="1:28" ht="25.5">
      <c r="A1339" s="166" t="s">
        <v>1513</v>
      </c>
      <c r="B1339" s="167" t="s">
        <v>2449</v>
      </c>
      <c r="C1339" s="167" t="s">
        <v>27</v>
      </c>
      <c r="D1339" s="168" t="s">
        <v>2450</v>
      </c>
      <c r="E1339" s="167" t="s">
        <v>76</v>
      </c>
      <c r="F1339" s="169">
        <v>1</v>
      </c>
      <c r="G1339" s="170">
        <v>1.42</v>
      </c>
      <c r="H1339" s="171">
        <v>1.42</v>
      </c>
      <c r="I1339" s="172"/>
      <c r="J1339" s="172"/>
      <c r="K1339" s="172"/>
      <c r="L1339" s="172"/>
      <c r="M1339" s="172"/>
      <c r="N1339" s="172"/>
      <c r="O1339" s="172"/>
      <c r="P1339" s="172"/>
      <c r="Q1339" s="172"/>
      <c r="R1339" s="172"/>
      <c r="S1339" s="172"/>
      <c r="T1339" s="172"/>
      <c r="U1339" s="172"/>
      <c r="V1339" s="172"/>
      <c r="W1339" s="172"/>
      <c r="X1339" s="172"/>
      <c r="Y1339" s="172"/>
      <c r="Z1339" s="172"/>
      <c r="AA1339" s="172"/>
      <c r="AB1339" s="172"/>
    </row>
    <row r="1340" spans="1:28" ht="14.25">
      <c r="A1340" s="166" t="s">
        <v>1513</v>
      </c>
      <c r="B1340" s="167" t="s">
        <v>2413</v>
      </c>
      <c r="C1340" s="167" t="s">
        <v>27</v>
      </c>
      <c r="D1340" s="168" t="s">
        <v>2414</v>
      </c>
      <c r="E1340" s="167" t="s">
        <v>76</v>
      </c>
      <c r="F1340" s="169">
        <v>3.3799999999999997E-2</v>
      </c>
      <c r="G1340" s="170">
        <v>3.09</v>
      </c>
      <c r="H1340" s="171">
        <v>0.1</v>
      </c>
      <c r="I1340" s="172"/>
      <c r="J1340" s="172"/>
      <c r="K1340" s="172"/>
      <c r="L1340" s="172"/>
      <c r="M1340" s="172"/>
      <c r="N1340" s="172"/>
      <c r="P1340" s="172"/>
      <c r="Q1340" s="172"/>
      <c r="R1340" s="172"/>
      <c r="S1340" s="172"/>
      <c r="T1340" s="172"/>
      <c r="U1340" s="172"/>
      <c r="V1340" s="172"/>
      <c r="W1340" s="172"/>
      <c r="X1340" s="172"/>
      <c r="Y1340" s="172"/>
      <c r="Z1340" s="172"/>
      <c r="AA1340" s="172"/>
      <c r="AB1340" s="172"/>
    </row>
    <row r="1341" spans="1:28" ht="14.25">
      <c r="A1341" s="166" t="s">
        <v>1513</v>
      </c>
      <c r="B1341" s="167" t="s">
        <v>2419</v>
      </c>
      <c r="C1341" s="167" t="s">
        <v>27</v>
      </c>
      <c r="D1341" s="168" t="s">
        <v>2420</v>
      </c>
      <c r="E1341" s="167" t="s">
        <v>76</v>
      </c>
      <c r="F1341" s="169">
        <v>8.0000000000000002E-3</v>
      </c>
      <c r="G1341" s="170">
        <v>69.739999999999995</v>
      </c>
      <c r="H1341" s="171">
        <v>0.55000000000000004</v>
      </c>
      <c r="I1341" s="172"/>
      <c r="J1341" s="172"/>
      <c r="K1341" s="172"/>
      <c r="L1341" s="172"/>
      <c r="M1341" s="172"/>
      <c r="N1341" s="172"/>
      <c r="O1341" s="172"/>
      <c r="P1341" s="172"/>
      <c r="Q1341" s="172"/>
      <c r="R1341" s="172"/>
      <c r="S1341" s="172"/>
      <c r="T1341" s="172"/>
      <c r="U1341" s="172"/>
      <c r="V1341" s="172"/>
      <c r="W1341" s="172"/>
      <c r="X1341" s="172"/>
      <c r="Y1341" s="172"/>
      <c r="Z1341" s="172"/>
      <c r="AA1341" s="172"/>
      <c r="AB1341" s="172"/>
    </row>
    <row r="1342" spans="1:28" ht="14.25">
      <c r="A1342" s="159"/>
      <c r="B1342" s="160"/>
      <c r="C1342" s="160"/>
      <c r="D1342" s="161"/>
      <c r="E1342" s="160"/>
      <c r="F1342" s="162"/>
      <c r="G1342" s="163"/>
      <c r="H1342" s="164"/>
      <c r="I1342" s="172"/>
      <c r="J1342" s="172"/>
      <c r="K1342" s="172"/>
      <c r="L1342" s="172"/>
      <c r="M1342" s="172"/>
      <c r="N1342" s="172"/>
      <c r="O1342" s="172"/>
      <c r="P1342" s="172"/>
      <c r="Q1342" s="172"/>
      <c r="R1342" s="172"/>
      <c r="S1342" s="172"/>
      <c r="T1342" s="172"/>
      <c r="U1342" s="172"/>
      <c r="V1342" s="172"/>
      <c r="W1342" s="172"/>
      <c r="X1342" s="172"/>
      <c r="Y1342" s="172"/>
      <c r="Z1342" s="172"/>
      <c r="AA1342" s="172"/>
      <c r="AB1342" s="172"/>
    </row>
    <row r="1343" spans="1:28" ht="14.25">
      <c r="A1343" s="148" t="s">
        <v>700</v>
      </c>
      <c r="B1343" s="149" t="s">
        <v>7</v>
      </c>
      <c r="C1343" s="149" t="s">
        <v>1504</v>
      </c>
      <c r="D1343" s="165" t="s">
        <v>1505</v>
      </c>
      <c r="E1343" s="149" t="s">
        <v>10</v>
      </c>
      <c r="F1343" s="150" t="s">
        <v>11</v>
      </c>
      <c r="G1343" s="151" t="s">
        <v>1506</v>
      </c>
      <c r="H1343" s="152" t="s">
        <v>1507</v>
      </c>
      <c r="I1343" s="172"/>
      <c r="J1343" s="172"/>
      <c r="K1343" s="172"/>
      <c r="L1343" s="172"/>
      <c r="M1343" s="172"/>
      <c r="N1343" s="172"/>
      <c r="O1343" s="172"/>
      <c r="P1343" s="172"/>
      <c r="Q1343" s="172"/>
      <c r="R1343" s="172"/>
      <c r="S1343" s="172"/>
      <c r="T1343" s="172"/>
      <c r="U1343" s="172"/>
      <c r="V1343" s="172"/>
      <c r="W1343" s="172"/>
      <c r="X1343" s="172"/>
      <c r="Y1343" s="172"/>
      <c r="Z1343" s="172"/>
      <c r="AA1343" s="172"/>
      <c r="AB1343" s="172"/>
    </row>
    <row r="1344" spans="1:28" ht="38.25">
      <c r="A1344" s="153" t="s">
        <v>1508</v>
      </c>
      <c r="B1344" s="154" t="s">
        <v>701</v>
      </c>
      <c r="C1344" s="154" t="s">
        <v>27</v>
      </c>
      <c r="D1344" s="155" t="s">
        <v>702</v>
      </c>
      <c r="E1344" s="154" t="s">
        <v>76</v>
      </c>
      <c r="F1344" s="156">
        <v>1</v>
      </c>
      <c r="G1344" s="157">
        <v>13.18</v>
      </c>
      <c r="H1344" s="158">
        <v>13.18</v>
      </c>
      <c r="I1344" s="172"/>
      <c r="J1344" s="172"/>
      <c r="K1344" s="172"/>
      <c r="L1344" s="172"/>
      <c r="M1344" s="172"/>
      <c r="N1344" s="172"/>
      <c r="O1344" s="172"/>
      <c r="P1344" s="172"/>
      <c r="Q1344" s="172"/>
      <c r="R1344" s="172"/>
      <c r="S1344" s="172"/>
      <c r="T1344" s="172"/>
      <c r="U1344" s="172"/>
      <c r="V1344" s="172"/>
      <c r="W1344" s="172"/>
      <c r="X1344" s="172"/>
      <c r="Y1344" s="172"/>
      <c r="Z1344" s="172"/>
      <c r="AA1344" s="172"/>
      <c r="AB1344" s="172"/>
    </row>
    <row r="1345" spans="1:28" ht="25.5">
      <c r="A1345" s="166" t="s">
        <v>1510</v>
      </c>
      <c r="B1345" s="167" t="s">
        <v>2118</v>
      </c>
      <c r="C1345" s="167" t="s">
        <v>27</v>
      </c>
      <c r="D1345" s="168" t="s">
        <v>2119</v>
      </c>
      <c r="E1345" s="167" t="s">
        <v>1673</v>
      </c>
      <c r="F1345" s="169">
        <v>0.13120000000000001</v>
      </c>
      <c r="G1345" s="170">
        <v>30.48</v>
      </c>
      <c r="H1345" s="171">
        <v>3.99</v>
      </c>
      <c r="I1345" s="172"/>
      <c r="J1345" s="172"/>
      <c r="K1345" s="172"/>
      <c r="L1345" s="172"/>
      <c r="M1345" s="172"/>
      <c r="N1345" s="172"/>
      <c r="O1345" s="172"/>
      <c r="P1345" s="172"/>
      <c r="Q1345" s="172"/>
      <c r="R1345" s="172"/>
      <c r="S1345" s="172"/>
      <c r="T1345" s="172"/>
      <c r="U1345" s="172"/>
      <c r="V1345" s="172"/>
      <c r="W1345" s="172"/>
      <c r="X1345" s="172"/>
      <c r="Y1345" s="172"/>
      <c r="Z1345" s="172"/>
      <c r="AA1345" s="172"/>
      <c r="AB1345" s="172"/>
    </row>
    <row r="1346" spans="1:28" ht="25.5">
      <c r="A1346" s="166" t="s">
        <v>1510</v>
      </c>
      <c r="B1346" s="167" t="s">
        <v>2411</v>
      </c>
      <c r="C1346" s="167" t="s">
        <v>27</v>
      </c>
      <c r="D1346" s="168" t="s">
        <v>2412</v>
      </c>
      <c r="E1346" s="167" t="s">
        <v>1673</v>
      </c>
      <c r="F1346" s="169">
        <v>0.13120000000000001</v>
      </c>
      <c r="G1346" s="170">
        <v>24.48</v>
      </c>
      <c r="H1346" s="171">
        <v>3.21</v>
      </c>
      <c r="I1346" s="172"/>
      <c r="J1346" s="172"/>
      <c r="K1346" s="172"/>
      <c r="L1346" s="172"/>
      <c r="M1346" s="172"/>
      <c r="N1346" s="172"/>
      <c r="O1346" s="172"/>
      <c r="P1346" s="172"/>
      <c r="Q1346" s="172"/>
      <c r="R1346" s="172"/>
      <c r="S1346" s="172"/>
      <c r="T1346" s="172"/>
      <c r="U1346" s="172"/>
      <c r="V1346" s="172"/>
      <c r="W1346" s="172"/>
      <c r="X1346" s="172"/>
      <c r="Y1346" s="172"/>
      <c r="Z1346" s="172"/>
      <c r="AA1346" s="172"/>
      <c r="AB1346" s="172"/>
    </row>
    <row r="1347" spans="1:28" ht="25.5">
      <c r="A1347" s="166" t="s">
        <v>1513</v>
      </c>
      <c r="B1347" s="167" t="s">
        <v>2451</v>
      </c>
      <c r="C1347" s="167" t="s">
        <v>27</v>
      </c>
      <c r="D1347" s="168" t="s">
        <v>2452</v>
      </c>
      <c r="E1347" s="167" t="s">
        <v>76</v>
      </c>
      <c r="F1347" s="169">
        <v>1</v>
      </c>
      <c r="G1347" s="170">
        <v>5.05</v>
      </c>
      <c r="H1347" s="171">
        <v>5.05</v>
      </c>
      <c r="I1347" s="172"/>
      <c r="J1347" s="172"/>
      <c r="K1347" s="172"/>
      <c r="L1347" s="172"/>
      <c r="M1347" s="172"/>
      <c r="N1347" s="172"/>
      <c r="O1347" s="172"/>
      <c r="P1347" s="172"/>
      <c r="Q1347" s="172"/>
      <c r="R1347" s="172"/>
      <c r="S1347" s="172"/>
      <c r="T1347" s="172"/>
      <c r="U1347" s="172"/>
      <c r="V1347" s="172"/>
      <c r="W1347" s="172"/>
      <c r="X1347" s="172"/>
      <c r="Y1347" s="172"/>
      <c r="Z1347" s="172"/>
      <c r="AA1347" s="172"/>
      <c r="AB1347" s="172"/>
    </row>
    <row r="1348" spans="1:28" ht="14.25">
      <c r="A1348" s="166" t="s">
        <v>1513</v>
      </c>
      <c r="B1348" s="167" t="s">
        <v>2419</v>
      </c>
      <c r="C1348" s="167" t="s">
        <v>27</v>
      </c>
      <c r="D1348" s="168" t="s">
        <v>2420</v>
      </c>
      <c r="E1348" s="167" t="s">
        <v>76</v>
      </c>
      <c r="F1348" s="169">
        <v>7.0000000000000001E-3</v>
      </c>
      <c r="G1348" s="170">
        <v>69.739999999999995</v>
      </c>
      <c r="H1348" s="171">
        <v>0.48</v>
      </c>
      <c r="I1348" s="172"/>
      <c r="J1348" s="172"/>
      <c r="K1348" s="172"/>
      <c r="L1348" s="172"/>
      <c r="M1348" s="172"/>
      <c r="N1348" s="172"/>
      <c r="O1348" s="172"/>
      <c r="P1348" s="172"/>
      <c r="Q1348" s="172"/>
      <c r="R1348" s="172"/>
      <c r="S1348" s="172"/>
      <c r="T1348" s="172"/>
      <c r="U1348" s="172"/>
      <c r="V1348" s="172"/>
      <c r="W1348" s="172"/>
      <c r="X1348" s="172"/>
      <c r="Y1348" s="172"/>
      <c r="Z1348" s="172"/>
      <c r="AA1348" s="172"/>
      <c r="AB1348" s="172"/>
    </row>
    <row r="1349" spans="1:28" ht="14.25">
      <c r="A1349" s="166" t="s">
        <v>1513</v>
      </c>
      <c r="B1349" s="167" t="s">
        <v>2421</v>
      </c>
      <c r="C1349" s="167" t="s">
        <v>27</v>
      </c>
      <c r="D1349" s="168" t="s">
        <v>2422</v>
      </c>
      <c r="E1349" s="167" t="s">
        <v>76</v>
      </c>
      <c r="F1349" s="169">
        <v>5.8999999999999999E-3</v>
      </c>
      <c r="G1349" s="170">
        <v>61.55</v>
      </c>
      <c r="H1349" s="171">
        <v>0.36</v>
      </c>
      <c r="I1349" s="172"/>
      <c r="J1349" s="172"/>
      <c r="K1349" s="172"/>
      <c r="L1349" s="172"/>
      <c r="M1349" s="172"/>
      <c r="N1349" s="172"/>
      <c r="O1349" s="172"/>
      <c r="P1349" s="172"/>
      <c r="Q1349" s="172"/>
      <c r="R1349" s="172"/>
      <c r="S1349" s="172"/>
      <c r="T1349" s="172"/>
      <c r="U1349" s="172"/>
      <c r="V1349" s="172"/>
      <c r="W1349" s="172"/>
      <c r="X1349" s="172"/>
      <c r="Y1349" s="172"/>
      <c r="Z1349" s="172"/>
      <c r="AA1349" s="172"/>
      <c r="AB1349" s="172"/>
    </row>
    <row r="1350" spans="1:28" ht="14.25">
      <c r="A1350" s="166" t="s">
        <v>1513</v>
      </c>
      <c r="B1350" s="167" t="s">
        <v>2413</v>
      </c>
      <c r="C1350" s="167" t="s">
        <v>27</v>
      </c>
      <c r="D1350" s="168" t="s">
        <v>2414</v>
      </c>
      <c r="E1350" s="167" t="s">
        <v>76</v>
      </c>
      <c r="F1350" s="169">
        <v>3.15E-2</v>
      </c>
      <c r="G1350" s="170">
        <v>3.09</v>
      </c>
      <c r="H1350" s="171">
        <v>0.09</v>
      </c>
      <c r="I1350" s="172"/>
      <c r="J1350" s="172"/>
      <c r="K1350" s="172"/>
      <c r="L1350" s="172"/>
      <c r="M1350" s="172"/>
      <c r="N1350" s="172"/>
      <c r="O1350" s="172"/>
      <c r="P1350" s="172"/>
      <c r="Q1350" s="172"/>
      <c r="R1350" s="172"/>
      <c r="S1350" s="172"/>
      <c r="T1350" s="172"/>
      <c r="U1350" s="172"/>
      <c r="V1350" s="172"/>
      <c r="W1350" s="172"/>
      <c r="X1350" s="172"/>
      <c r="Y1350" s="172"/>
      <c r="Z1350" s="172"/>
      <c r="AA1350" s="172"/>
      <c r="AB1350" s="172"/>
    </row>
    <row r="1351" spans="1:28" ht="14.25">
      <c r="A1351" s="159"/>
      <c r="B1351" s="160"/>
      <c r="C1351" s="160"/>
      <c r="D1351" s="161"/>
      <c r="E1351" s="160"/>
      <c r="F1351" s="162"/>
      <c r="G1351" s="163"/>
      <c r="H1351" s="164"/>
      <c r="I1351" s="172"/>
      <c r="J1351" s="172"/>
      <c r="K1351" s="172"/>
      <c r="L1351" s="172"/>
      <c r="M1351" s="172"/>
      <c r="N1351" s="172"/>
      <c r="O1351" s="172"/>
      <c r="P1351" s="172"/>
      <c r="Q1351" s="172"/>
      <c r="R1351" s="172"/>
      <c r="S1351" s="172"/>
      <c r="T1351" s="172"/>
      <c r="U1351" s="172"/>
      <c r="V1351" s="172"/>
      <c r="W1351" s="172"/>
      <c r="X1351" s="172"/>
      <c r="Y1351" s="172"/>
      <c r="Z1351" s="172"/>
      <c r="AA1351" s="172"/>
      <c r="AB1351" s="172"/>
    </row>
    <row r="1352" spans="1:28" ht="14.25">
      <c r="A1352" s="148" t="s">
        <v>703</v>
      </c>
      <c r="B1352" s="149" t="s">
        <v>7</v>
      </c>
      <c r="C1352" s="149" t="s">
        <v>1504</v>
      </c>
      <c r="D1352" s="165" t="s">
        <v>1505</v>
      </c>
      <c r="E1352" s="149" t="s">
        <v>10</v>
      </c>
      <c r="F1352" s="150" t="s">
        <v>11</v>
      </c>
      <c r="G1352" s="151" t="s">
        <v>1506</v>
      </c>
      <c r="H1352" s="152" t="s">
        <v>1507</v>
      </c>
      <c r="I1352" s="172"/>
      <c r="J1352" s="172"/>
      <c r="K1352" s="172"/>
      <c r="L1352" s="172"/>
      <c r="M1352" s="172"/>
      <c r="N1352" s="172"/>
      <c r="O1352" s="172"/>
      <c r="P1352" s="172"/>
      <c r="Q1352" s="172"/>
      <c r="R1352" s="172"/>
      <c r="S1352" s="172"/>
      <c r="T1352" s="172"/>
      <c r="U1352" s="172"/>
      <c r="V1352" s="172"/>
      <c r="W1352" s="172"/>
      <c r="X1352" s="172"/>
      <c r="Y1352" s="172"/>
      <c r="Z1352" s="172"/>
      <c r="AA1352" s="172"/>
      <c r="AB1352" s="172"/>
    </row>
    <row r="1353" spans="1:28" ht="25.5">
      <c r="A1353" s="153" t="s">
        <v>1508</v>
      </c>
      <c r="B1353" s="154" t="s">
        <v>704</v>
      </c>
      <c r="C1353" s="154" t="s">
        <v>27</v>
      </c>
      <c r="D1353" s="155" t="s">
        <v>705</v>
      </c>
      <c r="E1353" s="154" t="s">
        <v>76</v>
      </c>
      <c r="F1353" s="156">
        <v>1</v>
      </c>
      <c r="G1353" s="157">
        <v>13.88</v>
      </c>
      <c r="H1353" s="158">
        <v>13.88</v>
      </c>
      <c r="I1353" s="172"/>
      <c r="J1353" s="172"/>
      <c r="K1353" s="172"/>
      <c r="L1353" s="172"/>
      <c r="M1353" s="172"/>
      <c r="N1353" s="172"/>
      <c r="O1353" s="172"/>
      <c r="P1353" s="172"/>
      <c r="Q1353" s="172"/>
      <c r="R1353" s="172"/>
      <c r="S1353" s="172"/>
      <c r="T1353" s="172"/>
      <c r="U1353" s="172"/>
      <c r="V1353" s="172"/>
      <c r="W1353" s="172"/>
      <c r="X1353" s="172"/>
      <c r="Y1353" s="172"/>
      <c r="Z1353" s="172"/>
      <c r="AA1353" s="172"/>
      <c r="AB1353" s="172"/>
    </row>
    <row r="1354" spans="1:28" ht="25.5">
      <c r="A1354" s="166" t="s">
        <v>1510</v>
      </c>
      <c r="B1354" s="167" t="s">
        <v>2118</v>
      </c>
      <c r="C1354" s="167" t="s">
        <v>27</v>
      </c>
      <c r="D1354" s="168" t="s">
        <v>2119</v>
      </c>
      <c r="E1354" s="167" t="s">
        <v>1673</v>
      </c>
      <c r="F1354" s="169">
        <v>0.2026</v>
      </c>
      <c r="G1354" s="170">
        <v>30.48</v>
      </c>
      <c r="H1354" s="171">
        <v>6.17</v>
      </c>
      <c r="I1354" s="172"/>
      <c r="J1354" s="172"/>
      <c r="K1354" s="172"/>
      <c r="L1354" s="172"/>
      <c r="M1354" s="172"/>
      <c r="N1354" s="172"/>
      <c r="O1354" s="172"/>
      <c r="P1354" s="172"/>
      <c r="Q1354" s="172"/>
      <c r="R1354" s="172"/>
      <c r="S1354" s="172"/>
      <c r="T1354" s="172"/>
      <c r="U1354" s="172"/>
      <c r="V1354" s="172"/>
      <c r="W1354" s="172"/>
      <c r="X1354" s="172"/>
      <c r="Y1354" s="172"/>
      <c r="Z1354" s="172"/>
      <c r="AA1354" s="172"/>
      <c r="AB1354" s="172"/>
    </row>
    <row r="1355" spans="1:28" ht="25.5">
      <c r="A1355" s="166" t="s">
        <v>1510</v>
      </c>
      <c r="B1355" s="167" t="s">
        <v>2411</v>
      </c>
      <c r="C1355" s="167" t="s">
        <v>27</v>
      </c>
      <c r="D1355" s="168" t="s">
        <v>2412</v>
      </c>
      <c r="E1355" s="167" t="s">
        <v>1673</v>
      </c>
      <c r="F1355" s="169">
        <v>0.2026</v>
      </c>
      <c r="G1355" s="170">
        <v>24.48</v>
      </c>
      <c r="H1355" s="171">
        <v>4.95</v>
      </c>
      <c r="I1355" s="172"/>
      <c r="J1355" s="172"/>
      <c r="K1355" s="172"/>
      <c r="L1355" s="172"/>
      <c r="M1355" s="172"/>
      <c r="N1355" s="172"/>
      <c r="O1355" s="172"/>
      <c r="P1355" s="172"/>
      <c r="Q1355" s="172"/>
      <c r="R1355" s="172"/>
      <c r="S1355" s="172"/>
      <c r="T1355" s="172"/>
      <c r="U1355" s="172"/>
      <c r="V1355" s="172"/>
      <c r="W1355" s="172"/>
      <c r="X1355" s="172"/>
      <c r="Y1355" s="172"/>
      <c r="Z1355" s="172"/>
      <c r="AA1355" s="172"/>
      <c r="AB1355" s="172"/>
    </row>
    <row r="1356" spans="1:28" ht="14.25">
      <c r="A1356" s="166" t="s">
        <v>1513</v>
      </c>
      <c r="B1356" s="167" t="s">
        <v>2453</v>
      </c>
      <c r="C1356" s="167" t="s">
        <v>27</v>
      </c>
      <c r="D1356" s="168" t="s">
        <v>2454</v>
      </c>
      <c r="E1356" s="167" t="s">
        <v>76</v>
      </c>
      <c r="F1356" s="169">
        <v>1</v>
      </c>
      <c r="G1356" s="170">
        <v>1.1299999999999999</v>
      </c>
      <c r="H1356" s="171">
        <v>1.1299999999999999</v>
      </c>
      <c r="I1356" s="172"/>
      <c r="J1356" s="172"/>
      <c r="K1356" s="172"/>
      <c r="L1356" s="172"/>
      <c r="M1356" s="172"/>
      <c r="N1356" s="172"/>
      <c r="O1356" s="172"/>
      <c r="P1356" s="172"/>
      <c r="Q1356" s="172"/>
      <c r="R1356" s="172"/>
      <c r="S1356" s="172"/>
      <c r="T1356" s="172"/>
      <c r="U1356" s="172"/>
      <c r="V1356" s="172"/>
      <c r="W1356" s="172"/>
      <c r="X1356" s="172"/>
      <c r="Y1356" s="172"/>
      <c r="Z1356" s="172"/>
      <c r="AA1356" s="172"/>
      <c r="AB1356" s="172"/>
    </row>
    <row r="1357" spans="1:28" ht="14.25">
      <c r="A1357" s="166" t="s">
        <v>1513</v>
      </c>
      <c r="B1357" s="167" t="s">
        <v>2419</v>
      </c>
      <c r="C1357" s="167" t="s">
        <v>27</v>
      </c>
      <c r="D1357" s="168" t="s">
        <v>2420</v>
      </c>
      <c r="E1357" s="167" t="s">
        <v>76</v>
      </c>
      <c r="F1357" s="169">
        <v>1.2E-2</v>
      </c>
      <c r="G1357" s="170">
        <v>69.739999999999995</v>
      </c>
      <c r="H1357" s="171">
        <v>0.83</v>
      </c>
      <c r="I1357" s="172"/>
      <c r="J1357" s="172"/>
      <c r="K1357" s="172"/>
      <c r="L1357" s="172"/>
      <c r="M1357" s="172"/>
      <c r="N1357" s="172"/>
      <c r="O1357" s="172"/>
      <c r="P1357" s="172"/>
      <c r="Q1357" s="172"/>
      <c r="R1357" s="172"/>
      <c r="S1357" s="172"/>
      <c r="T1357" s="172"/>
      <c r="U1357" s="172"/>
      <c r="V1357" s="172"/>
      <c r="W1357" s="172"/>
      <c r="X1357" s="172"/>
      <c r="Y1357" s="172"/>
      <c r="Z1357" s="172"/>
      <c r="AA1357" s="172"/>
      <c r="AB1357" s="172"/>
    </row>
    <row r="1358" spans="1:28" ht="14.25">
      <c r="A1358" s="166" t="s">
        <v>1513</v>
      </c>
      <c r="B1358" s="167" t="s">
        <v>2413</v>
      </c>
      <c r="C1358" s="167" t="s">
        <v>27</v>
      </c>
      <c r="D1358" s="168" t="s">
        <v>2414</v>
      </c>
      <c r="E1358" s="167" t="s">
        <v>76</v>
      </c>
      <c r="F1358" s="169">
        <v>5.0700000000000002E-2</v>
      </c>
      <c r="G1358" s="170">
        <v>3.09</v>
      </c>
      <c r="H1358" s="171">
        <v>0.15</v>
      </c>
      <c r="I1358" s="172"/>
      <c r="J1358" s="172"/>
      <c r="K1358" s="172"/>
      <c r="L1358" s="172"/>
      <c r="M1358" s="172"/>
      <c r="N1358" s="172"/>
      <c r="O1358" s="172"/>
      <c r="P1358" s="172"/>
      <c r="Q1358" s="172"/>
      <c r="R1358" s="172"/>
      <c r="S1358" s="172"/>
      <c r="T1358" s="172"/>
      <c r="U1358" s="172"/>
      <c r="V1358" s="172"/>
      <c r="W1358" s="172"/>
      <c r="X1358" s="172"/>
      <c r="Y1358" s="172"/>
      <c r="Z1358" s="172"/>
      <c r="AA1358" s="172"/>
      <c r="AB1358" s="172"/>
    </row>
    <row r="1359" spans="1:28" ht="14.25">
      <c r="A1359" s="166" t="s">
        <v>1513</v>
      </c>
      <c r="B1359" s="167" t="s">
        <v>2421</v>
      </c>
      <c r="C1359" s="167" t="s">
        <v>27</v>
      </c>
      <c r="D1359" s="168" t="s">
        <v>2422</v>
      </c>
      <c r="E1359" s="167" t="s">
        <v>76</v>
      </c>
      <c r="F1359" s="169">
        <v>1.06E-2</v>
      </c>
      <c r="G1359" s="170">
        <v>61.55</v>
      </c>
      <c r="H1359" s="171">
        <v>0.65</v>
      </c>
      <c r="I1359" s="172"/>
      <c r="J1359" s="172"/>
      <c r="K1359" s="172"/>
      <c r="L1359" s="172"/>
      <c r="M1359" s="172"/>
      <c r="N1359" s="172"/>
      <c r="O1359" s="172"/>
      <c r="P1359" s="172"/>
      <c r="Q1359" s="172"/>
      <c r="R1359" s="172"/>
      <c r="S1359" s="172"/>
      <c r="T1359" s="172"/>
      <c r="U1359" s="172"/>
      <c r="V1359" s="172"/>
      <c r="W1359" s="172"/>
      <c r="X1359" s="172"/>
      <c r="Y1359" s="172"/>
      <c r="Z1359" s="172"/>
      <c r="AA1359" s="172"/>
      <c r="AB1359" s="172"/>
    </row>
    <row r="1360" spans="1:28" ht="14.25">
      <c r="A1360" s="159"/>
      <c r="B1360" s="160"/>
      <c r="C1360" s="160"/>
      <c r="D1360" s="161"/>
      <c r="E1360" s="160"/>
      <c r="F1360" s="162"/>
      <c r="G1360" s="163"/>
      <c r="H1360" s="164"/>
      <c r="I1360" s="172"/>
      <c r="J1360" s="172"/>
      <c r="K1360" s="172"/>
      <c r="L1360" s="172"/>
      <c r="M1360" s="172"/>
      <c r="N1360" s="172"/>
      <c r="O1360" s="172"/>
      <c r="P1360" s="172"/>
      <c r="Q1360" s="172"/>
      <c r="R1360" s="172"/>
      <c r="S1360" s="172"/>
      <c r="T1360" s="172"/>
      <c r="U1360" s="172"/>
      <c r="V1360" s="172"/>
      <c r="W1360" s="172"/>
      <c r="X1360" s="172"/>
      <c r="Y1360" s="172"/>
      <c r="Z1360" s="172"/>
      <c r="AA1360" s="172"/>
      <c r="AB1360" s="172"/>
    </row>
    <row r="1361" spans="1:28" ht="14.25">
      <c r="A1361" s="148" t="s">
        <v>706</v>
      </c>
      <c r="B1361" s="149" t="s">
        <v>7</v>
      </c>
      <c r="C1361" s="149" t="s">
        <v>1504</v>
      </c>
      <c r="D1361" s="165" t="s">
        <v>1505</v>
      </c>
      <c r="E1361" s="149" t="s">
        <v>10</v>
      </c>
      <c r="F1361" s="150" t="s">
        <v>11</v>
      </c>
      <c r="G1361" s="151" t="s">
        <v>1506</v>
      </c>
      <c r="H1361" s="152" t="s">
        <v>1507</v>
      </c>
      <c r="I1361" s="172"/>
      <c r="J1361" s="172"/>
      <c r="K1361" s="172"/>
      <c r="L1361" s="172"/>
      <c r="M1361" s="172"/>
      <c r="N1361" s="172"/>
      <c r="O1361" s="172"/>
      <c r="P1361" s="172"/>
      <c r="Q1361" s="172"/>
      <c r="R1361" s="172"/>
      <c r="S1361" s="172"/>
      <c r="T1361" s="172"/>
      <c r="U1361" s="172"/>
      <c r="V1361" s="172"/>
      <c r="W1361" s="172"/>
      <c r="X1361" s="172"/>
      <c r="Y1361" s="172"/>
      <c r="Z1361" s="172"/>
      <c r="AA1361" s="172"/>
      <c r="AB1361" s="172"/>
    </row>
    <row r="1362" spans="1:28" ht="25.5">
      <c r="A1362" s="153" t="s">
        <v>1508</v>
      </c>
      <c r="B1362" s="154" t="s">
        <v>707</v>
      </c>
      <c r="C1362" s="154" t="s">
        <v>27</v>
      </c>
      <c r="D1362" s="155" t="s">
        <v>708</v>
      </c>
      <c r="E1362" s="154" t="s">
        <v>76</v>
      </c>
      <c r="F1362" s="156">
        <v>1</v>
      </c>
      <c r="G1362" s="157">
        <v>22.35</v>
      </c>
      <c r="H1362" s="158">
        <v>22.35</v>
      </c>
      <c r="I1362" s="172"/>
      <c r="J1362" s="172"/>
      <c r="K1362" s="172"/>
      <c r="L1362" s="172"/>
      <c r="M1362" s="172"/>
      <c r="N1362" s="172"/>
      <c r="O1362" s="172"/>
      <c r="P1362" s="172"/>
      <c r="Q1362" s="172"/>
      <c r="R1362" s="172"/>
      <c r="S1362" s="172"/>
      <c r="T1362" s="172"/>
      <c r="U1362" s="172"/>
      <c r="V1362" s="172"/>
      <c r="W1362" s="172"/>
      <c r="X1362" s="172"/>
      <c r="Y1362" s="172"/>
      <c r="Z1362" s="172"/>
      <c r="AA1362" s="172"/>
      <c r="AB1362" s="172"/>
    </row>
    <row r="1363" spans="1:28" ht="25.5">
      <c r="A1363" s="166" t="s">
        <v>1510</v>
      </c>
      <c r="B1363" s="167" t="s">
        <v>2411</v>
      </c>
      <c r="C1363" s="167" t="s">
        <v>27</v>
      </c>
      <c r="D1363" s="168" t="s">
        <v>2412</v>
      </c>
      <c r="E1363" s="167" t="s">
        <v>1673</v>
      </c>
      <c r="F1363" s="169">
        <v>0.22939999999999999</v>
      </c>
      <c r="G1363" s="170">
        <v>24.48</v>
      </c>
      <c r="H1363" s="171">
        <v>5.61</v>
      </c>
      <c r="I1363" s="172"/>
      <c r="J1363" s="172"/>
      <c r="K1363" s="172"/>
      <c r="L1363" s="172"/>
      <c r="M1363" s="172"/>
      <c r="N1363" s="172"/>
      <c r="O1363" s="172"/>
      <c r="P1363" s="172"/>
      <c r="Q1363" s="172"/>
      <c r="R1363" s="172"/>
      <c r="S1363" s="172"/>
      <c r="T1363" s="172"/>
      <c r="U1363" s="172"/>
      <c r="V1363" s="172"/>
      <c r="W1363" s="172"/>
      <c r="X1363" s="172"/>
      <c r="Y1363" s="172"/>
      <c r="Z1363" s="172"/>
      <c r="AA1363" s="172"/>
      <c r="AB1363" s="172"/>
    </row>
    <row r="1364" spans="1:28" ht="25.5">
      <c r="A1364" s="166" t="s">
        <v>1510</v>
      </c>
      <c r="B1364" s="167" t="s">
        <v>2118</v>
      </c>
      <c r="C1364" s="167" t="s">
        <v>27</v>
      </c>
      <c r="D1364" s="168" t="s">
        <v>2119</v>
      </c>
      <c r="E1364" s="167" t="s">
        <v>1673</v>
      </c>
      <c r="F1364" s="169">
        <v>0.22939999999999999</v>
      </c>
      <c r="G1364" s="170">
        <v>30.48</v>
      </c>
      <c r="H1364" s="171">
        <v>6.99</v>
      </c>
      <c r="I1364" s="172"/>
      <c r="J1364" s="172"/>
      <c r="K1364" s="172"/>
      <c r="L1364" s="172"/>
      <c r="M1364" s="172"/>
      <c r="N1364" s="172"/>
      <c r="O1364" s="172"/>
      <c r="P1364" s="172"/>
      <c r="Q1364" s="172"/>
      <c r="R1364" s="172"/>
      <c r="S1364" s="172"/>
      <c r="T1364" s="172"/>
      <c r="U1364" s="172"/>
      <c r="V1364" s="172"/>
      <c r="W1364" s="172"/>
      <c r="X1364" s="172"/>
      <c r="Y1364" s="172"/>
      <c r="Z1364" s="172"/>
      <c r="AA1364" s="172"/>
      <c r="AB1364" s="172"/>
    </row>
    <row r="1365" spans="1:28" ht="14.25">
      <c r="A1365" s="166" t="s">
        <v>1513</v>
      </c>
      <c r="B1365" s="167" t="s">
        <v>2413</v>
      </c>
      <c r="C1365" s="167" t="s">
        <v>27</v>
      </c>
      <c r="D1365" s="168" t="s">
        <v>2414</v>
      </c>
      <c r="E1365" s="167" t="s">
        <v>76</v>
      </c>
      <c r="F1365" s="169">
        <v>5.0999999999999997E-2</v>
      </c>
      <c r="G1365" s="170">
        <v>3.09</v>
      </c>
      <c r="H1365" s="171">
        <v>0.15</v>
      </c>
      <c r="I1365" s="172"/>
      <c r="J1365" s="172"/>
      <c r="K1365" s="172"/>
      <c r="L1365" s="172"/>
      <c r="M1365" s="172"/>
      <c r="N1365" s="172"/>
      <c r="O1365" s="172"/>
      <c r="P1365" s="172"/>
      <c r="Q1365" s="172"/>
      <c r="R1365" s="172"/>
      <c r="S1365" s="172"/>
      <c r="T1365" s="172"/>
      <c r="U1365" s="172"/>
      <c r="V1365" s="172"/>
      <c r="W1365" s="172"/>
      <c r="X1365" s="172"/>
      <c r="Y1365" s="172"/>
      <c r="Z1365" s="172"/>
      <c r="AA1365" s="172"/>
      <c r="AB1365" s="172"/>
    </row>
    <row r="1366" spans="1:28" ht="14.25">
      <c r="A1366" s="166" t="s">
        <v>1513</v>
      </c>
      <c r="B1366" s="167" t="s">
        <v>2419</v>
      </c>
      <c r="C1366" s="167" t="s">
        <v>27</v>
      </c>
      <c r="D1366" s="168" t="s">
        <v>2420</v>
      </c>
      <c r="E1366" s="167" t="s">
        <v>76</v>
      </c>
      <c r="F1366" s="169">
        <v>2.1999999999999999E-2</v>
      </c>
      <c r="G1366" s="170">
        <v>69.739999999999995</v>
      </c>
      <c r="H1366" s="171">
        <v>1.53</v>
      </c>
      <c r="I1366" s="172"/>
      <c r="J1366" s="172"/>
      <c r="K1366" s="172"/>
      <c r="L1366" s="172"/>
      <c r="M1366" s="172"/>
      <c r="N1366" s="172"/>
      <c r="O1366" s="172"/>
      <c r="P1366" s="172"/>
      <c r="Q1366" s="172"/>
      <c r="R1366" s="172"/>
      <c r="S1366" s="172"/>
      <c r="T1366" s="172"/>
      <c r="U1366" s="172"/>
      <c r="V1366" s="172"/>
      <c r="W1366" s="172"/>
      <c r="X1366" s="172"/>
      <c r="Y1366" s="172"/>
      <c r="Z1366" s="172"/>
      <c r="AA1366" s="172"/>
      <c r="AB1366" s="172"/>
    </row>
    <row r="1367" spans="1:28" ht="14.25">
      <c r="A1367" s="166" t="s">
        <v>1513</v>
      </c>
      <c r="B1367" s="167" t="s">
        <v>2421</v>
      </c>
      <c r="C1367" s="167" t="s">
        <v>27</v>
      </c>
      <c r="D1367" s="168" t="s">
        <v>2422</v>
      </c>
      <c r="E1367" s="167" t="s">
        <v>76</v>
      </c>
      <c r="F1367" s="169">
        <v>1.6500000000000001E-2</v>
      </c>
      <c r="G1367" s="170">
        <v>61.55</v>
      </c>
      <c r="H1367" s="171">
        <v>1.01</v>
      </c>
      <c r="I1367" s="172"/>
      <c r="J1367" s="172"/>
      <c r="K1367" s="172"/>
      <c r="L1367" s="172"/>
      <c r="M1367" s="172"/>
      <c r="N1367" s="172"/>
      <c r="O1367" s="172"/>
      <c r="P1367" s="172"/>
      <c r="Q1367" s="172"/>
      <c r="R1367" s="172"/>
      <c r="S1367" s="172"/>
      <c r="T1367" s="172"/>
      <c r="U1367" s="172"/>
      <c r="V1367" s="172"/>
      <c r="W1367" s="172"/>
      <c r="X1367" s="172"/>
      <c r="Y1367" s="172"/>
      <c r="Z1367" s="172"/>
      <c r="AA1367" s="172"/>
      <c r="AB1367" s="172"/>
    </row>
    <row r="1368" spans="1:28" ht="25.5">
      <c r="A1368" s="166" t="s">
        <v>1513</v>
      </c>
      <c r="B1368" s="167" t="s">
        <v>2455</v>
      </c>
      <c r="C1368" s="167" t="s">
        <v>27</v>
      </c>
      <c r="D1368" s="168" t="s">
        <v>2456</v>
      </c>
      <c r="E1368" s="167" t="s">
        <v>76</v>
      </c>
      <c r="F1368" s="169">
        <v>1</v>
      </c>
      <c r="G1368" s="170">
        <v>7.06</v>
      </c>
      <c r="H1368" s="171">
        <v>7.06</v>
      </c>
      <c r="I1368" s="172"/>
      <c r="J1368" s="172"/>
      <c r="K1368" s="172"/>
      <c r="L1368" s="172"/>
      <c r="M1368" s="172"/>
      <c r="N1368" s="172"/>
      <c r="O1368" s="172"/>
      <c r="P1368" s="172"/>
      <c r="Q1368" s="172"/>
      <c r="R1368" s="172"/>
      <c r="S1368" s="172"/>
      <c r="T1368" s="172"/>
      <c r="U1368" s="172"/>
      <c r="V1368" s="172"/>
      <c r="W1368" s="172"/>
      <c r="X1368" s="172"/>
      <c r="Y1368" s="172"/>
      <c r="Z1368" s="172"/>
      <c r="AA1368" s="172"/>
      <c r="AB1368" s="172"/>
    </row>
    <row r="1369" spans="1:28" ht="14.25">
      <c r="A1369" s="159"/>
      <c r="B1369" s="160"/>
      <c r="C1369" s="160"/>
      <c r="D1369" s="161"/>
      <c r="E1369" s="160"/>
      <c r="F1369" s="162"/>
      <c r="G1369" s="163"/>
      <c r="H1369" s="164"/>
      <c r="I1369" s="172"/>
      <c r="J1369" s="172"/>
      <c r="K1369" s="172"/>
      <c r="L1369" s="172"/>
      <c r="M1369" s="172"/>
      <c r="N1369" s="172"/>
      <c r="O1369" s="172"/>
      <c r="P1369" s="172"/>
      <c r="Q1369" s="172"/>
      <c r="R1369" s="172"/>
      <c r="S1369" s="172"/>
      <c r="T1369" s="172"/>
      <c r="U1369" s="172"/>
      <c r="V1369" s="172"/>
      <c r="W1369" s="172"/>
      <c r="X1369" s="172"/>
      <c r="Y1369" s="172"/>
      <c r="Z1369" s="172"/>
      <c r="AA1369" s="172"/>
      <c r="AB1369" s="172"/>
    </row>
    <row r="1370" spans="1:28" ht="14.25">
      <c r="A1370" s="148" t="s">
        <v>709</v>
      </c>
      <c r="B1370" s="149" t="s">
        <v>7</v>
      </c>
      <c r="C1370" s="149" t="s">
        <v>1504</v>
      </c>
      <c r="D1370" s="165" t="s">
        <v>1505</v>
      </c>
      <c r="E1370" s="149" t="s">
        <v>10</v>
      </c>
      <c r="F1370" s="150" t="s">
        <v>11</v>
      </c>
      <c r="G1370" s="151" t="s">
        <v>1506</v>
      </c>
      <c r="H1370" s="152" t="s">
        <v>1507</v>
      </c>
      <c r="I1370" s="172"/>
      <c r="J1370" s="172"/>
      <c r="K1370" s="172"/>
      <c r="L1370" s="172"/>
      <c r="M1370" s="172"/>
      <c r="N1370" s="172"/>
      <c r="O1370" s="172"/>
      <c r="P1370" s="172"/>
      <c r="Q1370" s="172"/>
      <c r="R1370" s="172"/>
      <c r="S1370" s="172"/>
      <c r="T1370" s="172"/>
      <c r="U1370" s="172"/>
      <c r="V1370" s="172"/>
      <c r="W1370" s="172"/>
      <c r="X1370" s="172"/>
      <c r="Y1370" s="172"/>
      <c r="Z1370" s="172"/>
      <c r="AA1370" s="172"/>
      <c r="AB1370" s="172"/>
    </row>
    <row r="1371" spans="1:28" ht="25.5">
      <c r="A1371" s="153" t="s">
        <v>1508</v>
      </c>
      <c r="B1371" s="154" t="s">
        <v>710</v>
      </c>
      <c r="C1371" s="154" t="s">
        <v>27</v>
      </c>
      <c r="D1371" s="155" t="s">
        <v>711</v>
      </c>
      <c r="E1371" s="154" t="s">
        <v>76</v>
      </c>
      <c r="F1371" s="156">
        <v>1</v>
      </c>
      <c r="G1371" s="157">
        <v>233.69</v>
      </c>
      <c r="H1371" s="158">
        <v>233.69</v>
      </c>
      <c r="I1371" s="172"/>
      <c r="J1371" s="172"/>
      <c r="K1371" s="172"/>
      <c r="L1371" s="172"/>
      <c r="M1371" s="172"/>
      <c r="N1371" s="172"/>
      <c r="O1371" s="172"/>
      <c r="P1371" s="172"/>
      <c r="Q1371" s="172"/>
      <c r="R1371" s="172"/>
      <c r="S1371" s="172"/>
      <c r="T1371" s="172"/>
      <c r="U1371" s="172"/>
      <c r="V1371" s="172"/>
      <c r="W1371" s="172"/>
      <c r="X1371" s="172"/>
      <c r="Y1371" s="172"/>
      <c r="Z1371" s="172"/>
      <c r="AA1371" s="172"/>
      <c r="AB1371" s="172"/>
    </row>
    <row r="1372" spans="1:28" ht="25.5">
      <c r="A1372" s="166" t="s">
        <v>1510</v>
      </c>
      <c r="B1372" s="167" t="s">
        <v>2411</v>
      </c>
      <c r="C1372" s="167" t="s">
        <v>27</v>
      </c>
      <c r="D1372" s="168" t="s">
        <v>2412</v>
      </c>
      <c r="E1372" s="167" t="s">
        <v>1673</v>
      </c>
      <c r="F1372" s="169">
        <v>0.37430000000000002</v>
      </c>
      <c r="G1372" s="170">
        <v>24.48</v>
      </c>
      <c r="H1372" s="171">
        <v>9.16</v>
      </c>
      <c r="I1372" s="172"/>
      <c r="J1372" s="172"/>
      <c r="K1372" s="172"/>
      <c r="L1372" s="172"/>
      <c r="M1372" s="172"/>
      <c r="N1372" s="172"/>
      <c r="O1372" s="172"/>
      <c r="P1372" s="172"/>
      <c r="Q1372" s="172"/>
      <c r="R1372" s="172"/>
      <c r="S1372" s="172"/>
      <c r="T1372" s="172"/>
      <c r="U1372" s="172"/>
      <c r="V1372" s="172"/>
      <c r="W1372" s="172"/>
      <c r="X1372" s="172"/>
      <c r="Y1372" s="172"/>
      <c r="Z1372" s="172"/>
      <c r="AA1372" s="172"/>
      <c r="AB1372" s="172"/>
    </row>
    <row r="1373" spans="1:28" ht="25.5">
      <c r="A1373" s="166" t="s">
        <v>1510</v>
      </c>
      <c r="B1373" s="167" t="s">
        <v>2118</v>
      </c>
      <c r="C1373" s="167" t="s">
        <v>27</v>
      </c>
      <c r="D1373" s="168" t="s">
        <v>2119</v>
      </c>
      <c r="E1373" s="167" t="s">
        <v>1673</v>
      </c>
      <c r="F1373" s="169">
        <v>0.37430000000000002</v>
      </c>
      <c r="G1373" s="170">
        <v>30.48</v>
      </c>
      <c r="H1373" s="171">
        <v>11.4</v>
      </c>
      <c r="I1373" s="172"/>
      <c r="J1373" s="172"/>
      <c r="K1373" s="172"/>
      <c r="L1373" s="172"/>
      <c r="M1373" s="172"/>
      <c r="N1373" s="172"/>
      <c r="O1373" s="172"/>
      <c r="P1373" s="172"/>
      <c r="Q1373" s="172"/>
      <c r="R1373" s="172"/>
      <c r="S1373" s="172"/>
      <c r="T1373" s="172"/>
      <c r="U1373" s="172"/>
      <c r="V1373" s="172"/>
      <c r="W1373" s="172"/>
      <c r="X1373" s="172"/>
      <c r="Y1373" s="172"/>
      <c r="Z1373" s="172"/>
      <c r="AA1373" s="172"/>
      <c r="AB1373" s="172"/>
    </row>
    <row r="1374" spans="1:28" ht="14.25">
      <c r="A1374" s="166" t="s">
        <v>1513</v>
      </c>
      <c r="B1374" s="167" t="s">
        <v>2445</v>
      </c>
      <c r="C1374" s="167" t="s">
        <v>27</v>
      </c>
      <c r="D1374" s="168" t="s">
        <v>2446</v>
      </c>
      <c r="E1374" s="167" t="s">
        <v>76</v>
      </c>
      <c r="F1374" s="169">
        <v>1.9199999999999998E-2</v>
      </c>
      <c r="G1374" s="170">
        <v>14.75</v>
      </c>
      <c r="H1374" s="171">
        <v>0.28000000000000003</v>
      </c>
      <c r="I1374" s="172"/>
      <c r="J1374" s="172"/>
      <c r="K1374" s="172"/>
      <c r="L1374" s="172"/>
      <c r="M1374" s="172"/>
      <c r="N1374" s="172"/>
      <c r="O1374" s="172"/>
      <c r="P1374" s="172"/>
      <c r="Q1374" s="172"/>
      <c r="R1374" s="172"/>
      <c r="S1374" s="172"/>
      <c r="T1374" s="172"/>
      <c r="U1374" s="172"/>
      <c r="V1374" s="172"/>
      <c r="W1374" s="172"/>
      <c r="X1374" s="172"/>
      <c r="Y1374" s="172"/>
      <c r="Z1374" s="172"/>
      <c r="AA1374" s="172"/>
      <c r="AB1374" s="172"/>
    </row>
    <row r="1375" spans="1:28" ht="25.5">
      <c r="A1375" s="166" t="s">
        <v>1513</v>
      </c>
      <c r="B1375" s="167" t="s">
        <v>2457</v>
      </c>
      <c r="C1375" s="167" t="s">
        <v>27</v>
      </c>
      <c r="D1375" s="168" t="s">
        <v>2458</v>
      </c>
      <c r="E1375" s="167" t="s">
        <v>76</v>
      </c>
      <c r="F1375" s="169">
        <v>1</v>
      </c>
      <c r="G1375" s="170">
        <v>212.85</v>
      </c>
      <c r="H1375" s="171">
        <v>212.85</v>
      </c>
      <c r="I1375" s="172"/>
      <c r="J1375" s="172"/>
      <c r="K1375" s="172"/>
      <c r="L1375" s="172"/>
      <c r="M1375" s="172"/>
      <c r="N1375" s="172"/>
      <c r="O1375" s="172"/>
      <c r="P1375" s="172"/>
      <c r="Q1375" s="172"/>
      <c r="R1375" s="172"/>
      <c r="S1375" s="172"/>
      <c r="T1375" s="172"/>
      <c r="U1375" s="172"/>
      <c r="V1375" s="172"/>
      <c r="W1375" s="172"/>
      <c r="X1375" s="172"/>
      <c r="Y1375" s="172"/>
      <c r="Z1375" s="172"/>
      <c r="AA1375" s="172"/>
      <c r="AB1375" s="172"/>
    </row>
    <row r="1376" spans="1:28" ht="14.25">
      <c r="A1376" s="159"/>
      <c r="B1376" s="160"/>
      <c r="C1376" s="160"/>
      <c r="D1376" s="161"/>
      <c r="E1376" s="160"/>
      <c r="F1376" s="162"/>
      <c r="G1376" s="163"/>
      <c r="H1376" s="164"/>
      <c r="I1376" s="172"/>
      <c r="J1376" s="172"/>
      <c r="K1376" s="172"/>
      <c r="L1376" s="172"/>
      <c r="M1376" s="172"/>
      <c r="N1376" s="172"/>
      <c r="O1376" s="172"/>
      <c r="P1376" s="172"/>
      <c r="Q1376" s="172"/>
      <c r="R1376" s="172"/>
      <c r="S1376" s="172"/>
      <c r="T1376" s="172"/>
      <c r="U1376" s="172"/>
      <c r="V1376" s="172"/>
      <c r="W1376" s="172"/>
      <c r="X1376" s="172"/>
      <c r="Y1376" s="172"/>
      <c r="Z1376" s="172"/>
      <c r="AA1376" s="172"/>
      <c r="AB1376" s="172"/>
    </row>
    <row r="1377" spans="1:28" ht="14.25">
      <c r="A1377" s="148" t="s">
        <v>712</v>
      </c>
      <c r="B1377" s="149" t="s">
        <v>7</v>
      </c>
      <c r="C1377" s="149" t="s">
        <v>1504</v>
      </c>
      <c r="D1377" s="165" t="s">
        <v>1505</v>
      </c>
      <c r="E1377" s="149" t="s">
        <v>10</v>
      </c>
      <c r="F1377" s="150" t="s">
        <v>11</v>
      </c>
      <c r="G1377" s="151" t="s">
        <v>1506</v>
      </c>
      <c r="H1377" s="152" t="s">
        <v>1507</v>
      </c>
      <c r="I1377" s="172"/>
      <c r="J1377" s="172"/>
      <c r="K1377" s="172"/>
      <c r="L1377" s="172"/>
      <c r="M1377" s="172"/>
      <c r="N1377" s="172"/>
      <c r="O1377" s="172"/>
      <c r="P1377" s="172"/>
      <c r="Q1377" s="172"/>
      <c r="R1377" s="172"/>
      <c r="S1377" s="172"/>
      <c r="T1377" s="172"/>
      <c r="U1377" s="172"/>
      <c r="V1377" s="172"/>
      <c r="W1377" s="172"/>
      <c r="X1377" s="172"/>
      <c r="Y1377" s="172"/>
      <c r="Z1377" s="172"/>
      <c r="AA1377" s="172"/>
      <c r="AB1377" s="172"/>
    </row>
    <row r="1378" spans="1:28" ht="25.5">
      <c r="A1378" s="153" t="s">
        <v>1508</v>
      </c>
      <c r="B1378" s="154" t="s">
        <v>713</v>
      </c>
      <c r="C1378" s="154" t="s">
        <v>27</v>
      </c>
      <c r="D1378" s="155" t="s">
        <v>714</v>
      </c>
      <c r="E1378" s="154" t="s">
        <v>76</v>
      </c>
      <c r="F1378" s="156">
        <v>1</v>
      </c>
      <c r="G1378" s="157">
        <v>160.81</v>
      </c>
      <c r="H1378" s="158">
        <v>160.81</v>
      </c>
      <c r="I1378" s="172"/>
      <c r="J1378" s="172"/>
      <c r="K1378" s="172"/>
      <c r="L1378" s="172"/>
      <c r="M1378" s="172"/>
      <c r="N1378" s="172"/>
      <c r="O1378" s="172"/>
      <c r="P1378" s="172"/>
      <c r="Q1378" s="172"/>
      <c r="R1378" s="172"/>
      <c r="S1378" s="172"/>
      <c r="T1378" s="172"/>
      <c r="U1378" s="172"/>
      <c r="V1378" s="172"/>
      <c r="W1378" s="172"/>
      <c r="X1378" s="172"/>
      <c r="Y1378" s="172"/>
      <c r="Z1378" s="172"/>
      <c r="AA1378" s="172"/>
      <c r="AB1378" s="172"/>
    </row>
    <row r="1379" spans="1:28" ht="25.5">
      <c r="A1379" s="166" t="s">
        <v>1510</v>
      </c>
      <c r="B1379" s="167" t="s">
        <v>2118</v>
      </c>
      <c r="C1379" s="167" t="s">
        <v>27</v>
      </c>
      <c r="D1379" s="168" t="s">
        <v>2119</v>
      </c>
      <c r="E1379" s="167" t="s">
        <v>1673</v>
      </c>
      <c r="F1379" s="169">
        <v>0.25950000000000001</v>
      </c>
      <c r="G1379" s="170">
        <v>30.48</v>
      </c>
      <c r="H1379" s="171">
        <v>7.9</v>
      </c>
      <c r="I1379" s="172"/>
      <c r="J1379" s="172"/>
      <c r="K1379" s="172"/>
      <c r="L1379" s="172"/>
      <c r="M1379" s="172"/>
      <c r="N1379" s="172"/>
      <c r="O1379" s="172"/>
      <c r="P1379" s="172"/>
      <c r="Q1379" s="172"/>
      <c r="R1379" s="172"/>
      <c r="S1379" s="172"/>
      <c r="T1379" s="172"/>
      <c r="U1379" s="172"/>
      <c r="V1379" s="172"/>
      <c r="W1379" s="172"/>
      <c r="X1379" s="172"/>
      <c r="Y1379" s="172"/>
      <c r="Z1379" s="172"/>
      <c r="AA1379" s="172"/>
      <c r="AB1379" s="172"/>
    </row>
    <row r="1380" spans="1:28" ht="25.5">
      <c r="A1380" s="166" t="s">
        <v>1510</v>
      </c>
      <c r="B1380" s="167" t="s">
        <v>2411</v>
      </c>
      <c r="C1380" s="167" t="s">
        <v>27</v>
      </c>
      <c r="D1380" s="168" t="s">
        <v>2412</v>
      </c>
      <c r="E1380" s="167" t="s">
        <v>1673</v>
      </c>
      <c r="F1380" s="169">
        <v>0.25950000000000001</v>
      </c>
      <c r="G1380" s="170">
        <v>24.48</v>
      </c>
      <c r="H1380" s="171">
        <v>6.35</v>
      </c>
      <c r="I1380" s="172"/>
      <c r="J1380" s="172"/>
      <c r="K1380" s="172"/>
      <c r="L1380" s="172"/>
      <c r="M1380" s="172"/>
      <c r="N1380" s="172"/>
      <c r="O1380" s="172"/>
      <c r="P1380" s="172"/>
      <c r="Q1380" s="172"/>
      <c r="R1380" s="172"/>
      <c r="S1380" s="172"/>
      <c r="T1380" s="172"/>
      <c r="U1380" s="172"/>
      <c r="V1380" s="172"/>
      <c r="W1380" s="172"/>
      <c r="X1380" s="172"/>
      <c r="Y1380" s="172"/>
      <c r="Z1380" s="172"/>
      <c r="AA1380" s="172"/>
      <c r="AB1380" s="172"/>
    </row>
    <row r="1381" spans="1:28" ht="14.25">
      <c r="A1381" s="166" t="s">
        <v>1513</v>
      </c>
      <c r="B1381" s="167" t="s">
        <v>2445</v>
      </c>
      <c r="C1381" s="167" t="s">
        <v>27</v>
      </c>
      <c r="D1381" s="168" t="s">
        <v>2446</v>
      </c>
      <c r="E1381" s="167" t="s">
        <v>76</v>
      </c>
      <c r="F1381" s="169">
        <v>1.32E-2</v>
      </c>
      <c r="G1381" s="170">
        <v>14.75</v>
      </c>
      <c r="H1381" s="171">
        <v>0.19</v>
      </c>
      <c r="I1381" s="172"/>
      <c r="J1381" s="172"/>
      <c r="K1381" s="172"/>
      <c r="L1381" s="172"/>
      <c r="M1381" s="172"/>
      <c r="N1381" s="172"/>
      <c r="O1381" s="172"/>
      <c r="P1381" s="172"/>
      <c r="Q1381" s="172"/>
      <c r="R1381" s="172"/>
      <c r="S1381" s="172"/>
      <c r="T1381" s="172"/>
      <c r="U1381" s="172"/>
      <c r="V1381" s="172"/>
      <c r="W1381" s="172"/>
      <c r="X1381" s="172"/>
      <c r="Y1381" s="172"/>
      <c r="Z1381" s="172"/>
      <c r="AA1381" s="172"/>
      <c r="AB1381" s="172"/>
    </row>
    <row r="1382" spans="1:28" ht="25.5">
      <c r="A1382" s="166" t="s">
        <v>1513</v>
      </c>
      <c r="B1382" s="167" t="s">
        <v>2459</v>
      </c>
      <c r="C1382" s="167" t="s">
        <v>27</v>
      </c>
      <c r="D1382" s="168" t="s">
        <v>2460</v>
      </c>
      <c r="E1382" s="167" t="s">
        <v>76</v>
      </c>
      <c r="F1382" s="169">
        <v>1</v>
      </c>
      <c r="G1382" s="170">
        <v>146.37</v>
      </c>
      <c r="H1382" s="171">
        <v>146.37</v>
      </c>
      <c r="I1382" s="172"/>
      <c r="J1382" s="172"/>
      <c r="K1382" s="172"/>
      <c r="L1382" s="172"/>
      <c r="M1382" s="172"/>
      <c r="N1382" s="172"/>
      <c r="O1382" s="172"/>
      <c r="P1382" s="172"/>
      <c r="Q1382" s="172"/>
      <c r="R1382" s="172"/>
      <c r="S1382" s="172"/>
      <c r="T1382" s="172"/>
      <c r="U1382" s="172"/>
      <c r="V1382" s="172"/>
      <c r="W1382" s="172"/>
      <c r="X1382" s="172"/>
      <c r="Y1382" s="172"/>
      <c r="Z1382" s="172"/>
      <c r="AA1382" s="172"/>
      <c r="AB1382" s="172"/>
    </row>
    <row r="1383" spans="1:28" ht="14.25">
      <c r="A1383" s="159"/>
      <c r="B1383" s="160"/>
      <c r="C1383" s="160"/>
      <c r="D1383" s="161"/>
      <c r="E1383" s="160"/>
      <c r="F1383" s="162"/>
      <c r="G1383" s="163"/>
      <c r="H1383" s="164"/>
      <c r="I1383" s="172"/>
      <c r="J1383" s="172"/>
      <c r="K1383" s="172"/>
      <c r="L1383" s="172"/>
      <c r="M1383" s="172"/>
      <c r="N1383" s="172"/>
      <c r="O1383" s="172"/>
      <c r="P1383" s="172"/>
      <c r="Q1383" s="172"/>
      <c r="R1383" s="172"/>
      <c r="S1383" s="172"/>
      <c r="T1383" s="172"/>
      <c r="U1383" s="172"/>
      <c r="V1383" s="172"/>
      <c r="W1383" s="172"/>
      <c r="X1383" s="172"/>
      <c r="Y1383" s="172"/>
      <c r="Z1383" s="172"/>
      <c r="AA1383" s="172"/>
      <c r="AB1383" s="172"/>
    </row>
    <row r="1384" spans="1:28" ht="14.25">
      <c r="A1384" s="148" t="s">
        <v>715</v>
      </c>
      <c r="B1384" s="149" t="s">
        <v>7</v>
      </c>
      <c r="C1384" s="149" t="s">
        <v>1504</v>
      </c>
      <c r="D1384" s="165" t="s">
        <v>1505</v>
      </c>
      <c r="E1384" s="149" t="s">
        <v>10</v>
      </c>
      <c r="F1384" s="150" t="s">
        <v>11</v>
      </c>
      <c r="G1384" s="151" t="s">
        <v>1506</v>
      </c>
      <c r="H1384" s="152" t="s">
        <v>1507</v>
      </c>
      <c r="I1384" s="172"/>
      <c r="J1384" s="172"/>
      <c r="K1384" s="172"/>
      <c r="L1384" s="172"/>
      <c r="M1384" s="172"/>
      <c r="N1384" s="172"/>
      <c r="O1384" s="172"/>
      <c r="P1384" s="172"/>
      <c r="Q1384" s="172"/>
      <c r="R1384" s="172"/>
      <c r="S1384" s="172"/>
      <c r="T1384" s="172"/>
      <c r="U1384" s="172"/>
      <c r="V1384" s="172"/>
      <c r="W1384" s="172"/>
      <c r="X1384" s="172"/>
      <c r="Y1384" s="172"/>
      <c r="Z1384" s="172"/>
      <c r="AA1384" s="172"/>
      <c r="AB1384" s="172"/>
    </row>
    <row r="1385" spans="1:28" ht="38.25">
      <c r="A1385" s="153" t="s">
        <v>1508</v>
      </c>
      <c r="B1385" s="154" t="s">
        <v>716</v>
      </c>
      <c r="C1385" s="154" t="s">
        <v>27</v>
      </c>
      <c r="D1385" s="155" t="s">
        <v>717</v>
      </c>
      <c r="E1385" s="154" t="s">
        <v>76</v>
      </c>
      <c r="F1385" s="156">
        <v>1</v>
      </c>
      <c r="G1385" s="157">
        <v>9.0500000000000007</v>
      </c>
      <c r="H1385" s="158">
        <v>9.0500000000000007</v>
      </c>
      <c r="I1385" s="172"/>
      <c r="J1385" s="172"/>
      <c r="K1385" s="172"/>
      <c r="L1385" s="172"/>
      <c r="M1385" s="172"/>
      <c r="N1385" s="172"/>
      <c r="O1385" s="172"/>
      <c r="P1385" s="172"/>
      <c r="Q1385" s="172"/>
      <c r="R1385" s="172"/>
      <c r="S1385" s="172"/>
      <c r="T1385" s="172"/>
      <c r="U1385" s="172"/>
      <c r="V1385" s="172"/>
      <c r="W1385" s="172"/>
      <c r="X1385" s="172"/>
      <c r="Y1385" s="172"/>
      <c r="Z1385" s="172"/>
      <c r="AA1385" s="172"/>
      <c r="AB1385" s="172"/>
    </row>
    <row r="1386" spans="1:28" ht="25.5">
      <c r="A1386" s="166" t="s">
        <v>1510</v>
      </c>
      <c r="B1386" s="167" t="s">
        <v>2118</v>
      </c>
      <c r="C1386" s="167" t="s">
        <v>27</v>
      </c>
      <c r="D1386" s="168" t="s">
        <v>2119</v>
      </c>
      <c r="E1386" s="167" t="s">
        <v>1673</v>
      </c>
      <c r="F1386" s="169">
        <v>0.1111</v>
      </c>
      <c r="G1386" s="170">
        <v>30.48</v>
      </c>
      <c r="H1386" s="171">
        <v>3.38</v>
      </c>
      <c r="I1386" s="172"/>
      <c r="J1386" s="172"/>
      <c r="K1386" s="172"/>
      <c r="L1386" s="172"/>
      <c r="M1386" s="172"/>
      <c r="N1386" s="172"/>
      <c r="O1386" s="172"/>
      <c r="P1386" s="172"/>
      <c r="Q1386" s="172"/>
      <c r="R1386" s="172"/>
      <c r="S1386" s="172"/>
      <c r="T1386" s="172"/>
      <c r="U1386" s="172"/>
      <c r="V1386" s="172"/>
      <c r="W1386" s="172"/>
      <c r="X1386" s="172"/>
      <c r="Y1386" s="172"/>
      <c r="Z1386" s="172"/>
      <c r="AA1386" s="172"/>
      <c r="AB1386" s="172"/>
    </row>
    <row r="1387" spans="1:28" ht="25.5">
      <c r="A1387" s="166" t="s">
        <v>1510</v>
      </c>
      <c r="B1387" s="167" t="s">
        <v>2411</v>
      </c>
      <c r="C1387" s="167" t="s">
        <v>27</v>
      </c>
      <c r="D1387" s="168" t="s">
        <v>2412</v>
      </c>
      <c r="E1387" s="167" t="s">
        <v>1673</v>
      </c>
      <c r="F1387" s="169">
        <v>0.1111</v>
      </c>
      <c r="G1387" s="170">
        <v>24.48</v>
      </c>
      <c r="H1387" s="171">
        <v>2.71</v>
      </c>
      <c r="I1387" s="172"/>
      <c r="J1387" s="172"/>
      <c r="K1387" s="172"/>
      <c r="L1387" s="172"/>
      <c r="M1387" s="172"/>
      <c r="N1387" s="172"/>
      <c r="O1387" s="172"/>
      <c r="P1387" s="172"/>
      <c r="Q1387" s="172"/>
      <c r="R1387" s="172"/>
      <c r="S1387" s="172"/>
      <c r="T1387" s="172"/>
      <c r="U1387" s="172"/>
      <c r="V1387" s="172"/>
      <c r="W1387" s="172"/>
      <c r="X1387" s="172"/>
      <c r="Y1387" s="172"/>
      <c r="Z1387" s="172"/>
      <c r="AA1387" s="172"/>
      <c r="AB1387" s="172"/>
    </row>
    <row r="1388" spans="1:28" ht="14.25">
      <c r="A1388" s="166" t="s">
        <v>1513</v>
      </c>
      <c r="B1388" s="167" t="s">
        <v>2413</v>
      </c>
      <c r="C1388" s="167" t="s">
        <v>27</v>
      </c>
      <c r="D1388" s="168" t="s">
        <v>2414</v>
      </c>
      <c r="E1388" s="167" t="s">
        <v>76</v>
      </c>
      <c r="F1388" s="169">
        <v>3.7100000000000001E-2</v>
      </c>
      <c r="G1388" s="170">
        <v>3.09</v>
      </c>
      <c r="H1388" s="171">
        <v>0.11</v>
      </c>
      <c r="I1388" s="172"/>
      <c r="J1388" s="172"/>
      <c r="K1388" s="172"/>
      <c r="L1388" s="172"/>
      <c r="M1388" s="172"/>
      <c r="N1388" s="172"/>
      <c r="O1388" s="172"/>
      <c r="P1388" s="172"/>
      <c r="Q1388" s="172"/>
      <c r="R1388" s="172"/>
      <c r="S1388" s="172"/>
      <c r="T1388" s="172"/>
      <c r="U1388" s="172"/>
      <c r="V1388" s="172"/>
      <c r="W1388" s="172"/>
      <c r="X1388" s="172"/>
      <c r="Y1388" s="172"/>
      <c r="Z1388" s="172"/>
      <c r="AA1388" s="172"/>
      <c r="AB1388" s="172"/>
    </row>
    <row r="1389" spans="1:28" ht="25.5">
      <c r="A1389" s="166" t="s">
        <v>1513</v>
      </c>
      <c r="B1389" s="167" t="s">
        <v>2461</v>
      </c>
      <c r="C1389" s="167" t="s">
        <v>27</v>
      </c>
      <c r="D1389" s="168" t="s">
        <v>2462</v>
      </c>
      <c r="E1389" s="167" t="s">
        <v>76</v>
      </c>
      <c r="F1389" s="169">
        <v>1</v>
      </c>
      <c r="G1389" s="170">
        <v>1.69</v>
      </c>
      <c r="H1389" s="171">
        <v>1.69</v>
      </c>
      <c r="I1389" s="172"/>
      <c r="J1389" s="172"/>
      <c r="K1389" s="172"/>
      <c r="L1389" s="172"/>
      <c r="M1389" s="172"/>
      <c r="N1389" s="172"/>
      <c r="O1389" s="172"/>
      <c r="P1389" s="172"/>
      <c r="Q1389" s="172"/>
      <c r="R1389" s="172"/>
      <c r="S1389" s="172"/>
      <c r="T1389" s="172"/>
      <c r="U1389" s="172"/>
      <c r="V1389" s="172"/>
      <c r="W1389" s="172"/>
      <c r="X1389" s="172"/>
      <c r="Y1389" s="172"/>
      <c r="Z1389" s="172"/>
      <c r="AA1389" s="172"/>
      <c r="AB1389" s="172"/>
    </row>
    <row r="1390" spans="1:28" ht="14.25">
      <c r="A1390" s="166" t="s">
        <v>1513</v>
      </c>
      <c r="B1390" s="167" t="s">
        <v>2419</v>
      </c>
      <c r="C1390" s="167" t="s">
        <v>27</v>
      </c>
      <c r="D1390" s="168" t="s">
        <v>2420</v>
      </c>
      <c r="E1390" s="167" t="s">
        <v>76</v>
      </c>
      <c r="F1390" s="169">
        <v>9.4999999999999998E-3</v>
      </c>
      <c r="G1390" s="170">
        <v>69.739999999999995</v>
      </c>
      <c r="H1390" s="171">
        <v>0.66</v>
      </c>
      <c r="I1390" s="172"/>
      <c r="J1390" s="172"/>
      <c r="K1390" s="172"/>
      <c r="L1390" s="172"/>
      <c r="M1390" s="172"/>
      <c r="N1390" s="172"/>
      <c r="O1390" s="172"/>
      <c r="P1390" s="172"/>
      <c r="Q1390" s="172"/>
      <c r="R1390" s="172"/>
      <c r="S1390" s="172"/>
      <c r="T1390" s="172"/>
      <c r="U1390" s="172"/>
      <c r="V1390" s="172"/>
      <c r="W1390" s="172"/>
      <c r="X1390" s="172"/>
      <c r="Y1390" s="172"/>
      <c r="Z1390" s="172"/>
      <c r="AA1390" s="172"/>
      <c r="AB1390" s="172"/>
    </row>
    <row r="1391" spans="1:28" ht="14.25">
      <c r="A1391" s="166" t="s">
        <v>1513</v>
      </c>
      <c r="B1391" s="167" t="s">
        <v>2421</v>
      </c>
      <c r="C1391" s="167" t="s">
        <v>27</v>
      </c>
      <c r="D1391" s="168" t="s">
        <v>2422</v>
      </c>
      <c r="E1391" s="167" t="s">
        <v>76</v>
      </c>
      <c r="F1391" s="169">
        <v>8.2000000000000007E-3</v>
      </c>
      <c r="G1391" s="170">
        <v>61.55</v>
      </c>
      <c r="H1391" s="171">
        <v>0.5</v>
      </c>
      <c r="I1391" s="172"/>
      <c r="J1391" s="172"/>
      <c r="K1391" s="172"/>
      <c r="L1391" s="172"/>
      <c r="M1391" s="172"/>
      <c r="N1391" s="172"/>
      <c r="O1391" s="172"/>
      <c r="P1391" s="172"/>
      <c r="Q1391" s="172"/>
      <c r="R1391" s="172"/>
      <c r="S1391" s="172"/>
      <c r="T1391" s="172"/>
      <c r="U1391" s="172"/>
      <c r="V1391" s="172"/>
      <c r="W1391" s="172"/>
      <c r="X1391" s="172"/>
      <c r="Y1391" s="172"/>
      <c r="Z1391" s="172"/>
      <c r="AA1391" s="172"/>
      <c r="AB1391" s="172"/>
    </row>
    <row r="1392" spans="1:28" ht="14.25">
      <c r="A1392" s="159"/>
      <c r="B1392" s="160"/>
      <c r="C1392" s="160"/>
      <c r="D1392" s="161"/>
      <c r="E1392" s="160"/>
      <c r="F1392" s="162"/>
      <c r="G1392" s="163"/>
      <c r="H1392" s="164"/>
      <c r="I1392" s="172"/>
      <c r="J1392" s="172"/>
      <c r="K1392" s="172"/>
      <c r="L1392" s="172"/>
      <c r="M1392" s="172"/>
      <c r="N1392" s="172"/>
      <c r="O1392" s="172"/>
      <c r="P1392" s="172"/>
      <c r="Q1392" s="172"/>
      <c r="R1392" s="172"/>
      <c r="S1392" s="172"/>
      <c r="T1392" s="172"/>
      <c r="U1392" s="172"/>
      <c r="V1392" s="172"/>
      <c r="W1392" s="172"/>
      <c r="X1392" s="172"/>
      <c r="Y1392" s="172"/>
      <c r="Z1392" s="172"/>
      <c r="AA1392" s="172"/>
      <c r="AB1392" s="172"/>
    </row>
    <row r="1393" spans="1:28" ht="14.25">
      <c r="A1393" s="148" t="s">
        <v>718</v>
      </c>
      <c r="B1393" s="149" t="s">
        <v>7</v>
      </c>
      <c r="C1393" s="149" t="s">
        <v>1504</v>
      </c>
      <c r="D1393" s="165" t="s">
        <v>1505</v>
      </c>
      <c r="E1393" s="149" t="s">
        <v>10</v>
      </c>
      <c r="F1393" s="150" t="s">
        <v>11</v>
      </c>
      <c r="G1393" s="151" t="s">
        <v>1506</v>
      </c>
      <c r="H1393" s="152" t="s">
        <v>1507</v>
      </c>
      <c r="I1393" s="172"/>
      <c r="J1393" s="172"/>
      <c r="K1393" s="172"/>
      <c r="L1393" s="172"/>
      <c r="M1393" s="172"/>
      <c r="N1393" s="172"/>
      <c r="O1393" s="172"/>
      <c r="P1393" s="172"/>
      <c r="Q1393" s="172"/>
      <c r="R1393" s="172"/>
      <c r="S1393" s="172"/>
      <c r="T1393" s="172"/>
      <c r="U1393" s="172"/>
      <c r="V1393" s="172"/>
      <c r="W1393" s="172"/>
      <c r="X1393" s="172"/>
      <c r="Y1393" s="172"/>
      <c r="Z1393" s="172"/>
      <c r="AA1393" s="172"/>
      <c r="AB1393" s="172"/>
    </row>
    <row r="1394" spans="1:28" ht="38.25">
      <c r="A1394" s="153" t="s">
        <v>1508</v>
      </c>
      <c r="B1394" s="154" t="s">
        <v>719</v>
      </c>
      <c r="C1394" s="154" t="s">
        <v>27</v>
      </c>
      <c r="D1394" s="155" t="s">
        <v>720</v>
      </c>
      <c r="E1394" s="154" t="s">
        <v>76</v>
      </c>
      <c r="F1394" s="156">
        <v>1</v>
      </c>
      <c r="G1394" s="157">
        <v>10.220000000000001</v>
      </c>
      <c r="H1394" s="158">
        <v>10.220000000000001</v>
      </c>
      <c r="I1394" s="172"/>
      <c r="J1394" s="172"/>
      <c r="K1394" s="172"/>
      <c r="L1394" s="172"/>
      <c r="M1394" s="172"/>
      <c r="N1394" s="172"/>
      <c r="O1394" s="172"/>
      <c r="P1394" s="172"/>
      <c r="Q1394" s="172"/>
      <c r="R1394" s="172"/>
      <c r="S1394" s="172"/>
      <c r="T1394" s="172"/>
      <c r="U1394" s="172"/>
      <c r="V1394" s="172"/>
      <c r="W1394" s="172"/>
      <c r="X1394" s="172"/>
      <c r="Y1394" s="172"/>
      <c r="Z1394" s="172"/>
      <c r="AA1394" s="172"/>
      <c r="AB1394" s="172"/>
    </row>
    <row r="1395" spans="1:28" ht="25.5">
      <c r="A1395" s="166" t="s">
        <v>1510</v>
      </c>
      <c r="B1395" s="167" t="s">
        <v>2118</v>
      </c>
      <c r="C1395" s="167" t="s">
        <v>27</v>
      </c>
      <c r="D1395" s="168" t="s">
        <v>2119</v>
      </c>
      <c r="E1395" s="167" t="s">
        <v>1673</v>
      </c>
      <c r="F1395" s="169">
        <v>7.3499999999999996E-2</v>
      </c>
      <c r="G1395" s="170">
        <v>30.48</v>
      </c>
      <c r="H1395" s="171">
        <v>2.2400000000000002</v>
      </c>
      <c r="I1395" s="172"/>
      <c r="J1395" s="172"/>
      <c r="K1395" s="172"/>
      <c r="L1395" s="172"/>
      <c r="M1395" s="172"/>
      <c r="N1395" s="172"/>
      <c r="O1395" s="172"/>
      <c r="P1395" s="172"/>
      <c r="Q1395" s="172"/>
      <c r="R1395" s="172"/>
      <c r="S1395" s="172"/>
      <c r="T1395" s="172"/>
      <c r="U1395" s="172"/>
      <c r="V1395" s="172"/>
      <c r="W1395" s="172"/>
      <c r="X1395" s="172"/>
      <c r="Y1395" s="172"/>
      <c r="Z1395" s="172"/>
      <c r="AA1395" s="172"/>
      <c r="AB1395" s="172"/>
    </row>
    <row r="1396" spans="1:28" ht="25.5">
      <c r="A1396" s="166" t="s">
        <v>1510</v>
      </c>
      <c r="B1396" s="167" t="s">
        <v>2411</v>
      </c>
      <c r="C1396" s="167" t="s">
        <v>27</v>
      </c>
      <c r="D1396" s="168" t="s">
        <v>2412</v>
      </c>
      <c r="E1396" s="167" t="s">
        <v>1673</v>
      </c>
      <c r="F1396" s="169">
        <v>7.3499999999999996E-2</v>
      </c>
      <c r="G1396" s="170">
        <v>24.48</v>
      </c>
      <c r="H1396" s="171">
        <v>1.79</v>
      </c>
      <c r="I1396" s="172"/>
      <c r="J1396" s="172"/>
      <c r="K1396" s="172"/>
      <c r="L1396" s="172"/>
      <c r="M1396" s="172"/>
      <c r="N1396" s="172"/>
      <c r="O1396" s="172"/>
      <c r="P1396" s="172"/>
      <c r="Q1396" s="172"/>
      <c r="R1396" s="172"/>
      <c r="S1396" s="172"/>
      <c r="T1396" s="172"/>
      <c r="U1396" s="172"/>
      <c r="V1396" s="172"/>
      <c r="W1396" s="172"/>
      <c r="X1396" s="172"/>
      <c r="Y1396" s="172"/>
      <c r="Z1396" s="172"/>
      <c r="AA1396" s="172"/>
      <c r="AB1396" s="172"/>
    </row>
    <row r="1397" spans="1:28" ht="14.25">
      <c r="A1397" s="166" t="s">
        <v>1513</v>
      </c>
      <c r="B1397" s="167" t="s">
        <v>2413</v>
      </c>
      <c r="C1397" s="167" t="s">
        <v>27</v>
      </c>
      <c r="D1397" s="168" t="s">
        <v>2414</v>
      </c>
      <c r="E1397" s="167" t="s">
        <v>76</v>
      </c>
      <c r="F1397" s="169">
        <v>1.61E-2</v>
      </c>
      <c r="G1397" s="170">
        <v>3.09</v>
      </c>
      <c r="H1397" s="171">
        <v>0.04</v>
      </c>
      <c r="I1397" s="172"/>
      <c r="J1397" s="172"/>
      <c r="K1397" s="172"/>
      <c r="L1397" s="172"/>
      <c r="M1397" s="172"/>
      <c r="N1397" s="172"/>
      <c r="O1397" s="172"/>
      <c r="P1397" s="172"/>
      <c r="Q1397" s="172"/>
      <c r="R1397" s="172"/>
      <c r="S1397" s="172"/>
      <c r="T1397" s="172"/>
      <c r="U1397" s="172"/>
      <c r="V1397" s="172"/>
      <c r="W1397" s="172"/>
      <c r="X1397" s="172"/>
      <c r="Y1397" s="172"/>
      <c r="Z1397" s="172"/>
      <c r="AA1397" s="172"/>
      <c r="AB1397" s="172"/>
    </row>
    <row r="1398" spans="1:28" ht="14.25">
      <c r="A1398" s="166" t="s">
        <v>1513</v>
      </c>
      <c r="B1398" s="167" t="s">
        <v>2419</v>
      </c>
      <c r="C1398" s="167" t="s">
        <v>27</v>
      </c>
      <c r="D1398" s="168" t="s">
        <v>2420</v>
      </c>
      <c r="E1398" s="167" t="s">
        <v>76</v>
      </c>
      <c r="F1398" s="169">
        <v>1.6500000000000001E-2</v>
      </c>
      <c r="G1398" s="170">
        <v>69.739999999999995</v>
      </c>
      <c r="H1398" s="171">
        <v>1.1499999999999999</v>
      </c>
      <c r="I1398" s="172"/>
      <c r="J1398" s="172"/>
      <c r="K1398" s="172"/>
      <c r="L1398" s="172"/>
      <c r="M1398" s="172"/>
      <c r="N1398" s="172"/>
      <c r="O1398" s="172"/>
      <c r="P1398" s="172"/>
      <c r="Q1398" s="172"/>
      <c r="R1398" s="172"/>
      <c r="S1398" s="172"/>
      <c r="T1398" s="172"/>
      <c r="U1398" s="172"/>
      <c r="V1398" s="172"/>
      <c r="W1398" s="172"/>
      <c r="X1398" s="172"/>
      <c r="Y1398" s="172"/>
      <c r="Z1398" s="172"/>
      <c r="AA1398" s="172"/>
      <c r="AB1398" s="172"/>
    </row>
    <row r="1399" spans="1:28" ht="14.25">
      <c r="A1399" s="166" t="s">
        <v>1513</v>
      </c>
      <c r="B1399" s="167" t="s">
        <v>2421</v>
      </c>
      <c r="C1399" s="167" t="s">
        <v>27</v>
      </c>
      <c r="D1399" s="168" t="s">
        <v>2422</v>
      </c>
      <c r="E1399" s="167" t="s">
        <v>76</v>
      </c>
      <c r="F1399" s="169">
        <v>1.29E-2</v>
      </c>
      <c r="G1399" s="170">
        <v>61.55</v>
      </c>
      <c r="H1399" s="171">
        <v>0.79</v>
      </c>
      <c r="I1399" s="172"/>
      <c r="J1399" s="172"/>
      <c r="K1399" s="172"/>
      <c r="L1399" s="172"/>
      <c r="M1399" s="172"/>
      <c r="N1399" s="172"/>
      <c r="O1399" s="172"/>
      <c r="P1399" s="172"/>
      <c r="Q1399" s="172"/>
      <c r="R1399" s="172"/>
      <c r="S1399" s="172"/>
      <c r="T1399" s="172"/>
      <c r="U1399" s="172"/>
      <c r="V1399" s="172"/>
      <c r="W1399" s="172"/>
      <c r="X1399" s="172"/>
      <c r="Y1399" s="172"/>
      <c r="Z1399" s="172"/>
      <c r="AA1399" s="172"/>
      <c r="AB1399" s="172"/>
    </row>
    <row r="1400" spans="1:28" ht="25.5">
      <c r="A1400" s="166" t="s">
        <v>1513</v>
      </c>
      <c r="B1400" s="167" t="s">
        <v>2463</v>
      </c>
      <c r="C1400" s="167" t="s">
        <v>27</v>
      </c>
      <c r="D1400" s="168" t="s">
        <v>2464</v>
      </c>
      <c r="E1400" s="167" t="s">
        <v>76</v>
      </c>
      <c r="F1400" s="169">
        <v>1</v>
      </c>
      <c r="G1400" s="170">
        <v>4.21</v>
      </c>
      <c r="H1400" s="171">
        <v>4.21</v>
      </c>
      <c r="I1400" s="172"/>
      <c r="J1400" s="172"/>
      <c r="K1400" s="172"/>
      <c r="L1400" s="172"/>
      <c r="M1400" s="172"/>
      <c r="N1400" s="172"/>
      <c r="O1400" s="172"/>
      <c r="P1400" s="172"/>
      <c r="Q1400" s="172"/>
      <c r="R1400" s="172"/>
      <c r="S1400" s="172"/>
      <c r="T1400" s="172"/>
      <c r="U1400" s="172"/>
      <c r="V1400" s="172"/>
      <c r="W1400" s="172"/>
      <c r="X1400" s="172"/>
      <c r="Y1400" s="172"/>
      <c r="Z1400" s="172"/>
      <c r="AA1400" s="172"/>
      <c r="AB1400" s="172"/>
    </row>
    <row r="1401" spans="1:28" ht="14.25">
      <c r="A1401" s="159"/>
      <c r="B1401" s="160"/>
      <c r="C1401" s="160"/>
      <c r="D1401" s="161"/>
      <c r="E1401" s="160"/>
      <c r="F1401" s="162"/>
      <c r="G1401" s="163"/>
      <c r="H1401" s="164"/>
      <c r="I1401" s="172"/>
      <c r="J1401" s="172"/>
      <c r="K1401" s="172"/>
      <c r="L1401" s="172"/>
      <c r="M1401" s="172"/>
      <c r="N1401" s="172"/>
      <c r="O1401" s="172"/>
      <c r="P1401" s="172"/>
      <c r="Q1401" s="172"/>
      <c r="R1401" s="172"/>
      <c r="S1401" s="172"/>
      <c r="T1401" s="172"/>
      <c r="U1401" s="172"/>
      <c r="V1401" s="172"/>
      <c r="W1401" s="172"/>
      <c r="X1401" s="172"/>
      <c r="Y1401" s="172"/>
      <c r="Z1401" s="172"/>
      <c r="AA1401" s="172"/>
      <c r="AB1401" s="172"/>
    </row>
    <row r="1402" spans="1:28" ht="14.25">
      <c r="A1402" s="148" t="s">
        <v>721</v>
      </c>
      <c r="B1402" s="149" t="s">
        <v>7</v>
      </c>
      <c r="C1402" s="149" t="s">
        <v>1504</v>
      </c>
      <c r="D1402" s="165" t="s">
        <v>1505</v>
      </c>
      <c r="E1402" s="149" t="s">
        <v>10</v>
      </c>
      <c r="F1402" s="150" t="s">
        <v>11</v>
      </c>
      <c r="G1402" s="151" t="s">
        <v>1506</v>
      </c>
      <c r="H1402" s="152" t="s">
        <v>1507</v>
      </c>
      <c r="I1402" s="172"/>
      <c r="J1402" s="172"/>
      <c r="K1402" s="172"/>
      <c r="L1402" s="172"/>
      <c r="M1402" s="172"/>
      <c r="N1402" s="172"/>
      <c r="O1402" s="172"/>
      <c r="P1402" s="172"/>
      <c r="Q1402" s="172"/>
      <c r="R1402" s="172"/>
      <c r="S1402" s="172"/>
      <c r="T1402" s="172"/>
      <c r="U1402" s="172"/>
      <c r="V1402" s="172"/>
      <c r="W1402" s="172"/>
      <c r="X1402" s="172"/>
      <c r="Y1402" s="172"/>
      <c r="Z1402" s="172"/>
      <c r="AA1402" s="172"/>
      <c r="AB1402" s="172"/>
    </row>
    <row r="1403" spans="1:28" ht="25.5">
      <c r="A1403" s="153" t="s">
        <v>1508</v>
      </c>
      <c r="B1403" s="154" t="s">
        <v>722</v>
      </c>
      <c r="C1403" s="154" t="s">
        <v>20</v>
      </c>
      <c r="D1403" s="155" t="s">
        <v>723</v>
      </c>
      <c r="E1403" s="154" t="s">
        <v>80</v>
      </c>
      <c r="F1403" s="156">
        <v>1</v>
      </c>
      <c r="G1403" s="157">
        <v>77.290000000000006</v>
      </c>
      <c r="H1403" s="158">
        <v>77.290000000000006</v>
      </c>
      <c r="I1403" s="172"/>
      <c r="J1403" s="172"/>
      <c r="K1403" s="172"/>
      <c r="L1403" s="172"/>
      <c r="M1403" s="172"/>
      <c r="N1403" s="172"/>
      <c r="O1403" s="172"/>
      <c r="P1403" s="172"/>
      <c r="Q1403" s="172"/>
      <c r="R1403" s="172"/>
      <c r="S1403" s="172"/>
      <c r="T1403" s="172"/>
      <c r="U1403" s="172"/>
      <c r="V1403" s="172"/>
      <c r="W1403" s="172"/>
      <c r="X1403" s="172"/>
      <c r="Y1403" s="172"/>
      <c r="Z1403" s="172"/>
      <c r="AA1403" s="172"/>
      <c r="AB1403" s="172"/>
    </row>
    <row r="1404" spans="1:28" ht="14.25">
      <c r="A1404" s="166" t="s">
        <v>1508</v>
      </c>
      <c r="B1404" s="167" t="s">
        <v>1741</v>
      </c>
      <c r="C1404" s="167" t="s">
        <v>20</v>
      </c>
      <c r="D1404" s="168" t="s">
        <v>1727</v>
      </c>
      <c r="E1404" s="167" t="s">
        <v>1673</v>
      </c>
      <c r="F1404" s="169">
        <v>3.4108527</v>
      </c>
      <c r="G1404" s="170">
        <v>22.66</v>
      </c>
      <c r="H1404" s="171" t="s">
        <v>2465</v>
      </c>
      <c r="I1404" s="172"/>
      <c r="J1404" s="172"/>
      <c r="K1404" s="172"/>
      <c r="L1404" s="172"/>
      <c r="M1404" s="172"/>
      <c r="N1404" s="172"/>
      <c r="O1404" s="172"/>
      <c r="P1404" s="172"/>
      <c r="Q1404" s="172"/>
      <c r="R1404" s="172"/>
      <c r="S1404" s="172"/>
      <c r="T1404" s="172"/>
      <c r="U1404" s="172"/>
      <c r="V1404" s="172"/>
      <c r="W1404" s="172"/>
      <c r="X1404" s="172"/>
      <c r="Y1404" s="172"/>
      <c r="Z1404" s="172"/>
      <c r="AA1404" s="172"/>
      <c r="AB1404" s="172"/>
    </row>
    <row r="1405" spans="1:28" ht="14.25">
      <c r="A1405" s="159"/>
      <c r="B1405" s="160"/>
      <c r="C1405" s="160"/>
      <c r="D1405" s="161"/>
      <c r="E1405" s="160"/>
      <c r="F1405" s="162"/>
      <c r="G1405" s="163"/>
      <c r="H1405" s="164"/>
      <c r="I1405" s="172"/>
      <c r="J1405" s="172"/>
      <c r="K1405" s="172"/>
      <c r="L1405" s="172"/>
      <c r="M1405" s="172"/>
      <c r="N1405" s="172"/>
      <c r="O1405" s="172"/>
      <c r="P1405" s="172"/>
      <c r="Q1405" s="172"/>
      <c r="R1405" s="172"/>
      <c r="S1405" s="172"/>
      <c r="T1405" s="172"/>
      <c r="U1405" s="172"/>
      <c r="V1405" s="172"/>
      <c r="W1405" s="172"/>
      <c r="X1405" s="172"/>
      <c r="Y1405" s="172"/>
      <c r="Z1405" s="172"/>
      <c r="AA1405" s="172"/>
      <c r="AB1405" s="172"/>
    </row>
    <row r="1406" spans="1:28" ht="14.25">
      <c r="A1406" s="148" t="s">
        <v>724</v>
      </c>
      <c r="B1406" s="149" t="s">
        <v>7</v>
      </c>
      <c r="C1406" s="149" t="s">
        <v>1504</v>
      </c>
      <c r="D1406" s="165" t="s">
        <v>1505</v>
      </c>
      <c r="E1406" s="149" t="s">
        <v>10</v>
      </c>
      <c r="F1406" s="150" t="s">
        <v>11</v>
      </c>
      <c r="G1406" s="151" t="s">
        <v>1506</v>
      </c>
      <c r="H1406" s="152" t="s">
        <v>1507</v>
      </c>
      <c r="I1406" s="172"/>
      <c r="J1406" s="172"/>
      <c r="K1406" s="172"/>
      <c r="L1406" s="172"/>
      <c r="M1406" s="172"/>
      <c r="N1406" s="172"/>
      <c r="O1406" s="172"/>
      <c r="P1406" s="172"/>
      <c r="Q1406" s="172"/>
      <c r="R1406" s="172"/>
      <c r="S1406" s="172"/>
      <c r="T1406" s="172"/>
      <c r="U1406" s="172"/>
      <c r="V1406" s="172"/>
      <c r="W1406" s="172"/>
      <c r="X1406" s="172"/>
      <c r="Y1406" s="172"/>
      <c r="Z1406" s="172"/>
      <c r="AA1406" s="172"/>
      <c r="AB1406" s="172"/>
    </row>
    <row r="1407" spans="1:28" ht="25.5">
      <c r="A1407" s="153" t="s">
        <v>1508</v>
      </c>
      <c r="B1407" s="154" t="s">
        <v>725</v>
      </c>
      <c r="C1407" s="154" t="s">
        <v>27</v>
      </c>
      <c r="D1407" s="155" t="s">
        <v>726</v>
      </c>
      <c r="E1407" s="154" t="s">
        <v>80</v>
      </c>
      <c r="F1407" s="156">
        <v>1</v>
      </c>
      <c r="G1407" s="157">
        <v>28.37</v>
      </c>
      <c r="H1407" s="158">
        <v>28.37</v>
      </c>
      <c r="I1407" s="172"/>
      <c r="J1407" s="172"/>
      <c r="K1407" s="172"/>
      <c r="L1407" s="172"/>
      <c r="M1407" s="172"/>
      <c r="N1407" s="172"/>
      <c r="O1407" s="172"/>
      <c r="P1407" s="172"/>
      <c r="Q1407" s="172"/>
      <c r="R1407" s="172"/>
      <c r="S1407" s="172"/>
      <c r="T1407" s="172"/>
      <c r="U1407" s="172"/>
      <c r="V1407" s="172"/>
      <c r="W1407" s="172"/>
      <c r="X1407" s="172"/>
      <c r="Y1407" s="172"/>
      <c r="Z1407" s="172"/>
      <c r="AA1407" s="172"/>
      <c r="AB1407" s="172"/>
    </row>
    <row r="1408" spans="1:28" ht="25.5">
      <c r="A1408" s="166" t="s">
        <v>1510</v>
      </c>
      <c r="B1408" s="167" t="s">
        <v>2466</v>
      </c>
      <c r="C1408" s="167" t="s">
        <v>27</v>
      </c>
      <c r="D1408" s="168" t="s">
        <v>2467</v>
      </c>
      <c r="E1408" s="167" t="s">
        <v>1678</v>
      </c>
      <c r="F1408" s="169">
        <v>0.19620000000000001</v>
      </c>
      <c r="G1408" s="170">
        <v>44.69</v>
      </c>
      <c r="H1408" s="171">
        <v>8.76</v>
      </c>
      <c r="I1408" s="172"/>
      <c r="J1408" s="172"/>
      <c r="K1408" s="172"/>
      <c r="L1408" s="172"/>
      <c r="M1408" s="172"/>
      <c r="N1408" s="172"/>
      <c r="O1408" s="172"/>
      <c r="P1408" s="172"/>
      <c r="Q1408" s="172"/>
      <c r="R1408" s="172"/>
      <c r="S1408" s="172"/>
      <c r="T1408" s="172"/>
      <c r="U1408" s="172"/>
      <c r="V1408" s="172"/>
      <c r="W1408" s="172"/>
      <c r="X1408" s="172"/>
      <c r="Y1408" s="172"/>
      <c r="Z1408" s="172"/>
      <c r="AA1408" s="172"/>
      <c r="AB1408" s="172"/>
    </row>
    <row r="1409" spans="1:28" ht="38.25">
      <c r="A1409" s="166" t="s">
        <v>1510</v>
      </c>
      <c r="B1409" s="167" t="s">
        <v>1720</v>
      </c>
      <c r="C1409" s="167" t="s">
        <v>27</v>
      </c>
      <c r="D1409" s="168" t="s">
        <v>1721</v>
      </c>
      <c r="E1409" s="167" t="s">
        <v>1678</v>
      </c>
      <c r="F1409" s="169">
        <v>5.4000000000000003E-3</v>
      </c>
      <c r="G1409" s="170">
        <v>328.16</v>
      </c>
      <c r="H1409" s="171">
        <v>1.77</v>
      </c>
      <c r="I1409" s="172"/>
      <c r="J1409" s="172"/>
      <c r="K1409" s="172"/>
      <c r="L1409" s="172"/>
      <c r="M1409" s="172"/>
      <c r="N1409" s="172"/>
      <c r="O1409" s="172"/>
      <c r="P1409" s="172"/>
      <c r="Q1409" s="172"/>
      <c r="R1409" s="172"/>
      <c r="S1409" s="172"/>
      <c r="T1409" s="172"/>
      <c r="U1409" s="172"/>
      <c r="V1409" s="172"/>
      <c r="W1409" s="172"/>
      <c r="X1409" s="172"/>
      <c r="Y1409" s="172"/>
      <c r="Z1409" s="172"/>
      <c r="AA1409" s="172"/>
      <c r="AB1409" s="172"/>
    </row>
    <row r="1410" spans="1:28" ht="25.5">
      <c r="A1410" s="166" t="s">
        <v>1510</v>
      </c>
      <c r="B1410" s="167" t="s">
        <v>1726</v>
      </c>
      <c r="C1410" s="167" t="s">
        <v>27</v>
      </c>
      <c r="D1410" s="168" t="s">
        <v>1727</v>
      </c>
      <c r="E1410" s="167" t="s">
        <v>1673</v>
      </c>
      <c r="F1410" s="169">
        <v>0.78659999999999997</v>
      </c>
      <c r="G1410" s="170">
        <v>22.64</v>
      </c>
      <c r="H1410" s="171">
        <v>17.8</v>
      </c>
      <c r="I1410" s="172"/>
      <c r="J1410" s="172"/>
      <c r="K1410" s="172"/>
      <c r="L1410" s="172"/>
      <c r="M1410" s="172"/>
      <c r="N1410" s="172"/>
      <c r="O1410" s="172"/>
      <c r="P1410" s="172"/>
      <c r="Q1410" s="172"/>
      <c r="R1410" s="172"/>
      <c r="S1410" s="172"/>
      <c r="T1410" s="172"/>
      <c r="U1410" s="172"/>
      <c r="V1410" s="172"/>
      <c r="W1410" s="172"/>
      <c r="X1410" s="172"/>
      <c r="Y1410" s="172"/>
      <c r="Z1410" s="172"/>
      <c r="AA1410" s="172"/>
      <c r="AB1410" s="172"/>
    </row>
    <row r="1411" spans="1:28" ht="38.25">
      <c r="A1411" s="166" t="s">
        <v>1510</v>
      </c>
      <c r="B1411" s="167" t="s">
        <v>1724</v>
      </c>
      <c r="C1411" s="167" t="s">
        <v>27</v>
      </c>
      <c r="D1411" s="168" t="s">
        <v>1725</v>
      </c>
      <c r="E1411" s="167" t="s">
        <v>1668</v>
      </c>
      <c r="F1411" s="169">
        <v>5.9999999999999995E-4</v>
      </c>
      <c r="G1411" s="170">
        <v>76.5</v>
      </c>
      <c r="H1411" s="171">
        <v>0.04</v>
      </c>
      <c r="I1411" s="172"/>
      <c r="J1411" s="172"/>
      <c r="K1411" s="172"/>
      <c r="L1411" s="172"/>
      <c r="M1411" s="172"/>
      <c r="N1411" s="172"/>
      <c r="O1411" s="172"/>
      <c r="P1411" s="172"/>
      <c r="Q1411" s="172"/>
      <c r="R1411" s="172"/>
      <c r="S1411" s="172"/>
      <c r="T1411" s="172"/>
      <c r="U1411" s="172"/>
      <c r="V1411" s="172"/>
      <c r="W1411" s="172"/>
      <c r="X1411" s="172"/>
      <c r="Y1411" s="172"/>
      <c r="Z1411" s="172"/>
      <c r="AA1411" s="172"/>
      <c r="AB1411" s="172"/>
    </row>
    <row r="1412" spans="1:28" ht="14.25">
      <c r="A1412" s="159"/>
      <c r="B1412" s="160"/>
      <c r="C1412" s="160"/>
      <c r="D1412" s="161"/>
      <c r="E1412" s="160"/>
      <c r="F1412" s="162"/>
      <c r="G1412" s="163"/>
      <c r="H1412" s="164"/>
      <c r="I1412" s="172"/>
      <c r="J1412" s="172"/>
      <c r="K1412" s="172"/>
      <c r="L1412" s="172"/>
      <c r="M1412" s="172"/>
      <c r="N1412" s="172"/>
      <c r="O1412" s="172"/>
      <c r="P1412" s="172"/>
      <c r="Q1412" s="172"/>
      <c r="R1412" s="172"/>
      <c r="S1412" s="172"/>
      <c r="T1412" s="172"/>
      <c r="U1412" s="172"/>
      <c r="V1412" s="172"/>
      <c r="W1412" s="172"/>
      <c r="X1412" s="172"/>
      <c r="Y1412" s="172"/>
      <c r="Z1412" s="172"/>
      <c r="AA1412" s="172"/>
      <c r="AB1412" s="172"/>
    </row>
    <row r="1413" spans="1:28" ht="14.25">
      <c r="A1413" s="148" t="s">
        <v>727</v>
      </c>
      <c r="B1413" s="149" t="s">
        <v>7</v>
      </c>
      <c r="C1413" s="149" t="s">
        <v>1504</v>
      </c>
      <c r="D1413" s="165" t="s">
        <v>1505</v>
      </c>
      <c r="E1413" s="149" t="s">
        <v>10</v>
      </c>
      <c r="F1413" s="150" t="s">
        <v>11</v>
      </c>
      <c r="G1413" s="151" t="s">
        <v>1506</v>
      </c>
      <c r="H1413" s="152" t="s">
        <v>1507</v>
      </c>
      <c r="I1413" s="172"/>
      <c r="J1413" s="172"/>
      <c r="K1413" s="172"/>
      <c r="L1413" s="172"/>
      <c r="M1413" s="172"/>
      <c r="N1413" s="172"/>
      <c r="O1413" s="172"/>
      <c r="P1413" s="172"/>
      <c r="Q1413" s="172"/>
      <c r="R1413" s="172"/>
      <c r="S1413" s="172"/>
      <c r="T1413" s="172"/>
      <c r="U1413" s="172"/>
      <c r="V1413" s="172"/>
      <c r="W1413" s="172"/>
      <c r="X1413" s="172"/>
      <c r="Y1413" s="172"/>
      <c r="Z1413" s="172"/>
      <c r="AA1413" s="172"/>
      <c r="AB1413" s="172"/>
    </row>
    <row r="1414" spans="1:28" ht="14.25">
      <c r="A1414" s="153" t="s">
        <v>1508</v>
      </c>
      <c r="B1414" s="154" t="s">
        <v>728</v>
      </c>
      <c r="C1414" s="154" t="s">
        <v>20</v>
      </c>
      <c r="D1414" s="155" t="s">
        <v>729</v>
      </c>
      <c r="E1414" s="154" t="s">
        <v>48</v>
      </c>
      <c r="F1414" s="156">
        <v>1</v>
      </c>
      <c r="G1414" s="157">
        <v>1994.41</v>
      </c>
      <c r="H1414" s="158">
        <v>1994.41</v>
      </c>
      <c r="I1414" s="172"/>
      <c r="J1414" s="172"/>
      <c r="K1414" s="172"/>
      <c r="L1414" s="172"/>
      <c r="M1414" s="172"/>
      <c r="N1414" s="172"/>
      <c r="O1414" s="172"/>
      <c r="P1414" s="172"/>
      <c r="Q1414" s="172"/>
      <c r="R1414" s="172"/>
      <c r="S1414" s="172"/>
      <c r="T1414" s="172"/>
      <c r="U1414" s="172"/>
      <c r="V1414" s="172"/>
      <c r="W1414" s="172"/>
      <c r="X1414" s="172"/>
      <c r="Y1414" s="172"/>
      <c r="Z1414" s="172"/>
      <c r="AA1414" s="172"/>
      <c r="AB1414" s="172"/>
    </row>
    <row r="1415" spans="1:28" ht="14.25">
      <c r="A1415" s="166" t="s">
        <v>1513</v>
      </c>
      <c r="B1415" s="167" t="s">
        <v>2468</v>
      </c>
      <c r="C1415" s="167" t="s">
        <v>20</v>
      </c>
      <c r="D1415" s="168" t="s">
        <v>2469</v>
      </c>
      <c r="E1415" s="167" t="s">
        <v>61</v>
      </c>
      <c r="F1415" s="169">
        <v>0.2</v>
      </c>
      <c r="G1415" s="170">
        <v>4.3600000000000003</v>
      </c>
      <c r="H1415" s="171" t="s">
        <v>2470</v>
      </c>
      <c r="I1415" s="172"/>
      <c r="J1415" s="172"/>
      <c r="K1415" s="172"/>
      <c r="L1415" s="172"/>
      <c r="M1415" s="172"/>
      <c r="N1415" s="172"/>
      <c r="O1415" s="172"/>
      <c r="P1415" s="172"/>
      <c r="Q1415" s="172"/>
      <c r="R1415" s="172"/>
      <c r="S1415" s="172"/>
      <c r="T1415" s="172"/>
      <c r="U1415" s="172"/>
      <c r="V1415" s="172"/>
      <c r="W1415" s="172"/>
      <c r="X1415" s="172"/>
      <c r="Y1415" s="172"/>
      <c r="Z1415" s="172"/>
      <c r="AA1415" s="172"/>
      <c r="AB1415" s="172"/>
    </row>
    <row r="1416" spans="1:28" ht="38.25">
      <c r="A1416" s="166" t="s">
        <v>1513</v>
      </c>
      <c r="B1416" s="167" t="s">
        <v>2471</v>
      </c>
      <c r="C1416" s="167" t="s">
        <v>20</v>
      </c>
      <c r="D1416" s="168" t="s">
        <v>2472</v>
      </c>
      <c r="E1416" s="167" t="s">
        <v>48</v>
      </c>
      <c r="F1416" s="169">
        <v>1</v>
      </c>
      <c r="G1416" s="170">
        <v>1833.55</v>
      </c>
      <c r="H1416" s="171" t="s">
        <v>2473</v>
      </c>
      <c r="I1416" s="172"/>
      <c r="J1416" s="172"/>
      <c r="K1416" s="172"/>
      <c r="L1416" s="172"/>
      <c r="M1416" s="172"/>
      <c r="N1416" s="172"/>
      <c r="O1416" s="172"/>
      <c r="P1416" s="172"/>
      <c r="Q1416" s="172"/>
      <c r="R1416" s="172"/>
      <c r="S1416" s="172"/>
      <c r="T1416" s="172"/>
      <c r="U1416" s="172"/>
      <c r="V1416" s="172"/>
      <c r="W1416" s="172"/>
      <c r="X1416" s="172"/>
      <c r="Y1416" s="172"/>
      <c r="Z1416" s="172"/>
      <c r="AA1416" s="172"/>
      <c r="AB1416" s="172"/>
    </row>
    <row r="1417" spans="1:28" ht="25.5">
      <c r="A1417" s="166" t="s">
        <v>1513</v>
      </c>
      <c r="B1417" s="167" t="s">
        <v>2474</v>
      </c>
      <c r="C1417" s="167" t="s">
        <v>20</v>
      </c>
      <c r="D1417" s="168" t="s">
        <v>2475</v>
      </c>
      <c r="E1417" s="167" t="s">
        <v>48</v>
      </c>
      <c r="F1417" s="169">
        <v>4</v>
      </c>
      <c r="G1417" s="170">
        <v>0.17</v>
      </c>
      <c r="H1417" s="171" t="s">
        <v>2476</v>
      </c>
      <c r="I1417" s="172"/>
      <c r="J1417" s="172"/>
      <c r="K1417" s="172"/>
      <c r="L1417" s="172"/>
      <c r="M1417" s="172"/>
      <c r="N1417" s="172"/>
      <c r="O1417" s="172"/>
      <c r="P1417" s="172"/>
      <c r="Q1417" s="172"/>
      <c r="R1417" s="172"/>
      <c r="S1417" s="172"/>
      <c r="T1417" s="172"/>
      <c r="U1417" s="172"/>
      <c r="V1417" s="172"/>
      <c r="W1417" s="172"/>
      <c r="X1417" s="172"/>
      <c r="Y1417" s="172"/>
      <c r="Z1417" s="172"/>
      <c r="AA1417" s="172"/>
      <c r="AB1417" s="172"/>
    </row>
    <row r="1418" spans="1:28" ht="25.5">
      <c r="A1418" s="166" t="s">
        <v>1513</v>
      </c>
      <c r="B1418" s="167" t="s">
        <v>2477</v>
      </c>
      <c r="C1418" s="167" t="s">
        <v>20</v>
      </c>
      <c r="D1418" s="168" t="s">
        <v>2478</v>
      </c>
      <c r="E1418" s="167" t="s">
        <v>48</v>
      </c>
      <c r="F1418" s="169">
        <v>4</v>
      </c>
      <c r="G1418" s="170">
        <v>0.55000000000000004</v>
      </c>
      <c r="H1418" s="171" t="s">
        <v>2479</v>
      </c>
      <c r="I1418" s="172"/>
      <c r="J1418" s="172"/>
      <c r="K1418" s="172"/>
      <c r="L1418" s="172"/>
      <c r="M1418" s="172"/>
      <c r="N1418" s="172"/>
      <c r="O1418" s="172"/>
      <c r="P1418" s="172"/>
      <c r="Q1418" s="172"/>
      <c r="R1418" s="172"/>
      <c r="S1418" s="172"/>
      <c r="T1418" s="172"/>
      <c r="U1418" s="172"/>
      <c r="V1418" s="172"/>
      <c r="W1418" s="172"/>
      <c r="X1418" s="172"/>
      <c r="Y1418" s="172"/>
      <c r="Z1418" s="172"/>
      <c r="AA1418" s="172"/>
      <c r="AB1418" s="172"/>
    </row>
    <row r="1419" spans="1:28" ht="14.25">
      <c r="A1419" s="166" t="s">
        <v>1508</v>
      </c>
      <c r="B1419" s="167" t="s">
        <v>1615</v>
      </c>
      <c r="C1419" s="167" t="s">
        <v>20</v>
      </c>
      <c r="D1419" s="168" t="s">
        <v>1616</v>
      </c>
      <c r="E1419" s="167" t="s">
        <v>1585</v>
      </c>
      <c r="F1419" s="169">
        <v>0.61111110000000002</v>
      </c>
      <c r="G1419" s="170">
        <v>31.64</v>
      </c>
      <c r="H1419" s="171" t="s">
        <v>2480</v>
      </c>
      <c r="I1419" s="172"/>
      <c r="J1419" s="172"/>
      <c r="K1419" s="172"/>
      <c r="L1419" s="172"/>
      <c r="M1419" s="172"/>
      <c r="N1419" s="172"/>
      <c r="O1419" s="172"/>
      <c r="P1419" s="172"/>
      <c r="Q1419" s="172"/>
      <c r="R1419" s="172"/>
      <c r="S1419" s="172"/>
      <c r="T1419" s="172"/>
      <c r="U1419" s="172"/>
      <c r="V1419" s="172"/>
      <c r="W1419" s="172"/>
      <c r="X1419" s="172"/>
      <c r="Y1419" s="172"/>
      <c r="Z1419" s="172"/>
      <c r="AA1419" s="172"/>
      <c r="AB1419" s="172"/>
    </row>
    <row r="1420" spans="1:28" ht="14.25">
      <c r="A1420" s="166" t="s">
        <v>1508</v>
      </c>
      <c r="B1420" s="167" t="s">
        <v>1591</v>
      </c>
      <c r="C1420" s="167" t="s">
        <v>20</v>
      </c>
      <c r="D1420" s="168" t="s">
        <v>1592</v>
      </c>
      <c r="E1420" s="167" t="s">
        <v>1585</v>
      </c>
      <c r="F1420" s="169">
        <v>2.2222222</v>
      </c>
      <c r="G1420" s="170">
        <v>24.49</v>
      </c>
      <c r="H1420" s="171" t="s">
        <v>2481</v>
      </c>
      <c r="I1420" s="172"/>
      <c r="J1420" s="172"/>
      <c r="K1420" s="172"/>
      <c r="L1420" s="172"/>
      <c r="M1420" s="172"/>
      <c r="N1420" s="172"/>
      <c r="O1420" s="172"/>
      <c r="P1420" s="172"/>
      <c r="Q1420" s="172"/>
      <c r="R1420" s="172"/>
      <c r="S1420" s="172"/>
      <c r="T1420" s="172"/>
      <c r="U1420" s="172"/>
      <c r="V1420" s="172"/>
      <c r="W1420" s="172"/>
      <c r="X1420" s="172"/>
      <c r="Y1420" s="172"/>
      <c r="Z1420" s="172"/>
      <c r="AA1420" s="172"/>
      <c r="AB1420" s="172"/>
    </row>
    <row r="1421" spans="1:28" ht="14.25">
      <c r="A1421" s="166" t="s">
        <v>1508</v>
      </c>
      <c r="B1421" s="167" t="s">
        <v>1583</v>
      </c>
      <c r="C1421" s="167" t="s">
        <v>20</v>
      </c>
      <c r="D1421" s="168" t="s">
        <v>1584</v>
      </c>
      <c r="E1421" s="167" t="s">
        <v>1585</v>
      </c>
      <c r="F1421" s="169">
        <v>2.2222222</v>
      </c>
      <c r="G1421" s="170">
        <v>30.49</v>
      </c>
      <c r="H1421" s="171" t="s">
        <v>2482</v>
      </c>
      <c r="I1421" s="172"/>
      <c r="J1421" s="172"/>
      <c r="K1421" s="172"/>
      <c r="L1421" s="172"/>
      <c r="M1421" s="172"/>
      <c r="N1421" s="172"/>
      <c r="O1421" s="172"/>
      <c r="P1421" s="172"/>
      <c r="Q1421" s="172"/>
      <c r="R1421" s="172"/>
      <c r="S1421" s="172"/>
      <c r="T1421" s="172"/>
      <c r="U1421" s="172"/>
      <c r="V1421" s="172"/>
      <c r="W1421" s="172"/>
      <c r="X1421" s="172"/>
      <c r="Y1421" s="172"/>
      <c r="Z1421" s="172"/>
      <c r="AA1421" s="172"/>
      <c r="AB1421" s="172"/>
    </row>
    <row r="1422" spans="1:28" ht="14.25">
      <c r="A1422" s="166" t="s">
        <v>1508</v>
      </c>
      <c r="B1422" s="167" t="s">
        <v>1619</v>
      </c>
      <c r="C1422" s="167" t="s">
        <v>20</v>
      </c>
      <c r="D1422" s="168" t="s">
        <v>1620</v>
      </c>
      <c r="E1422" s="167" t="s">
        <v>1585</v>
      </c>
      <c r="F1422" s="169">
        <v>0.61111110000000002</v>
      </c>
      <c r="G1422" s="170">
        <v>25.52</v>
      </c>
      <c r="H1422" s="171" t="s">
        <v>2483</v>
      </c>
      <c r="I1422" s="172"/>
      <c r="J1422" s="172"/>
      <c r="K1422" s="172"/>
      <c r="L1422" s="172"/>
      <c r="M1422" s="172"/>
      <c r="N1422" s="172"/>
      <c r="O1422" s="172"/>
      <c r="P1422" s="172"/>
      <c r="Q1422" s="172"/>
      <c r="R1422" s="172"/>
      <c r="S1422" s="172"/>
      <c r="T1422" s="172"/>
      <c r="U1422" s="172"/>
      <c r="V1422" s="172"/>
      <c r="W1422" s="172"/>
      <c r="X1422" s="172"/>
      <c r="Y1422" s="172"/>
      <c r="Z1422" s="172"/>
      <c r="AA1422" s="172"/>
      <c r="AB1422" s="172"/>
    </row>
    <row r="1423" spans="1:28" ht="14.25">
      <c r="A1423" s="159"/>
      <c r="B1423" s="160"/>
      <c r="C1423" s="160"/>
      <c r="D1423" s="161"/>
      <c r="E1423" s="160"/>
      <c r="F1423" s="162"/>
      <c r="G1423" s="163"/>
      <c r="H1423" s="164"/>
      <c r="I1423" s="172"/>
      <c r="J1423" s="172"/>
      <c r="K1423" s="172"/>
      <c r="L1423" s="172"/>
      <c r="M1423" s="172"/>
      <c r="N1423" s="172"/>
      <c r="O1423" s="172"/>
      <c r="P1423" s="172"/>
      <c r="Q1423" s="172"/>
      <c r="R1423" s="172"/>
      <c r="S1423" s="172"/>
      <c r="T1423" s="172"/>
      <c r="U1423" s="172"/>
      <c r="V1423" s="172"/>
      <c r="W1423" s="172"/>
      <c r="X1423" s="172"/>
      <c r="Y1423" s="172"/>
      <c r="Z1423" s="172"/>
      <c r="AA1423" s="172"/>
      <c r="AB1423" s="172"/>
    </row>
    <row r="1424" spans="1:28" ht="14.25">
      <c r="A1424" s="148" t="s">
        <v>730</v>
      </c>
      <c r="B1424" s="149" t="s">
        <v>7</v>
      </c>
      <c r="C1424" s="149" t="s">
        <v>1504</v>
      </c>
      <c r="D1424" s="165" t="s">
        <v>1505</v>
      </c>
      <c r="E1424" s="149" t="s">
        <v>10</v>
      </c>
      <c r="F1424" s="150" t="s">
        <v>11</v>
      </c>
      <c r="G1424" s="151" t="s">
        <v>1506</v>
      </c>
      <c r="H1424" s="152" t="s">
        <v>1507</v>
      </c>
      <c r="I1424" s="172"/>
      <c r="J1424" s="172"/>
      <c r="K1424" s="172"/>
      <c r="L1424" s="172"/>
      <c r="M1424" s="172"/>
      <c r="N1424" s="172"/>
      <c r="O1424" s="172"/>
      <c r="P1424" s="172"/>
      <c r="Q1424" s="172"/>
      <c r="R1424" s="172"/>
      <c r="S1424" s="172"/>
      <c r="T1424" s="172"/>
      <c r="U1424" s="172"/>
      <c r="V1424" s="172"/>
      <c r="W1424" s="172"/>
      <c r="X1424" s="172"/>
      <c r="Y1424" s="172"/>
      <c r="Z1424" s="172"/>
      <c r="AA1424" s="172"/>
      <c r="AB1424" s="172"/>
    </row>
    <row r="1425" spans="1:28" ht="25.5">
      <c r="A1425" s="153" t="s">
        <v>1508</v>
      </c>
      <c r="B1425" s="154" t="s">
        <v>731</v>
      </c>
      <c r="C1425" s="154" t="s">
        <v>27</v>
      </c>
      <c r="D1425" s="155" t="s">
        <v>732</v>
      </c>
      <c r="E1425" s="154" t="s">
        <v>76</v>
      </c>
      <c r="F1425" s="156">
        <v>1</v>
      </c>
      <c r="G1425" s="157">
        <v>152.16999999999999</v>
      </c>
      <c r="H1425" s="158">
        <v>152.16999999999999</v>
      </c>
      <c r="I1425" s="172"/>
      <c r="J1425" s="172"/>
      <c r="K1425" s="172"/>
      <c r="L1425" s="172"/>
      <c r="M1425" s="172"/>
      <c r="N1425" s="172"/>
      <c r="O1425" s="172"/>
      <c r="P1425" s="172"/>
      <c r="Q1425" s="172"/>
      <c r="R1425" s="172"/>
      <c r="S1425" s="172"/>
      <c r="T1425" s="172"/>
      <c r="U1425" s="172"/>
      <c r="V1425" s="172"/>
      <c r="W1425" s="172"/>
      <c r="X1425" s="172"/>
      <c r="Y1425" s="172"/>
      <c r="Z1425" s="172"/>
      <c r="AA1425" s="172"/>
      <c r="AB1425" s="172"/>
    </row>
    <row r="1426" spans="1:28" ht="25.5">
      <c r="A1426" s="166" t="s">
        <v>1510</v>
      </c>
      <c r="B1426" s="167" t="s">
        <v>2118</v>
      </c>
      <c r="C1426" s="167" t="s">
        <v>27</v>
      </c>
      <c r="D1426" s="168" t="s">
        <v>2119</v>
      </c>
      <c r="E1426" s="167" t="s">
        <v>1673</v>
      </c>
      <c r="F1426" s="169">
        <v>0.14849999999999999</v>
      </c>
      <c r="G1426" s="170">
        <v>30.48</v>
      </c>
      <c r="H1426" s="171">
        <v>4.5199999999999996</v>
      </c>
      <c r="I1426" s="172"/>
      <c r="J1426" s="172"/>
      <c r="K1426" s="172"/>
      <c r="L1426" s="172"/>
      <c r="M1426" s="172"/>
      <c r="N1426" s="172"/>
      <c r="O1426" s="172"/>
      <c r="P1426" s="172"/>
      <c r="Q1426" s="172"/>
      <c r="R1426" s="172"/>
      <c r="S1426" s="172"/>
      <c r="T1426" s="172"/>
      <c r="U1426" s="172"/>
      <c r="V1426" s="172"/>
      <c r="W1426" s="172"/>
      <c r="X1426" s="172"/>
      <c r="Y1426" s="172"/>
      <c r="Z1426" s="172"/>
      <c r="AA1426" s="172"/>
      <c r="AB1426" s="172"/>
    </row>
    <row r="1427" spans="1:28" ht="25.5">
      <c r="A1427" s="166" t="s">
        <v>1510</v>
      </c>
      <c r="B1427" s="167" t="s">
        <v>2411</v>
      </c>
      <c r="C1427" s="167" t="s">
        <v>27</v>
      </c>
      <c r="D1427" s="168" t="s">
        <v>2412</v>
      </c>
      <c r="E1427" s="167" t="s">
        <v>1673</v>
      </c>
      <c r="F1427" s="169">
        <v>0.14849999999999999</v>
      </c>
      <c r="G1427" s="170">
        <v>24.48</v>
      </c>
      <c r="H1427" s="171">
        <v>3.63</v>
      </c>
      <c r="I1427" s="172"/>
      <c r="J1427" s="172"/>
      <c r="K1427" s="172"/>
      <c r="L1427" s="172"/>
      <c r="M1427" s="172"/>
      <c r="N1427" s="172"/>
      <c r="O1427" s="172"/>
      <c r="P1427" s="172"/>
      <c r="Q1427" s="172"/>
      <c r="R1427" s="172"/>
      <c r="S1427" s="172"/>
      <c r="T1427" s="172"/>
      <c r="U1427" s="172"/>
      <c r="V1427" s="172"/>
      <c r="W1427" s="172"/>
      <c r="X1427" s="172"/>
      <c r="Y1427" s="172"/>
      <c r="Z1427" s="172"/>
      <c r="AA1427" s="172"/>
      <c r="AB1427" s="172"/>
    </row>
    <row r="1428" spans="1:28" ht="14.25">
      <c r="A1428" s="166" t="s">
        <v>1513</v>
      </c>
      <c r="B1428" s="167" t="s">
        <v>2445</v>
      </c>
      <c r="C1428" s="167" t="s">
        <v>27</v>
      </c>
      <c r="D1428" s="168" t="s">
        <v>2446</v>
      </c>
      <c r="E1428" s="167" t="s">
        <v>76</v>
      </c>
      <c r="F1428" s="169">
        <v>1.32E-2</v>
      </c>
      <c r="G1428" s="170">
        <v>14.75</v>
      </c>
      <c r="H1428" s="171">
        <v>0.19</v>
      </c>
      <c r="I1428" s="172"/>
      <c r="J1428" s="172"/>
      <c r="K1428" s="172"/>
      <c r="L1428" s="172"/>
      <c r="M1428" s="172"/>
      <c r="N1428" s="172"/>
      <c r="O1428" s="172"/>
      <c r="P1428" s="172"/>
      <c r="Q1428" s="172"/>
      <c r="R1428" s="172"/>
      <c r="S1428" s="172"/>
      <c r="T1428" s="172"/>
      <c r="U1428" s="172"/>
      <c r="V1428" s="172"/>
      <c r="W1428" s="172"/>
      <c r="X1428" s="172"/>
      <c r="Y1428" s="172"/>
      <c r="Z1428" s="172"/>
      <c r="AA1428" s="172"/>
      <c r="AB1428" s="172"/>
    </row>
    <row r="1429" spans="1:28" ht="25.5">
      <c r="A1429" s="166" t="s">
        <v>1513</v>
      </c>
      <c r="B1429" s="167" t="s">
        <v>2484</v>
      </c>
      <c r="C1429" s="167" t="s">
        <v>27</v>
      </c>
      <c r="D1429" s="168" t="s">
        <v>2485</v>
      </c>
      <c r="E1429" s="167" t="s">
        <v>76</v>
      </c>
      <c r="F1429" s="169">
        <v>1</v>
      </c>
      <c r="G1429" s="170">
        <v>143.83000000000001</v>
      </c>
      <c r="H1429" s="171">
        <v>143.83000000000001</v>
      </c>
      <c r="I1429" s="172"/>
      <c r="J1429" s="172"/>
      <c r="K1429" s="172"/>
      <c r="L1429" s="172"/>
      <c r="M1429" s="172"/>
      <c r="N1429" s="172"/>
      <c r="O1429" s="172"/>
      <c r="P1429" s="172"/>
      <c r="Q1429" s="172"/>
      <c r="R1429" s="172"/>
      <c r="S1429" s="172"/>
      <c r="T1429" s="172"/>
      <c r="U1429" s="172"/>
      <c r="V1429" s="172"/>
      <c r="W1429" s="172"/>
      <c r="X1429" s="172"/>
      <c r="Y1429" s="172"/>
      <c r="Z1429" s="172"/>
      <c r="AA1429" s="172"/>
      <c r="AB1429" s="172"/>
    </row>
    <row r="1430" spans="1:28" ht="14.25">
      <c r="A1430" s="159"/>
      <c r="B1430" s="160"/>
      <c r="C1430" s="160"/>
      <c r="D1430" s="161"/>
      <c r="E1430" s="160"/>
      <c r="F1430" s="162"/>
      <c r="G1430" s="163"/>
      <c r="H1430" s="164"/>
      <c r="I1430" s="172"/>
      <c r="J1430" s="172"/>
      <c r="K1430" s="172"/>
      <c r="L1430" s="172"/>
      <c r="M1430" s="172"/>
      <c r="N1430" s="172"/>
      <c r="O1430" s="172"/>
      <c r="P1430" s="172"/>
      <c r="Q1430" s="172"/>
      <c r="R1430" s="172"/>
      <c r="S1430" s="172"/>
      <c r="T1430" s="172"/>
      <c r="U1430" s="172"/>
      <c r="V1430" s="172"/>
      <c r="W1430" s="172"/>
      <c r="X1430" s="172"/>
      <c r="Y1430" s="172"/>
      <c r="Z1430" s="172"/>
      <c r="AA1430" s="172"/>
      <c r="AB1430" s="172"/>
    </row>
    <row r="1431" spans="1:28" ht="14.25">
      <c r="A1431" s="148" t="s">
        <v>733</v>
      </c>
      <c r="B1431" s="149" t="s">
        <v>7</v>
      </c>
      <c r="C1431" s="149" t="s">
        <v>1504</v>
      </c>
      <c r="D1431" s="165" t="s">
        <v>1505</v>
      </c>
      <c r="E1431" s="149" t="s">
        <v>10</v>
      </c>
      <c r="F1431" s="150" t="s">
        <v>11</v>
      </c>
      <c r="G1431" s="151" t="s">
        <v>1506</v>
      </c>
      <c r="H1431" s="152" t="s">
        <v>1507</v>
      </c>
      <c r="I1431" s="172"/>
      <c r="J1431" s="172"/>
      <c r="K1431" s="172"/>
      <c r="L1431" s="172"/>
      <c r="M1431" s="172"/>
      <c r="N1431" s="172"/>
      <c r="O1431" s="172"/>
      <c r="P1431" s="172"/>
      <c r="Q1431" s="172"/>
      <c r="R1431" s="172"/>
      <c r="S1431" s="172"/>
      <c r="T1431" s="172"/>
      <c r="U1431" s="172"/>
      <c r="V1431" s="172"/>
      <c r="W1431" s="172"/>
      <c r="X1431" s="172"/>
      <c r="Y1431" s="172"/>
      <c r="Z1431" s="172"/>
      <c r="AA1431" s="172"/>
      <c r="AB1431" s="172"/>
    </row>
    <row r="1432" spans="1:28" ht="25.5">
      <c r="A1432" s="153" t="s">
        <v>1508</v>
      </c>
      <c r="B1432" s="154" t="s">
        <v>734</v>
      </c>
      <c r="C1432" s="154" t="s">
        <v>27</v>
      </c>
      <c r="D1432" s="155" t="s">
        <v>735</v>
      </c>
      <c r="E1432" s="154" t="s">
        <v>76</v>
      </c>
      <c r="F1432" s="156">
        <v>1</v>
      </c>
      <c r="G1432" s="157">
        <v>19.34</v>
      </c>
      <c r="H1432" s="158">
        <v>19.34</v>
      </c>
      <c r="I1432" s="172"/>
      <c r="J1432" s="172"/>
      <c r="K1432" s="172"/>
      <c r="L1432" s="172"/>
      <c r="M1432" s="172"/>
      <c r="N1432" s="172"/>
      <c r="O1432" s="172"/>
      <c r="P1432" s="172"/>
      <c r="Q1432" s="172"/>
      <c r="R1432" s="172"/>
      <c r="S1432" s="172"/>
      <c r="T1432" s="172"/>
      <c r="U1432" s="172"/>
      <c r="V1432" s="172"/>
      <c r="W1432" s="172"/>
      <c r="X1432" s="172"/>
      <c r="Y1432" s="172"/>
      <c r="Z1432" s="172"/>
      <c r="AA1432" s="172"/>
      <c r="AB1432" s="172"/>
    </row>
    <row r="1433" spans="1:28" ht="25.5">
      <c r="A1433" s="166" t="s">
        <v>1510</v>
      </c>
      <c r="B1433" s="167" t="s">
        <v>2411</v>
      </c>
      <c r="C1433" s="167" t="s">
        <v>27</v>
      </c>
      <c r="D1433" s="168" t="s">
        <v>2412</v>
      </c>
      <c r="E1433" s="167" t="s">
        <v>1673</v>
      </c>
      <c r="F1433" s="169">
        <v>7.9500000000000001E-2</v>
      </c>
      <c r="G1433" s="170">
        <v>24.48</v>
      </c>
      <c r="H1433" s="171">
        <v>1.94</v>
      </c>
      <c r="I1433" s="172"/>
      <c r="J1433" s="172"/>
      <c r="K1433" s="172"/>
      <c r="L1433" s="172"/>
      <c r="M1433" s="172"/>
      <c r="N1433" s="172"/>
      <c r="O1433" s="172"/>
      <c r="P1433" s="172"/>
      <c r="Q1433" s="172"/>
      <c r="R1433" s="172"/>
      <c r="S1433" s="172"/>
      <c r="T1433" s="172"/>
      <c r="U1433" s="172"/>
      <c r="V1433" s="172"/>
      <c r="W1433" s="172"/>
      <c r="X1433" s="172"/>
      <c r="Y1433" s="172"/>
      <c r="Z1433" s="172"/>
      <c r="AA1433" s="172"/>
      <c r="AB1433" s="172"/>
    </row>
    <row r="1434" spans="1:28" ht="25.5">
      <c r="A1434" s="166" t="s">
        <v>1510</v>
      </c>
      <c r="B1434" s="167" t="s">
        <v>2118</v>
      </c>
      <c r="C1434" s="167" t="s">
        <v>27</v>
      </c>
      <c r="D1434" s="168" t="s">
        <v>2119</v>
      </c>
      <c r="E1434" s="167" t="s">
        <v>1673</v>
      </c>
      <c r="F1434" s="169">
        <v>7.9500000000000001E-2</v>
      </c>
      <c r="G1434" s="170">
        <v>30.48</v>
      </c>
      <c r="H1434" s="171">
        <v>2.42</v>
      </c>
      <c r="I1434" s="172"/>
      <c r="J1434" s="172"/>
      <c r="K1434" s="172"/>
      <c r="L1434" s="172"/>
      <c r="M1434" s="172"/>
      <c r="N1434" s="172"/>
      <c r="O1434" s="172"/>
      <c r="P1434" s="172"/>
      <c r="Q1434" s="172"/>
      <c r="R1434" s="172"/>
      <c r="S1434" s="172"/>
      <c r="T1434" s="172"/>
      <c r="U1434" s="172"/>
      <c r="V1434" s="172"/>
      <c r="W1434" s="172"/>
      <c r="X1434" s="172"/>
      <c r="Y1434" s="172"/>
      <c r="Z1434" s="172"/>
      <c r="AA1434" s="172"/>
      <c r="AB1434" s="172"/>
    </row>
    <row r="1435" spans="1:28" ht="25.5">
      <c r="A1435" s="166" t="s">
        <v>1513</v>
      </c>
      <c r="B1435" s="167" t="s">
        <v>2486</v>
      </c>
      <c r="C1435" s="167" t="s">
        <v>27</v>
      </c>
      <c r="D1435" s="168" t="s">
        <v>2487</v>
      </c>
      <c r="E1435" s="167" t="s">
        <v>76</v>
      </c>
      <c r="F1435" s="169">
        <v>1</v>
      </c>
      <c r="G1435" s="170">
        <v>13.5</v>
      </c>
      <c r="H1435" s="171">
        <v>13.5</v>
      </c>
      <c r="I1435" s="172"/>
      <c r="J1435" s="172"/>
      <c r="K1435" s="172"/>
      <c r="L1435" s="172"/>
      <c r="M1435" s="172"/>
      <c r="N1435" s="172"/>
      <c r="O1435" s="172"/>
      <c r="P1435" s="172"/>
      <c r="Q1435" s="172"/>
      <c r="R1435" s="172"/>
      <c r="S1435" s="172"/>
      <c r="T1435" s="172"/>
      <c r="U1435" s="172"/>
      <c r="V1435" s="172"/>
      <c r="W1435" s="172"/>
      <c r="X1435" s="172"/>
      <c r="Y1435" s="172"/>
      <c r="Z1435" s="172"/>
      <c r="AA1435" s="172"/>
      <c r="AB1435" s="172"/>
    </row>
    <row r="1436" spans="1:28" ht="14.25">
      <c r="A1436" s="166" t="s">
        <v>1513</v>
      </c>
      <c r="B1436" s="167" t="s">
        <v>2413</v>
      </c>
      <c r="C1436" s="167" t="s">
        <v>27</v>
      </c>
      <c r="D1436" s="168" t="s">
        <v>2414</v>
      </c>
      <c r="E1436" s="167" t="s">
        <v>76</v>
      </c>
      <c r="F1436" s="169">
        <v>8.0000000000000002E-3</v>
      </c>
      <c r="G1436" s="170">
        <v>3.09</v>
      </c>
      <c r="H1436" s="171">
        <v>0.02</v>
      </c>
      <c r="I1436" s="172"/>
      <c r="J1436" s="172"/>
      <c r="K1436" s="172"/>
      <c r="L1436" s="172"/>
      <c r="M1436" s="172"/>
      <c r="N1436" s="172"/>
      <c r="O1436" s="172"/>
      <c r="P1436" s="172"/>
      <c r="Q1436" s="172"/>
      <c r="R1436" s="172"/>
      <c r="S1436" s="172"/>
      <c r="T1436" s="172"/>
      <c r="U1436" s="172"/>
      <c r="V1436" s="172"/>
      <c r="W1436" s="172"/>
      <c r="X1436" s="172"/>
      <c r="Y1436" s="172"/>
      <c r="Z1436" s="172"/>
      <c r="AA1436" s="172"/>
      <c r="AB1436" s="172"/>
    </row>
    <row r="1437" spans="1:28" ht="14.25">
      <c r="A1437" s="166" t="s">
        <v>1513</v>
      </c>
      <c r="B1437" s="167" t="s">
        <v>2419</v>
      </c>
      <c r="C1437" s="167" t="s">
        <v>27</v>
      </c>
      <c r="D1437" s="168" t="s">
        <v>2420</v>
      </c>
      <c r="E1437" s="167" t="s">
        <v>76</v>
      </c>
      <c r="F1437" s="169">
        <v>9.4999999999999998E-3</v>
      </c>
      <c r="G1437" s="170">
        <v>69.739999999999995</v>
      </c>
      <c r="H1437" s="171">
        <v>0.66</v>
      </c>
      <c r="I1437" s="172"/>
      <c r="J1437" s="172"/>
      <c r="K1437" s="172"/>
      <c r="L1437" s="172"/>
      <c r="M1437" s="172"/>
      <c r="N1437" s="172"/>
      <c r="O1437" s="172"/>
      <c r="P1437" s="172"/>
      <c r="Q1437" s="172"/>
      <c r="R1437" s="172"/>
      <c r="S1437" s="172"/>
      <c r="T1437" s="172"/>
      <c r="U1437" s="172"/>
      <c r="V1437" s="172"/>
      <c r="W1437" s="172"/>
      <c r="X1437" s="172"/>
      <c r="Y1437" s="172"/>
      <c r="Z1437" s="172"/>
      <c r="AA1437" s="172"/>
      <c r="AB1437" s="172"/>
    </row>
    <row r="1438" spans="1:28" ht="14.25">
      <c r="A1438" s="166" t="s">
        <v>1513</v>
      </c>
      <c r="B1438" s="167" t="s">
        <v>2488</v>
      </c>
      <c r="C1438" s="167" t="s">
        <v>27</v>
      </c>
      <c r="D1438" s="168" t="s">
        <v>2489</v>
      </c>
      <c r="E1438" s="167" t="s">
        <v>76</v>
      </c>
      <c r="F1438" s="169">
        <v>0.04</v>
      </c>
      <c r="G1438" s="170">
        <v>20.09</v>
      </c>
      <c r="H1438" s="171">
        <v>0.8</v>
      </c>
      <c r="I1438" s="172"/>
      <c r="J1438" s="172"/>
      <c r="K1438" s="172"/>
      <c r="L1438" s="172"/>
      <c r="M1438" s="172"/>
      <c r="N1438" s="172"/>
      <c r="O1438" s="172"/>
      <c r="P1438" s="172"/>
      <c r="Q1438" s="172"/>
      <c r="R1438" s="172"/>
      <c r="S1438" s="172"/>
      <c r="T1438" s="172"/>
      <c r="U1438" s="172"/>
      <c r="V1438" s="172"/>
      <c r="W1438" s="172"/>
      <c r="X1438" s="172"/>
      <c r="Y1438" s="172"/>
      <c r="Z1438" s="172"/>
      <c r="AA1438" s="172"/>
      <c r="AB1438" s="172"/>
    </row>
    <row r="1439" spans="1:28" ht="14.25">
      <c r="A1439" s="159"/>
      <c r="B1439" s="160"/>
      <c r="C1439" s="160"/>
      <c r="D1439" s="161"/>
      <c r="E1439" s="160"/>
      <c r="F1439" s="162"/>
      <c r="G1439" s="163"/>
      <c r="H1439" s="164"/>
      <c r="I1439" s="172"/>
      <c r="J1439" s="172"/>
      <c r="K1439" s="172"/>
      <c r="L1439" s="172"/>
      <c r="M1439" s="172"/>
      <c r="N1439" s="172"/>
      <c r="O1439" s="172"/>
      <c r="P1439" s="172"/>
      <c r="Q1439" s="172"/>
      <c r="R1439" s="172"/>
      <c r="S1439" s="172"/>
      <c r="T1439" s="172"/>
      <c r="U1439" s="172"/>
      <c r="V1439" s="172"/>
      <c r="W1439" s="172"/>
      <c r="X1439" s="172"/>
      <c r="Y1439" s="172"/>
      <c r="Z1439" s="172"/>
      <c r="AA1439" s="172"/>
      <c r="AB1439" s="172"/>
    </row>
    <row r="1440" spans="1:28" ht="14.25">
      <c r="A1440" s="148" t="s">
        <v>736</v>
      </c>
      <c r="B1440" s="149" t="s">
        <v>7</v>
      </c>
      <c r="C1440" s="149" t="s">
        <v>1504</v>
      </c>
      <c r="D1440" s="165" t="s">
        <v>1505</v>
      </c>
      <c r="E1440" s="149" t="s">
        <v>10</v>
      </c>
      <c r="F1440" s="150" t="s">
        <v>11</v>
      </c>
      <c r="G1440" s="151" t="s">
        <v>1506</v>
      </c>
      <c r="H1440" s="152" t="s">
        <v>1507</v>
      </c>
      <c r="I1440" s="172"/>
      <c r="J1440" s="172"/>
      <c r="K1440" s="172"/>
      <c r="L1440" s="172"/>
      <c r="M1440" s="172"/>
      <c r="N1440" s="172"/>
      <c r="O1440" s="172"/>
      <c r="P1440" s="172"/>
      <c r="Q1440" s="172"/>
      <c r="R1440" s="172"/>
      <c r="S1440" s="172"/>
      <c r="T1440" s="172"/>
      <c r="U1440" s="172"/>
      <c r="V1440" s="172"/>
      <c r="W1440" s="172"/>
      <c r="X1440" s="172"/>
      <c r="Y1440" s="172"/>
      <c r="Z1440" s="172"/>
      <c r="AA1440" s="172"/>
      <c r="AB1440" s="172"/>
    </row>
    <row r="1441" spans="1:28" ht="25.5">
      <c r="A1441" s="153" t="s">
        <v>1508</v>
      </c>
      <c r="B1441" s="154" t="s">
        <v>737</v>
      </c>
      <c r="C1441" s="154" t="s">
        <v>27</v>
      </c>
      <c r="D1441" s="155" t="s">
        <v>738</v>
      </c>
      <c r="E1441" s="154" t="s">
        <v>76</v>
      </c>
      <c r="F1441" s="156">
        <v>1</v>
      </c>
      <c r="G1441" s="157">
        <v>27.27</v>
      </c>
      <c r="H1441" s="158">
        <v>27.27</v>
      </c>
      <c r="I1441" s="172"/>
      <c r="J1441" s="172"/>
      <c r="K1441" s="172"/>
      <c r="L1441" s="172"/>
      <c r="M1441" s="172"/>
      <c r="N1441" s="172"/>
      <c r="O1441" s="172"/>
      <c r="P1441" s="172"/>
      <c r="Q1441" s="172"/>
      <c r="R1441" s="172"/>
      <c r="S1441" s="172"/>
      <c r="T1441" s="172"/>
      <c r="U1441" s="172"/>
      <c r="V1441" s="172"/>
      <c r="W1441" s="172"/>
      <c r="X1441" s="172"/>
      <c r="Y1441" s="172"/>
      <c r="Z1441" s="172"/>
      <c r="AA1441" s="172"/>
      <c r="AB1441" s="172"/>
    </row>
    <row r="1442" spans="1:28" ht="25.5">
      <c r="A1442" s="166" t="s">
        <v>1510</v>
      </c>
      <c r="B1442" s="167" t="s">
        <v>2411</v>
      </c>
      <c r="C1442" s="167" t="s">
        <v>27</v>
      </c>
      <c r="D1442" s="168" t="s">
        <v>2412</v>
      </c>
      <c r="E1442" s="167" t="s">
        <v>1673</v>
      </c>
      <c r="F1442" s="169">
        <v>7.9500000000000001E-2</v>
      </c>
      <c r="G1442" s="170">
        <v>24.48</v>
      </c>
      <c r="H1442" s="171">
        <v>1.94</v>
      </c>
      <c r="I1442" s="172"/>
      <c r="J1442" s="172"/>
      <c r="K1442" s="172"/>
      <c r="L1442" s="172"/>
      <c r="M1442" s="172"/>
      <c r="N1442" s="172"/>
      <c r="O1442" s="172"/>
      <c r="P1442" s="172"/>
      <c r="Q1442" s="172"/>
      <c r="R1442" s="172"/>
      <c r="S1442" s="172"/>
      <c r="T1442" s="172"/>
      <c r="U1442" s="172"/>
      <c r="V1442" s="172"/>
      <c r="W1442" s="172"/>
      <c r="X1442" s="172"/>
      <c r="Y1442" s="172"/>
      <c r="Z1442" s="172"/>
      <c r="AA1442" s="172"/>
      <c r="AB1442" s="172"/>
    </row>
    <row r="1443" spans="1:28" ht="25.5">
      <c r="A1443" s="166" t="s">
        <v>1510</v>
      </c>
      <c r="B1443" s="167" t="s">
        <v>2118</v>
      </c>
      <c r="C1443" s="167" t="s">
        <v>27</v>
      </c>
      <c r="D1443" s="168" t="s">
        <v>2119</v>
      </c>
      <c r="E1443" s="167" t="s">
        <v>1673</v>
      </c>
      <c r="F1443" s="169">
        <v>7.9500000000000001E-2</v>
      </c>
      <c r="G1443" s="170">
        <v>30.48</v>
      </c>
      <c r="H1443" s="171">
        <v>2.42</v>
      </c>
      <c r="I1443" s="172"/>
      <c r="J1443" s="172"/>
      <c r="K1443" s="172"/>
      <c r="L1443" s="172"/>
      <c r="M1443" s="172"/>
      <c r="N1443" s="172"/>
      <c r="O1443" s="172"/>
      <c r="P1443" s="172"/>
      <c r="Q1443" s="172"/>
      <c r="R1443" s="172"/>
      <c r="S1443" s="172"/>
      <c r="T1443" s="172"/>
      <c r="U1443" s="172"/>
      <c r="V1443" s="172"/>
      <c r="W1443" s="172"/>
      <c r="X1443" s="172"/>
      <c r="Y1443" s="172"/>
      <c r="Z1443" s="172"/>
      <c r="AA1443" s="172"/>
      <c r="AB1443" s="172"/>
    </row>
    <row r="1444" spans="1:28" ht="14.25">
      <c r="A1444" s="166" t="s">
        <v>1513</v>
      </c>
      <c r="B1444" s="167" t="s">
        <v>2419</v>
      </c>
      <c r="C1444" s="167" t="s">
        <v>27</v>
      </c>
      <c r="D1444" s="168" t="s">
        <v>2420</v>
      </c>
      <c r="E1444" s="167" t="s">
        <v>76</v>
      </c>
      <c r="F1444" s="169">
        <v>9.4999999999999998E-3</v>
      </c>
      <c r="G1444" s="170">
        <v>69.739999999999995</v>
      </c>
      <c r="H1444" s="171">
        <v>0.66</v>
      </c>
      <c r="I1444" s="172"/>
      <c r="J1444" s="172"/>
      <c r="K1444" s="172"/>
      <c r="L1444" s="172"/>
      <c r="M1444" s="172"/>
      <c r="N1444" s="172"/>
      <c r="O1444" s="172"/>
      <c r="P1444" s="172"/>
      <c r="Q1444" s="172"/>
      <c r="R1444" s="172"/>
      <c r="S1444" s="172"/>
      <c r="T1444" s="172"/>
      <c r="U1444" s="172"/>
      <c r="V1444" s="172"/>
      <c r="W1444" s="172"/>
      <c r="X1444" s="172"/>
      <c r="Y1444" s="172"/>
      <c r="Z1444" s="172"/>
      <c r="AA1444" s="172"/>
      <c r="AB1444" s="172"/>
    </row>
    <row r="1445" spans="1:28" ht="14.25">
      <c r="A1445" s="166" t="s">
        <v>1513</v>
      </c>
      <c r="B1445" s="167" t="s">
        <v>2413</v>
      </c>
      <c r="C1445" s="167" t="s">
        <v>27</v>
      </c>
      <c r="D1445" s="168" t="s">
        <v>2414</v>
      </c>
      <c r="E1445" s="167" t="s">
        <v>76</v>
      </c>
      <c r="F1445" s="169">
        <v>8.0000000000000002E-3</v>
      </c>
      <c r="G1445" s="170">
        <v>3.09</v>
      </c>
      <c r="H1445" s="171">
        <v>0.02</v>
      </c>
      <c r="I1445" s="172"/>
      <c r="J1445" s="172"/>
      <c r="K1445" s="172"/>
      <c r="L1445" s="172"/>
      <c r="M1445" s="172"/>
      <c r="N1445" s="172"/>
      <c r="O1445" s="172"/>
      <c r="P1445" s="172"/>
      <c r="Q1445" s="172"/>
      <c r="R1445" s="172"/>
      <c r="S1445" s="172"/>
      <c r="T1445" s="172"/>
      <c r="U1445" s="172"/>
      <c r="V1445" s="172"/>
      <c r="W1445" s="172"/>
      <c r="X1445" s="172"/>
      <c r="Y1445" s="172"/>
      <c r="Z1445" s="172"/>
      <c r="AA1445" s="172"/>
      <c r="AB1445" s="172"/>
    </row>
    <row r="1446" spans="1:28" ht="25.5">
      <c r="A1446" s="166" t="s">
        <v>1513</v>
      </c>
      <c r="B1446" s="167" t="s">
        <v>2490</v>
      </c>
      <c r="C1446" s="167" t="s">
        <v>27</v>
      </c>
      <c r="D1446" s="168" t="s">
        <v>2491</v>
      </c>
      <c r="E1446" s="167" t="s">
        <v>76</v>
      </c>
      <c r="F1446" s="169">
        <v>1</v>
      </c>
      <c r="G1446" s="170">
        <v>21.43</v>
      </c>
      <c r="H1446" s="171">
        <v>21.43</v>
      </c>
      <c r="I1446" s="172"/>
      <c r="J1446" s="172"/>
      <c r="K1446" s="172"/>
      <c r="L1446" s="172"/>
      <c r="M1446" s="172"/>
      <c r="N1446" s="172"/>
      <c r="O1446" s="172"/>
      <c r="P1446" s="172"/>
      <c r="Q1446" s="172"/>
      <c r="R1446" s="172"/>
      <c r="S1446" s="172"/>
      <c r="T1446" s="172"/>
      <c r="U1446" s="172"/>
      <c r="V1446" s="172"/>
      <c r="W1446" s="172"/>
      <c r="X1446" s="172"/>
      <c r="Y1446" s="172"/>
      <c r="Z1446" s="172"/>
      <c r="AA1446" s="172"/>
      <c r="AB1446" s="172"/>
    </row>
    <row r="1447" spans="1:28" ht="14.25">
      <c r="A1447" s="166" t="s">
        <v>1513</v>
      </c>
      <c r="B1447" s="167" t="s">
        <v>2488</v>
      </c>
      <c r="C1447" s="167" t="s">
        <v>27</v>
      </c>
      <c r="D1447" s="168" t="s">
        <v>2489</v>
      </c>
      <c r="E1447" s="167" t="s">
        <v>76</v>
      </c>
      <c r="F1447" s="169">
        <v>0.04</v>
      </c>
      <c r="G1447" s="170">
        <v>20.09</v>
      </c>
      <c r="H1447" s="171">
        <v>0.8</v>
      </c>
      <c r="I1447" s="172"/>
      <c r="J1447" s="172"/>
      <c r="K1447" s="172"/>
      <c r="L1447" s="172"/>
      <c r="M1447" s="172"/>
      <c r="N1447" s="172"/>
      <c r="O1447" s="172"/>
      <c r="P1447" s="172"/>
      <c r="Q1447" s="172"/>
      <c r="R1447" s="172"/>
      <c r="S1447" s="172"/>
      <c r="T1447" s="172"/>
      <c r="U1447" s="172"/>
      <c r="V1447" s="172"/>
      <c r="W1447" s="172"/>
      <c r="X1447" s="172"/>
      <c r="Y1447" s="172"/>
      <c r="Z1447" s="172"/>
      <c r="AA1447" s="172"/>
      <c r="AB1447" s="172"/>
    </row>
    <row r="1448" spans="1:28" ht="14.25">
      <c r="A1448" s="159"/>
      <c r="B1448" s="160"/>
      <c r="C1448" s="160"/>
      <c r="D1448" s="161"/>
      <c r="E1448" s="160"/>
      <c r="F1448" s="162"/>
      <c r="G1448" s="163"/>
      <c r="H1448" s="164"/>
      <c r="I1448" s="172"/>
      <c r="J1448" s="172"/>
      <c r="K1448" s="172"/>
      <c r="L1448" s="172"/>
      <c r="M1448" s="172"/>
      <c r="N1448" s="172"/>
      <c r="O1448" s="172"/>
      <c r="P1448" s="172"/>
      <c r="Q1448" s="172"/>
      <c r="R1448" s="172"/>
      <c r="S1448" s="172"/>
      <c r="T1448" s="172"/>
      <c r="U1448" s="172"/>
      <c r="V1448" s="172"/>
      <c r="W1448" s="172"/>
      <c r="X1448" s="172"/>
      <c r="Y1448" s="172"/>
      <c r="Z1448" s="172"/>
      <c r="AA1448" s="172"/>
      <c r="AB1448" s="172"/>
    </row>
    <row r="1449" spans="1:28" ht="14.25">
      <c r="A1449" s="148" t="s">
        <v>739</v>
      </c>
      <c r="B1449" s="149" t="s">
        <v>7</v>
      </c>
      <c r="C1449" s="149" t="s">
        <v>1504</v>
      </c>
      <c r="D1449" s="165" t="s">
        <v>1505</v>
      </c>
      <c r="E1449" s="149" t="s">
        <v>10</v>
      </c>
      <c r="F1449" s="150" t="s">
        <v>11</v>
      </c>
      <c r="G1449" s="151" t="s">
        <v>1506</v>
      </c>
      <c r="H1449" s="152" t="s">
        <v>1507</v>
      </c>
      <c r="I1449" s="172"/>
      <c r="J1449" s="172"/>
      <c r="K1449" s="172"/>
      <c r="L1449" s="172"/>
      <c r="M1449" s="172"/>
      <c r="N1449" s="172"/>
      <c r="O1449" s="172"/>
      <c r="P1449" s="172"/>
      <c r="Q1449" s="172"/>
      <c r="R1449" s="172"/>
      <c r="S1449" s="172"/>
      <c r="T1449" s="172"/>
      <c r="U1449" s="172"/>
      <c r="V1449" s="172"/>
      <c r="W1449" s="172"/>
      <c r="X1449" s="172"/>
      <c r="Y1449" s="172"/>
      <c r="Z1449" s="172"/>
      <c r="AA1449" s="172"/>
      <c r="AB1449" s="172"/>
    </row>
    <row r="1450" spans="1:28" ht="25.5">
      <c r="A1450" s="153" t="s">
        <v>1508</v>
      </c>
      <c r="B1450" s="154" t="s">
        <v>740</v>
      </c>
      <c r="C1450" s="154" t="s">
        <v>27</v>
      </c>
      <c r="D1450" s="155" t="s">
        <v>741</v>
      </c>
      <c r="E1450" s="154" t="s">
        <v>76</v>
      </c>
      <c r="F1450" s="156">
        <v>1</v>
      </c>
      <c r="G1450" s="157">
        <v>131.38999999999999</v>
      </c>
      <c r="H1450" s="158">
        <v>131.38999999999999</v>
      </c>
      <c r="I1450" s="172"/>
      <c r="J1450" s="172"/>
      <c r="K1450" s="172"/>
      <c r="L1450" s="172"/>
      <c r="M1450" s="172"/>
      <c r="N1450" s="172"/>
      <c r="O1450" s="172"/>
      <c r="P1450" s="172"/>
      <c r="Q1450" s="172"/>
      <c r="R1450" s="172"/>
      <c r="S1450" s="172"/>
      <c r="T1450" s="172"/>
      <c r="U1450" s="172"/>
      <c r="V1450" s="172"/>
      <c r="W1450" s="172"/>
      <c r="X1450" s="172"/>
      <c r="Y1450" s="172"/>
      <c r="Z1450" s="172"/>
      <c r="AA1450" s="172"/>
      <c r="AB1450" s="172"/>
    </row>
    <row r="1451" spans="1:28" ht="25.5">
      <c r="A1451" s="166" t="s">
        <v>1510</v>
      </c>
      <c r="B1451" s="167" t="s">
        <v>2411</v>
      </c>
      <c r="C1451" s="167" t="s">
        <v>27</v>
      </c>
      <c r="D1451" s="168" t="s">
        <v>2412</v>
      </c>
      <c r="E1451" s="167" t="s">
        <v>1673</v>
      </c>
      <c r="F1451" s="169">
        <v>0.13159999999999999</v>
      </c>
      <c r="G1451" s="170">
        <v>24.48</v>
      </c>
      <c r="H1451" s="171">
        <v>3.22</v>
      </c>
      <c r="I1451" s="172"/>
      <c r="J1451" s="172"/>
      <c r="K1451" s="172"/>
      <c r="L1451" s="172"/>
      <c r="M1451" s="172"/>
      <c r="N1451" s="172"/>
      <c r="O1451" s="172"/>
      <c r="P1451" s="172"/>
      <c r="Q1451" s="172"/>
      <c r="R1451" s="172"/>
      <c r="S1451" s="172"/>
      <c r="T1451" s="172"/>
      <c r="U1451" s="172"/>
      <c r="V1451" s="172"/>
      <c r="W1451" s="172"/>
      <c r="X1451" s="172"/>
      <c r="Y1451" s="172"/>
      <c r="Z1451" s="172"/>
      <c r="AA1451" s="172"/>
      <c r="AB1451" s="172"/>
    </row>
    <row r="1452" spans="1:28" ht="25.5">
      <c r="A1452" s="166" t="s">
        <v>1510</v>
      </c>
      <c r="B1452" s="167" t="s">
        <v>2118</v>
      </c>
      <c r="C1452" s="167" t="s">
        <v>27</v>
      </c>
      <c r="D1452" s="168" t="s">
        <v>2119</v>
      </c>
      <c r="E1452" s="167" t="s">
        <v>1673</v>
      </c>
      <c r="F1452" s="169">
        <v>0.13159999999999999</v>
      </c>
      <c r="G1452" s="170">
        <v>30.48</v>
      </c>
      <c r="H1452" s="171">
        <v>4.01</v>
      </c>
      <c r="I1452" s="172"/>
      <c r="J1452" s="172"/>
      <c r="K1452" s="172"/>
      <c r="L1452" s="172"/>
      <c r="M1452" s="172"/>
      <c r="N1452" s="172"/>
      <c r="O1452" s="172"/>
      <c r="P1452" s="172"/>
      <c r="Q1452" s="172"/>
      <c r="R1452" s="172"/>
      <c r="S1452" s="172"/>
      <c r="T1452" s="172"/>
      <c r="U1452" s="172"/>
      <c r="V1452" s="172"/>
      <c r="W1452" s="172"/>
      <c r="X1452" s="172"/>
      <c r="Y1452" s="172"/>
      <c r="Z1452" s="172"/>
      <c r="AA1452" s="172"/>
      <c r="AB1452" s="172"/>
    </row>
    <row r="1453" spans="1:28" ht="14.25">
      <c r="A1453" s="166" t="s">
        <v>1513</v>
      </c>
      <c r="B1453" s="167" t="s">
        <v>2445</v>
      </c>
      <c r="C1453" s="167" t="s">
        <v>27</v>
      </c>
      <c r="D1453" s="168" t="s">
        <v>2446</v>
      </c>
      <c r="E1453" s="167" t="s">
        <v>76</v>
      </c>
      <c r="F1453" s="169">
        <v>9.5999999999999992E-3</v>
      </c>
      <c r="G1453" s="170">
        <v>14.75</v>
      </c>
      <c r="H1453" s="171">
        <v>0.14000000000000001</v>
      </c>
      <c r="I1453" s="172"/>
      <c r="J1453" s="172"/>
      <c r="K1453" s="172"/>
      <c r="L1453" s="172"/>
      <c r="M1453" s="172"/>
      <c r="N1453" s="172"/>
      <c r="O1453" s="172"/>
      <c r="P1453" s="172"/>
      <c r="Q1453" s="172"/>
      <c r="R1453" s="172"/>
      <c r="S1453" s="172"/>
      <c r="T1453" s="172"/>
      <c r="U1453" s="172"/>
      <c r="V1453" s="172"/>
      <c r="W1453" s="172"/>
      <c r="X1453" s="172"/>
      <c r="Y1453" s="172"/>
      <c r="Z1453" s="172"/>
      <c r="AA1453" s="172"/>
      <c r="AB1453" s="172"/>
    </row>
    <row r="1454" spans="1:28" ht="25.5">
      <c r="A1454" s="166" t="s">
        <v>1513</v>
      </c>
      <c r="B1454" s="167" t="s">
        <v>2492</v>
      </c>
      <c r="C1454" s="167" t="s">
        <v>27</v>
      </c>
      <c r="D1454" s="168" t="s">
        <v>2493</v>
      </c>
      <c r="E1454" s="167" t="s">
        <v>76</v>
      </c>
      <c r="F1454" s="169">
        <v>1</v>
      </c>
      <c r="G1454" s="170">
        <v>124.02</v>
      </c>
      <c r="H1454" s="171">
        <v>124.02</v>
      </c>
      <c r="I1454" s="172"/>
      <c r="J1454" s="172"/>
      <c r="K1454" s="172"/>
      <c r="L1454" s="172"/>
      <c r="M1454" s="172"/>
      <c r="N1454" s="172"/>
      <c r="O1454" s="172"/>
      <c r="P1454" s="172"/>
      <c r="Q1454" s="172"/>
      <c r="R1454" s="172"/>
      <c r="S1454" s="172"/>
      <c r="T1454" s="172"/>
      <c r="U1454" s="172"/>
      <c r="V1454" s="172"/>
      <c r="W1454" s="172"/>
      <c r="X1454" s="172"/>
      <c r="Y1454" s="172"/>
      <c r="Z1454" s="172"/>
      <c r="AA1454" s="172"/>
      <c r="AB1454" s="172"/>
    </row>
    <row r="1455" spans="1:28" ht="14.25">
      <c r="A1455" s="159"/>
      <c r="B1455" s="160"/>
      <c r="C1455" s="160"/>
      <c r="D1455" s="161"/>
      <c r="E1455" s="160"/>
      <c r="F1455" s="162"/>
      <c r="G1455" s="163"/>
      <c r="H1455" s="164"/>
      <c r="I1455" s="172"/>
      <c r="J1455" s="172"/>
      <c r="K1455" s="172"/>
      <c r="L1455" s="172"/>
      <c r="M1455" s="172"/>
      <c r="N1455" s="172"/>
      <c r="O1455" s="172"/>
      <c r="P1455" s="172"/>
      <c r="Q1455" s="172"/>
      <c r="R1455" s="172"/>
      <c r="S1455" s="172"/>
      <c r="T1455" s="172"/>
      <c r="U1455" s="172"/>
      <c r="V1455" s="172"/>
      <c r="W1455" s="172"/>
      <c r="X1455" s="172"/>
      <c r="Y1455" s="172"/>
      <c r="Z1455" s="172"/>
      <c r="AA1455" s="172"/>
      <c r="AB1455" s="172"/>
    </row>
    <row r="1456" spans="1:28" ht="14.25">
      <c r="A1456" s="148" t="s">
        <v>742</v>
      </c>
      <c r="B1456" s="149" t="s">
        <v>7</v>
      </c>
      <c r="C1456" s="149" t="s">
        <v>1504</v>
      </c>
      <c r="D1456" s="165" t="s">
        <v>1505</v>
      </c>
      <c r="E1456" s="149" t="s">
        <v>10</v>
      </c>
      <c r="F1456" s="150" t="s">
        <v>11</v>
      </c>
      <c r="G1456" s="151" t="s">
        <v>1506</v>
      </c>
      <c r="H1456" s="152" t="s">
        <v>1507</v>
      </c>
      <c r="I1456" s="172"/>
      <c r="J1456" s="172"/>
      <c r="K1456" s="172"/>
      <c r="L1456" s="172"/>
      <c r="M1456" s="172"/>
      <c r="N1456" s="172"/>
      <c r="O1456" s="172"/>
      <c r="P1456" s="172"/>
      <c r="Q1456" s="172"/>
      <c r="R1456" s="172"/>
      <c r="S1456" s="172"/>
      <c r="T1456" s="172"/>
      <c r="U1456" s="172"/>
      <c r="V1456" s="172"/>
      <c r="W1456" s="172"/>
      <c r="X1456" s="172"/>
      <c r="Y1456" s="172"/>
      <c r="Z1456" s="172"/>
      <c r="AA1456" s="172"/>
      <c r="AB1456" s="172"/>
    </row>
    <row r="1457" spans="1:28" ht="25.5">
      <c r="A1457" s="153" t="s">
        <v>1508</v>
      </c>
      <c r="B1457" s="154" t="s">
        <v>743</v>
      </c>
      <c r="C1457" s="154" t="s">
        <v>27</v>
      </c>
      <c r="D1457" s="155" t="s">
        <v>744</v>
      </c>
      <c r="E1457" s="154" t="s">
        <v>76</v>
      </c>
      <c r="F1457" s="156">
        <v>1</v>
      </c>
      <c r="G1457" s="157">
        <v>112.01</v>
      </c>
      <c r="H1457" s="158">
        <v>112.01</v>
      </c>
      <c r="I1457" s="172"/>
      <c r="J1457" s="172"/>
      <c r="K1457" s="172"/>
      <c r="L1457" s="172"/>
      <c r="M1457" s="172"/>
      <c r="N1457" s="172"/>
      <c r="O1457" s="172"/>
      <c r="P1457" s="172"/>
      <c r="Q1457" s="172"/>
      <c r="R1457" s="172"/>
      <c r="S1457" s="172"/>
      <c r="T1457" s="172"/>
      <c r="U1457" s="172"/>
      <c r="V1457" s="172"/>
      <c r="W1457" s="172"/>
      <c r="X1457" s="172"/>
      <c r="Y1457" s="172"/>
      <c r="Z1457" s="172"/>
      <c r="AA1457" s="172"/>
      <c r="AB1457" s="172"/>
    </row>
    <row r="1458" spans="1:28" ht="25.5">
      <c r="A1458" s="166" t="s">
        <v>1510</v>
      </c>
      <c r="B1458" s="167" t="s">
        <v>2411</v>
      </c>
      <c r="C1458" s="167" t="s">
        <v>27</v>
      </c>
      <c r="D1458" s="168" t="s">
        <v>2412</v>
      </c>
      <c r="E1458" s="167" t="s">
        <v>1673</v>
      </c>
      <c r="F1458" s="169">
        <v>0.11020000000000001</v>
      </c>
      <c r="G1458" s="170">
        <v>24.48</v>
      </c>
      <c r="H1458" s="171">
        <v>2.69</v>
      </c>
      <c r="I1458" s="172"/>
      <c r="J1458" s="172"/>
      <c r="K1458" s="172"/>
      <c r="L1458" s="172"/>
      <c r="M1458" s="172"/>
      <c r="N1458" s="172"/>
      <c r="O1458" s="172"/>
      <c r="P1458" s="172"/>
      <c r="Q1458" s="172"/>
      <c r="R1458" s="172"/>
      <c r="S1458" s="172"/>
      <c r="T1458" s="172"/>
      <c r="U1458" s="172"/>
      <c r="V1458" s="172"/>
      <c r="W1458" s="172"/>
      <c r="X1458" s="172"/>
      <c r="Y1458" s="172"/>
      <c r="Z1458" s="172"/>
      <c r="AA1458" s="172"/>
      <c r="AB1458" s="172"/>
    </row>
    <row r="1459" spans="1:28" ht="25.5">
      <c r="A1459" s="166" t="s">
        <v>1510</v>
      </c>
      <c r="B1459" s="167" t="s">
        <v>2118</v>
      </c>
      <c r="C1459" s="167" t="s">
        <v>27</v>
      </c>
      <c r="D1459" s="168" t="s">
        <v>2119</v>
      </c>
      <c r="E1459" s="167" t="s">
        <v>1673</v>
      </c>
      <c r="F1459" s="169">
        <v>0.11020000000000001</v>
      </c>
      <c r="G1459" s="170">
        <v>30.48</v>
      </c>
      <c r="H1459" s="171">
        <v>3.35</v>
      </c>
      <c r="I1459" s="172"/>
      <c r="J1459" s="172"/>
      <c r="K1459" s="172"/>
      <c r="L1459" s="172"/>
      <c r="M1459" s="172"/>
      <c r="N1459" s="172"/>
      <c r="O1459" s="172"/>
      <c r="P1459" s="172"/>
      <c r="Q1459" s="172"/>
      <c r="R1459" s="172"/>
      <c r="S1459" s="172"/>
      <c r="T1459" s="172"/>
      <c r="U1459" s="172"/>
      <c r="V1459" s="172"/>
      <c r="W1459" s="172"/>
      <c r="X1459" s="172"/>
      <c r="Y1459" s="172"/>
      <c r="Z1459" s="172"/>
      <c r="AA1459" s="172"/>
      <c r="AB1459" s="172"/>
    </row>
    <row r="1460" spans="1:28" ht="14.25">
      <c r="A1460" s="166" t="s">
        <v>1513</v>
      </c>
      <c r="B1460" s="167" t="s">
        <v>2445</v>
      </c>
      <c r="C1460" s="167" t="s">
        <v>27</v>
      </c>
      <c r="D1460" s="168" t="s">
        <v>2446</v>
      </c>
      <c r="E1460" s="167" t="s">
        <v>76</v>
      </c>
      <c r="F1460" s="169">
        <v>1.06E-2</v>
      </c>
      <c r="G1460" s="170">
        <v>14.75</v>
      </c>
      <c r="H1460" s="171">
        <v>0.15</v>
      </c>
      <c r="I1460" s="172"/>
      <c r="J1460" s="172"/>
      <c r="K1460" s="172"/>
      <c r="L1460" s="172"/>
      <c r="M1460" s="172"/>
      <c r="N1460" s="172"/>
      <c r="O1460" s="172"/>
      <c r="P1460" s="172"/>
      <c r="Q1460" s="172"/>
      <c r="R1460" s="172"/>
      <c r="S1460" s="172"/>
      <c r="T1460" s="172"/>
      <c r="U1460" s="172"/>
      <c r="V1460" s="172"/>
      <c r="W1460" s="172"/>
      <c r="X1460" s="172"/>
      <c r="Y1460" s="172"/>
      <c r="Z1460" s="172"/>
      <c r="AA1460" s="172"/>
      <c r="AB1460" s="172"/>
    </row>
    <row r="1461" spans="1:28" ht="25.5">
      <c r="A1461" s="166" t="s">
        <v>1513</v>
      </c>
      <c r="B1461" s="167" t="s">
        <v>2494</v>
      </c>
      <c r="C1461" s="167" t="s">
        <v>27</v>
      </c>
      <c r="D1461" s="168" t="s">
        <v>2495</v>
      </c>
      <c r="E1461" s="167" t="s">
        <v>76</v>
      </c>
      <c r="F1461" s="169">
        <v>1</v>
      </c>
      <c r="G1461" s="170">
        <v>105.82</v>
      </c>
      <c r="H1461" s="171">
        <v>105.82</v>
      </c>
      <c r="I1461" s="172"/>
      <c r="J1461" s="172"/>
      <c r="K1461" s="172"/>
      <c r="L1461" s="172"/>
      <c r="M1461" s="172"/>
      <c r="N1461" s="172"/>
      <c r="O1461" s="172"/>
      <c r="P1461" s="172"/>
      <c r="Q1461" s="172"/>
      <c r="R1461" s="172"/>
      <c r="S1461" s="172"/>
      <c r="T1461" s="172"/>
      <c r="U1461" s="172"/>
      <c r="V1461" s="172"/>
      <c r="W1461" s="172"/>
      <c r="X1461" s="172"/>
      <c r="Y1461" s="172"/>
      <c r="Z1461" s="172"/>
      <c r="AA1461" s="172"/>
      <c r="AB1461" s="172"/>
    </row>
    <row r="1462" spans="1:28" ht="14.25">
      <c r="A1462" s="159"/>
      <c r="B1462" s="160"/>
      <c r="C1462" s="160"/>
      <c r="D1462" s="161"/>
      <c r="E1462" s="160"/>
      <c r="F1462" s="162"/>
      <c r="G1462" s="163"/>
      <c r="H1462" s="164"/>
      <c r="I1462" s="172"/>
      <c r="J1462" s="172"/>
      <c r="K1462" s="172"/>
      <c r="L1462" s="172"/>
      <c r="M1462" s="172"/>
      <c r="N1462" s="172"/>
      <c r="O1462" s="172"/>
      <c r="P1462" s="172"/>
      <c r="Q1462" s="172"/>
      <c r="R1462" s="172"/>
      <c r="S1462" s="172"/>
      <c r="T1462" s="172"/>
      <c r="U1462" s="172"/>
      <c r="V1462" s="172"/>
      <c r="W1462" s="172"/>
      <c r="X1462" s="172"/>
      <c r="Y1462" s="172"/>
      <c r="Z1462" s="172"/>
      <c r="AA1462" s="172"/>
      <c r="AB1462" s="172"/>
    </row>
    <row r="1463" spans="1:28" ht="14.25">
      <c r="A1463" s="148" t="s">
        <v>745</v>
      </c>
      <c r="B1463" s="149" t="s">
        <v>7</v>
      </c>
      <c r="C1463" s="149" t="s">
        <v>1504</v>
      </c>
      <c r="D1463" s="165" t="s">
        <v>1505</v>
      </c>
      <c r="E1463" s="149" t="s">
        <v>10</v>
      </c>
      <c r="F1463" s="150" t="s">
        <v>11</v>
      </c>
      <c r="G1463" s="151" t="s">
        <v>1506</v>
      </c>
      <c r="H1463" s="152" t="s">
        <v>1507</v>
      </c>
      <c r="I1463" s="172"/>
      <c r="J1463" s="172"/>
      <c r="K1463" s="172"/>
      <c r="L1463" s="172"/>
      <c r="M1463" s="172"/>
      <c r="N1463" s="172"/>
      <c r="O1463" s="172"/>
      <c r="P1463" s="172"/>
      <c r="Q1463" s="172"/>
      <c r="R1463" s="172"/>
      <c r="S1463" s="172"/>
      <c r="T1463" s="172"/>
      <c r="U1463" s="172"/>
      <c r="V1463" s="172"/>
      <c r="W1463" s="172"/>
      <c r="X1463" s="172"/>
      <c r="Y1463" s="172"/>
      <c r="Z1463" s="172"/>
      <c r="AA1463" s="172"/>
      <c r="AB1463" s="172"/>
    </row>
    <row r="1464" spans="1:28" ht="14.25">
      <c r="A1464" s="153" t="s">
        <v>1508</v>
      </c>
      <c r="B1464" s="154" t="s">
        <v>746</v>
      </c>
      <c r="C1464" s="154" t="s">
        <v>147</v>
      </c>
      <c r="D1464" s="155" t="s">
        <v>747</v>
      </c>
      <c r="E1464" s="154" t="s">
        <v>486</v>
      </c>
      <c r="F1464" s="156">
        <v>1</v>
      </c>
      <c r="G1464" s="157">
        <v>253.8</v>
      </c>
      <c r="H1464" s="158">
        <v>253.8</v>
      </c>
      <c r="I1464" s="172"/>
      <c r="J1464" s="172"/>
      <c r="K1464" s="172"/>
      <c r="L1464" s="172"/>
      <c r="M1464" s="172"/>
      <c r="N1464" s="172"/>
      <c r="O1464" s="172"/>
      <c r="P1464" s="172"/>
      <c r="Q1464" s="172"/>
      <c r="R1464" s="172"/>
      <c r="S1464" s="172"/>
      <c r="T1464" s="172"/>
      <c r="U1464" s="172"/>
      <c r="V1464" s="172"/>
      <c r="W1464" s="172"/>
      <c r="X1464" s="172"/>
      <c r="Y1464" s="172"/>
      <c r="Z1464" s="172"/>
      <c r="AA1464" s="172"/>
      <c r="AB1464" s="172"/>
    </row>
    <row r="1465" spans="1:28" ht="25.5">
      <c r="A1465" s="166" t="s">
        <v>1510</v>
      </c>
      <c r="B1465" s="167" t="s">
        <v>2118</v>
      </c>
      <c r="C1465" s="167" t="s">
        <v>27</v>
      </c>
      <c r="D1465" s="168" t="s">
        <v>2119</v>
      </c>
      <c r="E1465" s="167" t="s">
        <v>1673</v>
      </c>
      <c r="F1465" s="169">
        <v>1</v>
      </c>
      <c r="G1465" s="170">
        <v>30.48</v>
      </c>
      <c r="H1465" s="171">
        <v>30.48</v>
      </c>
      <c r="I1465" s="172"/>
      <c r="J1465" s="172"/>
      <c r="K1465" s="172"/>
      <c r="L1465" s="172"/>
      <c r="M1465" s="172"/>
      <c r="N1465" s="172"/>
      <c r="O1465" s="172"/>
      <c r="P1465" s="172"/>
      <c r="Q1465" s="172"/>
      <c r="R1465" s="172"/>
      <c r="S1465" s="172"/>
      <c r="T1465" s="172"/>
      <c r="U1465" s="172"/>
      <c r="V1465" s="172"/>
      <c r="W1465" s="172"/>
      <c r="X1465" s="172"/>
      <c r="Y1465" s="172"/>
      <c r="Z1465" s="172"/>
      <c r="AA1465" s="172"/>
      <c r="AB1465" s="172"/>
    </row>
    <row r="1466" spans="1:28" ht="14.25">
      <c r="A1466" s="166" t="s">
        <v>1513</v>
      </c>
      <c r="B1466" s="167" t="s">
        <v>2496</v>
      </c>
      <c r="C1466" s="167" t="s">
        <v>147</v>
      </c>
      <c r="D1466" s="168" t="s">
        <v>747</v>
      </c>
      <c r="E1466" s="167" t="s">
        <v>76</v>
      </c>
      <c r="F1466" s="169">
        <v>1</v>
      </c>
      <c r="G1466" s="170">
        <v>223.32</v>
      </c>
      <c r="H1466" s="171">
        <v>223.32</v>
      </c>
      <c r="I1466" s="172"/>
      <c r="J1466" s="172"/>
      <c r="K1466" s="172"/>
      <c r="L1466" s="172"/>
      <c r="M1466" s="172"/>
      <c r="N1466" s="172"/>
      <c r="O1466" s="172"/>
      <c r="P1466" s="172"/>
      <c r="Q1466" s="172"/>
      <c r="R1466" s="172"/>
      <c r="S1466" s="172"/>
      <c r="T1466" s="172"/>
      <c r="U1466" s="172"/>
      <c r="V1466" s="172"/>
      <c r="W1466" s="172"/>
      <c r="X1466" s="172"/>
      <c r="Y1466" s="172"/>
      <c r="Z1466" s="172"/>
      <c r="AA1466" s="172"/>
      <c r="AB1466" s="172"/>
    </row>
    <row r="1467" spans="1:28" ht="14.25">
      <c r="A1467" s="159"/>
      <c r="B1467" s="160"/>
      <c r="C1467" s="160"/>
      <c r="D1467" s="161"/>
      <c r="E1467" s="160"/>
      <c r="F1467" s="162"/>
      <c r="G1467" s="163"/>
      <c r="H1467" s="164"/>
      <c r="I1467" s="172"/>
      <c r="J1467" s="172"/>
      <c r="K1467" s="172"/>
      <c r="L1467" s="172"/>
      <c r="M1467" s="172"/>
      <c r="N1467" s="172"/>
      <c r="O1467" s="172"/>
      <c r="P1467" s="172"/>
      <c r="Q1467" s="172"/>
      <c r="R1467" s="172"/>
      <c r="S1467" s="172"/>
      <c r="T1467" s="172"/>
      <c r="U1467" s="172"/>
      <c r="V1467" s="172"/>
      <c r="W1467" s="172"/>
      <c r="X1467" s="172"/>
      <c r="Y1467" s="172"/>
      <c r="Z1467" s="172"/>
      <c r="AA1467" s="172"/>
      <c r="AB1467" s="172"/>
    </row>
    <row r="1468" spans="1:28" ht="14.25">
      <c r="A1468" s="148" t="s">
        <v>750</v>
      </c>
      <c r="B1468" s="149" t="s">
        <v>7</v>
      </c>
      <c r="C1468" s="149" t="s">
        <v>1504</v>
      </c>
      <c r="D1468" s="165" t="s">
        <v>1505</v>
      </c>
      <c r="E1468" s="149" t="s">
        <v>10</v>
      </c>
      <c r="F1468" s="150" t="s">
        <v>11</v>
      </c>
      <c r="G1468" s="151" t="s">
        <v>1506</v>
      </c>
      <c r="H1468" s="152" t="s">
        <v>1507</v>
      </c>
      <c r="I1468" s="172"/>
      <c r="J1468" s="172"/>
      <c r="K1468" s="172"/>
      <c r="L1468" s="172"/>
      <c r="M1468" s="172"/>
      <c r="N1468" s="172"/>
      <c r="O1468" s="172"/>
      <c r="P1468" s="172"/>
      <c r="Q1468" s="172"/>
      <c r="R1468" s="172"/>
      <c r="S1468" s="172"/>
      <c r="T1468" s="172"/>
      <c r="U1468" s="172"/>
      <c r="V1468" s="172"/>
      <c r="W1468" s="172"/>
      <c r="X1468" s="172"/>
      <c r="Y1468" s="172"/>
      <c r="Z1468" s="172"/>
      <c r="AA1468" s="172"/>
      <c r="AB1468" s="172"/>
    </row>
    <row r="1469" spans="1:28" ht="25.5">
      <c r="A1469" s="153" t="s">
        <v>1508</v>
      </c>
      <c r="B1469" s="154" t="s">
        <v>751</v>
      </c>
      <c r="C1469" s="154" t="s">
        <v>27</v>
      </c>
      <c r="D1469" s="155" t="s">
        <v>752</v>
      </c>
      <c r="E1469" s="154" t="s">
        <v>76</v>
      </c>
      <c r="F1469" s="156">
        <v>1</v>
      </c>
      <c r="G1469" s="157">
        <v>157.94</v>
      </c>
      <c r="H1469" s="158">
        <v>157.94</v>
      </c>
      <c r="I1469" s="172"/>
      <c r="J1469" s="172"/>
      <c r="K1469" s="172"/>
      <c r="L1469" s="172"/>
      <c r="M1469" s="172"/>
      <c r="N1469" s="172"/>
      <c r="O1469" s="172"/>
      <c r="P1469" s="172"/>
      <c r="Q1469" s="172"/>
      <c r="R1469" s="172"/>
      <c r="S1469" s="172"/>
      <c r="T1469" s="172"/>
      <c r="U1469" s="172"/>
      <c r="V1469" s="172"/>
      <c r="W1469" s="172"/>
      <c r="X1469" s="172"/>
      <c r="Y1469" s="172"/>
      <c r="Z1469" s="172"/>
      <c r="AA1469" s="172"/>
      <c r="AB1469" s="172"/>
    </row>
    <row r="1470" spans="1:28" ht="25.5">
      <c r="A1470" s="166" t="s">
        <v>1510</v>
      </c>
      <c r="B1470" s="167" t="s">
        <v>1738</v>
      </c>
      <c r="C1470" s="167" t="s">
        <v>27</v>
      </c>
      <c r="D1470" s="168" t="s">
        <v>1739</v>
      </c>
      <c r="E1470" s="167" t="s">
        <v>1673</v>
      </c>
      <c r="F1470" s="169">
        <v>4.1500000000000002E-2</v>
      </c>
      <c r="G1470" s="170">
        <v>31.21</v>
      </c>
      <c r="H1470" s="171">
        <v>1.29</v>
      </c>
      <c r="I1470" s="172"/>
      <c r="J1470" s="172"/>
      <c r="K1470" s="172"/>
      <c r="L1470" s="172"/>
      <c r="M1470" s="172"/>
      <c r="N1470" s="172"/>
      <c r="O1470" s="172"/>
      <c r="P1470" s="172"/>
      <c r="Q1470" s="172"/>
      <c r="R1470" s="172"/>
      <c r="S1470" s="172"/>
      <c r="T1470" s="172"/>
      <c r="U1470" s="172"/>
      <c r="V1470" s="172"/>
      <c r="W1470" s="172"/>
      <c r="X1470" s="172"/>
      <c r="Y1470" s="172"/>
      <c r="Z1470" s="172"/>
      <c r="AA1470" s="172"/>
      <c r="AB1470" s="172"/>
    </row>
    <row r="1471" spans="1:28" ht="51">
      <c r="A1471" s="166" t="s">
        <v>1510</v>
      </c>
      <c r="B1471" s="167" t="s">
        <v>2497</v>
      </c>
      <c r="C1471" s="167" t="s">
        <v>27</v>
      </c>
      <c r="D1471" s="168" t="s">
        <v>2498</v>
      </c>
      <c r="E1471" s="167" t="s">
        <v>1678</v>
      </c>
      <c r="F1471" s="169">
        <v>1.55E-2</v>
      </c>
      <c r="G1471" s="170">
        <v>161.59</v>
      </c>
      <c r="H1471" s="171">
        <v>2.5</v>
      </c>
      <c r="I1471" s="172"/>
      <c r="J1471" s="172"/>
      <c r="K1471" s="172"/>
      <c r="L1471" s="172"/>
      <c r="M1471" s="172"/>
      <c r="N1471" s="172"/>
      <c r="O1471" s="172"/>
      <c r="P1471" s="172"/>
      <c r="Q1471" s="172"/>
      <c r="R1471" s="172"/>
      <c r="S1471" s="172"/>
      <c r="T1471" s="172"/>
      <c r="U1471" s="172"/>
      <c r="V1471" s="172"/>
      <c r="W1471" s="172"/>
      <c r="X1471" s="172"/>
      <c r="Y1471" s="172"/>
      <c r="Z1471" s="172"/>
      <c r="AA1471" s="172"/>
      <c r="AB1471" s="172"/>
    </row>
    <row r="1472" spans="1:28" ht="25.5">
      <c r="A1472" s="166" t="s">
        <v>1510</v>
      </c>
      <c r="B1472" s="167" t="s">
        <v>2499</v>
      </c>
      <c r="C1472" s="167" t="s">
        <v>27</v>
      </c>
      <c r="D1472" s="168" t="s">
        <v>2500</v>
      </c>
      <c r="E1472" s="167" t="s">
        <v>80</v>
      </c>
      <c r="F1472" s="169">
        <v>1.9199999999999998E-2</v>
      </c>
      <c r="G1472" s="170">
        <v>280.45</v>
      </c>
      <c r="H1472" s="171">
        <v>5.38</v>
      </c>
      <c r="I1472" s="172"/>
      <c r="J1472" s="172"/>
      <c r="K1472" s="172"/>
      <c r="L1472" s="172"/>
      <c r="M1472" s="172"/>
      <c r="N1472" s="172"/>
      <c r="O1472" s="172"/>
      <c r="P1472" s="172"/>
      <c r="Q1472" s="172"/>
      <c r="R1472" s="172"/>
      <c r="S1472" s="172"/>
      <c r="T1472" s="172"/>
      <c r="U1472" s="172"/>
      <c r="V1472" s="172"/>
      <c r="W1472" s="172"/>
      <c r="X1472" s="172"/>
      <c r="Y1472" s="172"/>
      <c r="Z1472" s="172"/>
      <c r="AA1472" s="172"/>
      <c r="AB1472" s="172"/>
    </row>
    <row r="1473" spans="1:28" ht="51">
      <c r="A1473" s="166" t="s">
        <v>1510</v>
      </c>
      <c r="B1473" s="167" t="s">
        <v>2501</v>
      </c>
      <c r="C1473" s="167" t="s">
        <v>27</v>
      </c>
      <c r="D1473" s="168" t="s">
        <v>2502</v>
      </c>
      <c r="E1473" s="167" t="s">
        <v>1668</v>
      </c>
      <c r="F1473" s="169">
        <v>3.15E-2</v>
      </c>
      <c r="G1473" s="170">
        <v>74.010000000000005</v>
      </c>
      <c r="H1473" s="171">
        <v>2.33</v>
      </c>
      <c r="I1473" s="172"/>
      <c r="J1473" s="172"/>
      <c r="K1473" s="172"/>
      <c r="L1473" s="172"/>
      <c r="M1473" s="172"/>
      <c r="N1473" s="172"/>
      <c r="O1473" s="172"/>
      <c r="P1473" s="172"/>
      <c r="Q1473" s="172"/>
      <c r="R1473" s="172"/>
      <c r="S1473" s="172"/>
      <c r="T1473" s="172"/>
      <c r="U1473" s="172"/>
      <c r="V1473" s="172"/>
      <c r="W1473" s="172"/>
      <c r="X1473" s="172"/>
      <c r="Y1473" s="172"/>
      <c r="Z1473" s="172"/>
      <c r="AA1473" s="172"/>
      <c r="AB1473" s="172"/>
    </row>
    <row r="1474" spans="1:28" ht="25.5">
      <c r="A1474" s="166" t="s">
        <v>1510</v>
      </c>
      <c r="B1474" s="167" t="s">
        <v>1726</v>
      </c>
      <c r="C1474" s="167" t="s">
        <v>27</v>
      </c>
      <c r="D1474" s="168" t="s">
        <v>1727</v>
      </c>
      <c r="E1474" s="167" t="s">
        <v>1673</v>
      </c>
      <c r="F1474" s="169">
        <v>3.2599999999999997E-2</v>
      </c>
      <c r="G1474" s="170">
        <v>22.64</v>
      </c>
      <c r="H1474" s="171">
        <v>0.73</v>
      </c>
      <c r="I1474" s="172"/>
      <c r="J1474" s="172"/>
      <c r="K1474" s="172"/>
      <c r="L1474" s="172"/>
      <c r="M1474" s="172"/>
      <c r="N1474" s="172"/>
      <c r="O1474" s="172"/>
      <c r="P1474" s="172"/>
      <c r="Q1474" s="172"/>
      <c r="R1474" s="172"/>
      <c r="S1474" s="172"/>
      <c r="T1474" s="172"/>
      <c r="U1474" s="172"/>
      <c r="V1474" s="172"/>
      <c r="W1474" s="172"/>
      <c r="X1474" s="172"/>
      <c r="Y1474" s="172"/>
      <c r="Z1474" s="172"/>
      <c r="AA1474" s="172"/>
      <c r="AB1474" s="172"/>
    </row>
    <row r="1475" spans="1:28" ht="25.5">
      <c r="A1475" s="166" t="s">
        <v>1513</v>
      </c>
      <c r="B1475" s="167" t="s">
        <v>2503</v>
      </c>
      <c r="C1475" s="167" t="s">
        <v>27</v>
      </c>
      <c r="D1475" s="168" t="s">
        <v>2504</v>
      </c>
      <c r="E1475" s="167" t="s">
        <v>76</v>
      </c>
      <c r="F1475" s="169">
        <v>1</v>
      </c>
      <c r="G1475" s="170">
        <v>145.71</v>
      </c>
      <c r="H1475" s="171">
        <v>145.71</v>
      </c>
      <c r="I1475" s="172"/>
      <c r="J1475" s="172"/>
      <c r="K1475" s="172"/>
      <c r="L1475" s="172"/>
      <c r="M1475" s="172"/>
      <c r="N1475" s="172"/>
      <c r="O1475" s="172"/>
      <c r="P1475" s="172"/>
      <c r="Q1475" s="172"/>
      <c r="R1475" s="172"/>
      <c r="S1475" s="172"/>
      <c r="T1475" s="172"/>
      <c r="U1475" s="172"/>
      <c r="V1475" s="172"/>
      <c r="W1475" s="172"/>
      <c r="X1475" s="172"/>
      <c r="Y1475" s="172"/>
      <c r="Z1475" s="172"/>
      <c r="AA1475" s="172"/>
      <c r="AB1475" s="172"/>
    </row>
    <row r="1476" spans="1:28" ht="14.25">
      <c r="A1476" s="159"/>
      <c r="B1476" s="160"/>
      <c r="C1476" s="160"/>
      <c r="D1476" s="161"/>
      <c r="E1476" s="160"/>
      <c r="F1476" s="162"/>
      <c r="G1476" s="163"/>
      <c r="H1476" s="164"/>
      <c r="I1476" s="172"/>
      <c r="J1476" s="172"/>
      <c r="K1476" s="172"/>
      <c r="L1476" s="172"/>
      <c r="M1476" s="172"/>
      <c r="N1476" s="172"/>
      <c r="O1476" s="172"/>
      <c r="P1476" s="172"/>
      <c r="Q1476" s="172"/>
      <c r="R1476" s="172"/>
      <c r="S1476" s="172"/>
      <c r="T1476" s="172"/>
      <c r="U1476" s="172"/>
      <c r="V1476" s="172"/>
      <c r="W1476" s="172"/>
      <c r="X1476" s="172"/>
      <c r="Y1476" s="172"/>
      <c r="Z1476" s="172"/>
      <c r="AA1476" s="172"/>
      <c r="AB1476" s="172"/>
    </row>
    <row r="1477" spans="1:28" ht="14.25">
      <c r="A1477" s="148" t="s">
        <v>753</v>
      </c>
      <c r="B1477" s="149" t="s">
        <v>7</v>
      </c>
      <c r="C1477" s="149" t="s">
        <v>1504</v>
      </c>
      <c r="D1477" s="165" t="s">
        <v>1505</v>
      </c>
      <c r="E1477" s="149" t="s">
        <v>10</v>
      </c>
      <c r="F1477" s="150" t="s">
        <v>11</v>
      </c>
      <c r="G1477" s="151" t="s">
        <v>1506</v>
      </c>
      <c r="H1477" s="152" t="s">
        <v>1507</v>
      </c>
      <c r="I1477" s="172"/>
      <c r="J1477" s="172"/>
      <c r="K1477" s="172"/>
      <c r="L1477" s="172"/>
      <c r="M1477" s="172"/>
      <c r="N1477" s="172"/>
      <c r="O1477" s="172"/>
      <c r="P1477" s="172"/>
      <c r="Q1477" s="172"/>
      <c r="R1477" s="172"/>
      <c r="S1477" s="172"/>
      <c r="T1477" s="172"/>
      <c r="U1477" s="172"/>
      <c r="V1477" s="172"/>
      <c r="W1477" s="172"/>
      <c r="X1477" s="172"/>
      <c r="Y1477" s="172"/>
      <c r="Z1477" s="172"/>
      <c r="AA1477" s="172"/>
      <c r="AB1477" s="172"/>
    </row>
    <row r="1478" spans="1:28" ht="51">
      <c r="A1478" s="153" t="s">
        <v>1508</v>
      </c>
      <c r="B1478" s="154" t="s">
        <v>754</v>
      </c>
      <c r="C1478" s="154" t="s">
        <v>20</v>
      </c>
      <c r="D1478" s="155" t="s">
        <v>755</v>
      </c>
      <c r="E1478" s="154" t="s">
        <v>48</v>
      </c>
      <c r="F1478" s="156">
        <v>1</v>
      </c>
      <c r="G1478" s="157">
        <v>864.87</v>
      </c>
      <c r="H1478" s="158">
        <v>864.87</v>
      </c>
      <c r="I1478" s="172"/>
      <c r="J1478" s="172"/>
      <c r="K1478" s="172"/>
      <c r="L1478" s="172"/>
      <c r="M1478" s="172"/>
      <c r="N1478" s="172"/>
      <c r="O1478" s="172"/>
      <c r="P1478" s="172"/>
      <c r="Q1478" s="172"/>
      <c r="R1478" s="172"/>
      <c r="S1478" s="172"/>
      <c r="T1478" s="172"/>
      <c r="U1478" s="172"/>
      <c r="V1478" s="172"/>
      <c r="W1478" s="172"/>
      <c r="X1478" s="172"/>
      <c r="Y1478" s="172"/>
      <c r="Z1478" s="172"/>
      <c r="AA1478" s="172"/>
      <c r="AB1478" s="172"/>
    </row>
    <row r="1479" spans="1:28" ht="25.5">
      <c r="A1479" s="166" t="s">
        <v>1508</v>
      </c>
      <c r="B1479" s="167" t="s">
        <v>2255</v>
      </c>
      <c r="C1479" s="167" t="s">
        <v>20</v>
      </c>
      <c r="D1479" s="168" t="s">
        <v>2256</v>
      </c>
      <c r="E1479" s="167" t="s">
        <v>80</v>
      </c>
      <c r="F1479" s="169">
        <v>0.95679999999999998</v>
      </c>
      <c r="G1479" s="170">
        <v>85</v>
      </c>
      <c r="H1479" s="171" t="s">
        <v>2505</v>
      </c>
      <c r="I1479" s="172"/>
      <c r="J1479" s="172"/>
      <c r="K1479" s="172"/>
      <c r="L1479" s="172"/>
      <c r="M1479" s="172"/>
      <c r="N1479" s="172"/>
      <c r="O1479" s="172"/>
      <c r="P1479" s="172"/>
      <c r="Q1479" s="172"/>
      <c r="R1479" s="172"/>
      <c r="S1479" s="172"/>
      <c r="T1479" s="172"/>
      <c r="U1479" s="172"/>
      <c r="V1479" s="172"/>
      <c r="W1479" s="172"/>
      <c r="X1479" s="172"/>
      <c r="Y1479" s="172"/>
      <c r="Z1479" s="172"/>
      <c r="AA1479" s="172"/>
      <c r="AB1479" s="172"/>
    </row>
    <row r="1480" spans="1:28" ht="25.5">
      <c r="A1480" s="166" t="s">
        <v>1508</v>
      </c>
      <c r="B1480" s="167" t="s">
        <v>141</v>
      </c>
      <c r="C1480" s="167" t="s">
        <v>20</v>
      </c>
      <c r="D1480" s="168" t="s">
        <v>142</v>
      </c>
      <c r="E1480" s="167" t="s">
        <v>80</v>
      </c>
      <c r="F1480" s="169">
        <v>0.19550000000000001</v>
      </c>
      <c r="G1480" s="170">
        <v>77.290000000000006</v>
      </c>
      <c r="H1480" s="171" t="s">
        <v>2506</v>
      </c>
      <c r="I1480" s="172"/>
      <c r="J1480" s="172"/>
      <c r="K1480" s="172"/>
      <c r="L1480" s="172"/>
      <c r="M1480" s="172"/>
      <c r="N1480" s="172"/>
      <c r="O1480" s="172"/>
      <c r="P1480" s="172"/>
      <c r="Q1480" s="172"/>
      <c r="R1480" s="172"/>
      <c r="S1480" s="172"/>
      <c r="T1480" s="172"/>
      <c r="U1480" s="172"/>
      <c r="V1480" s="172"/>
      <c r="W1480" s="172"/>
      <c r="X1480" s="172"/>
      <c r="Y1480" s="172"/>
      <c r="Z1480" s="172"/>
      <c r="AA1480" s="172"/>
      <c r="AB1480" s="172"/>
    </row>
    <row r="1481" spans="1:28" ht="25.5">
      <c r="A1481" s="166" t="s">
        <v>1508</v>
      </c>
      <c r="B1481" s="167" t="s">
        <v>85</v>
      </c>
      <c r="C1481" s="167" t="s">
        <v>20</v>
      </c>
      <c r="D1481" s="168" t="s">
        <v>1395</v>
      </c>
      <c r="E1481" s="167" t="s">
        <v>44</v>
      </c>
      <c r="F1481" s="169">
        <v>0.81</v>
      </c>
      <c r="G1481" s="170">
        <v>26.06</v>
      </c>
      <c r="H1481" s="171" t="s">
        <v>2507</v>
      </c>
      <c r="I1481" s="172"/>
      <c r="J1481" s="172"/>
      <c r="K1481" s="172"/>
      <c r="L1481" s="172"/>
      <c r="M1481" s="172"/>
      <c r="N1481" s="172"/>
      <c r="O1481" s="172"/>
      <c r="P1481" s="172"/>
      <c r="Q1481" s="172"/>
      <c r="R1481" s="172"/>
      <c r="S1481" s="172"/>
      <c r="T1481" s="172"/>
      <c r="U1481" s="172"/>
      <c r="V1481" s="172"/>
      <c r="W1481" s="172"/>
      <c r="X1481" s="172"/>
      <c r="Y1481" s="172"/>
      <c r="Z1481" s="172"/>
      <c r="AA1481" s="172"/>
      <c r="AB1481" s="172"/>
    </row>
    <row r="1482" spans="1:28" ht="25.5">
      <c r="A1482" s="166" t="s">
        <v>1508</v>
      </c>
      <c r="B1482" s="167" t="s">
        <v>2158</v>
      </c>
      <c r="C1482" s="167" t="s">
        <v>20</v>
      </c>
      <c r="D1482" s="168" t="s">
        <v>2159</v>
      </c>
      <c r="E1482" s="167" t="s">
        <v>80</v>
      </c>
      <c r="F1482" s="169">
        <v>0.1079</v>
      </c>
      <c r="G1482" s="170">
        <v>120.52</v>
      </c>
      <c r="H1482" s="171" t="s">
        <v>2508</v>
      </c>
      <c r="I1482" s="172"/>
      <c r="J1482" s="172"/>
      <c r="K1482" s="172"/>
      <c r="L1482" s="172"/>
      <c r="M1482" s="172"/>
      <c r="N1482" s="172"/>
      <c r="O1482" s="172"/>
      <c r="P1482" s="172"/>
      <c r="Q1482" s="172"/>
      <c r="R1482" s="172"/>
      <c r="S1482" s="172"/>
      <c r="T1482" s="172"/>
      <c r="U1482" s="172"/>
      <c r="V1482" s="172"/>
      <c r="W1482" s="172"/>
      <c r="X1482" s="172"/>
      <c r="Y1482" s="172"/>
      <c r="Z1482" s="172"/>
      <c r="AA1482" s="172"/>
      <c r="AB1482" s="172"/>
    </row>
    <row r="1483" spans="1:28" ht="38.25">
      <c r="A1483" s="166" t="s">
        <v>1508</v>
      </c>
      <c r="B1483" s="167" t="s">
        <v>2268</v>
      </c>
      <c r="C1483" s="167" t="s">
        <v>20</v>
      </c>
      <c r="D1483" s="168" t="s">
        <v>2269</v>
      </c>
      <c r="E1483" s="167" t="s">
        <v>44</v>
      </c>
      <c r="F1483" s="169">
        <v>2.76</v>
      </c>
      <c r="G1483" s="170">
        <v>55.27</v>
      </c>
      <c r="H1483" s="171" t="s">
        <v>2509</v>
      </c>
      <c r="I1483" s="172"/>
      <c r="J1483" s="172"/>
      <c r="K1483" s="172"/>
      <c r="L1483" s="172"/>
      <c r="M1483" s="172"/>
      <c r="N1483" s="172"/>
      <c r="O1483" s="172"/>
      <c r="P1483" s="172"/>
      <c r="Q1483" s="172"/>
      <c r="R1483" s="172"/>
      <c r="S1483" s="172"/>
      <c r="T1483" s="172"/>
      <c r="U1483" s="172"/>
      <c r="V1483" s="172"/>
      <c r="W1483" s="172"/>
      <c r="X1483" s="172"/>
      <c r="Y1483" s="172"/>
      <c r="Z1483" s="172"/>
      <c r="AA1483" s="172"/>
      <c r="AB1483" s="172"/>
    </row>
    <row r="1484" spans="1:28" ht="38.25">
      <c r="A1484" s="166" t="s">
        <v>1508</v>
      </c>
      <c r="B1484" s="167" t="s">
        <v>2510</v>
      </c>
      <c r="C1484" s="167" t="s">
        <v>20</v>
      </c>
      <c r="D1484" s="168" t="s">
        <v>2511</v>
      </c>
      <c r="E1484" s="167" t="s">
        <v>80</v>
      </c>
      <c r="F1484" s="169">
        <v>0.1079</v>
      </c>
      <c r="G1484" s="170">
        <v>587.41</v>
      </c>
      <c r="H1484" s="171" t="s">
        <v>2512</v>
      </c>
      <c r="I1484" s="172"/>
      <c r="J1484" s="172"/>
      <c r="K1484" s="172"/>
      <c r="L1484" s="172"/>
      <c r="M1484" s="172"/>
      <c r="N1484" s="172"/>
      <c r="O1484" s="172"/>
      <c r="P1484" s="172"/>
      <c r="Q1484" s="172"/>
      <c r="R1484" s="172"/>
      <c r="S1484" s="172"/>
      <c r="T1484" s="172"/>
      <c r="U1484" s="172"/>
      <c r="V1484" s="172"/>
      <c r="W1484" s="172"/>
      <c r="X1484" s="172"/>
      <c r="Y1484" s="172"/>
      <c r="Z1484" s="172"/>
      <c r="AA1484" s="172"/>
      <c r="AB1484" s="172"/>
    </row>
    <row r="1485" spans="1:28" ht="25.5">
      <c r="A1485" s="166" t="s">
        <v>1508</v>
      </c>
      <c r="B1485" s="167" t="s">
        <v>722</v>
      </c>
      <c r="C1485" s="167" t="s">
        <v>20</v>
      </c>
      <c r="D1485" s="168" t="s">
        <v>723</v>
      </c>
      <c r="E1485" s="167" t="s">
        <v>80</v>
      </c>
      <c r="F1485" s="169">
        <v>0.93149999999999999</v>
      </c>
      <c r="G1485" s="170">
        <v>77.290000000000006</v>
      </c>
      <c r="H1485" s="171" t="s">
        <v>2513</v>
      </c>
      <c r="I1485" s="172"/>
      <c r="J1485" s="172"/>
      <c r="K1485" s="172"/>
      <c r="L1485" s="172"/>
      <c r="M1485" s="172"/>
      <c r="N1485" s="172"/>
      <c r="O1485" s="172"/>
      <c r="P1485" s="172"/>
      <c r="Q1485" s="172"/>
      <c r="R1485" s="172"/>
      <c r="S1485" s="172"/>
      <c r="T1485" s="172"/>
      <c r="U1485" s="172"/>
      <c r="V1485" s="172"/>
      <c r="W1485" s="172"/>
      <c r="X1485" s="172"/>
      <c r="Y1485" s="172"/>
      <c r="Z1485" s="172"/>
      <c r="AA1485" s="172"/>
      <c r="AB1485" s="172"/>
    </row>
    <row r="1486" spans="1:28" ht="25.5">
      <c r="A1486" s="166" t="s">
        <v>1508</v>
      </c>
      <c r="B1486" s="167" t="s">
        <v>2259</v>
      </c>
      <c r="C1486" s="167" t="s">
        <v>20</v>
      </c>
      <c r="D1486" s="168" t="s">
        <v>2260</v>
      </c>
      <c r="E1486" s="167" t="s">
        <v>80</v>
      </c>
      <c r="F1486" s="169">
        <v>0.95679999999999998</v>
      </c>
      <c r="G1486" s="170">
        <v>26.8</v>
      </c>
      <c r="H1486" s="171" t="s">
        <v>2514</v>
      </c>
      <c r="I1486" s="172"/>
      <c r="J1486" s="172"/>
      <c r="K1486" s="172"/>
      <c r="L1486" s="172"/>
      <c r="M1486" s="172"/>
      <c r="N1486" s="172"/>
      <c r="O1486" s="172"/>
      <c r="P1486" s="172"/>
      <c r="Q1486" s="172"/>
      <c r="R1486" s="172"/>
      <c r="S1486" s="172"/>
      <c r="T1486" s="172"/>
      <c r="U1486" s="172"/>
      <c r="V1486" s="172"/>
      <c r="W1486" s="172"/>
      <c r="X1486" s="172"/>
      <c r="Y1486" s="172"/>
      <c r="Z1486" s="172"/>
      <c r="AA1486" s="172"/>
      <c r="AB1486" s="172"/>
    </row>
    <row r="1487" spans="1:28" ht="25.5">
      <c r="A1487" s="166" t="s">
        <v>1508</v>
      </c>
      <c r="B1487" s="167" t="s">
        <v>2515</v>
      </c>
      <c r="C1487" s="167" t="s">
        <v>20</v>
      </c>
      <c r="D1487" s="168" t="s">
        <v>2516</v>
      </c>
      <c r="E1487" s="167" t="s">
        <v>44</v>
      </c>
      <c r="F1487" s="169">
        <v>0.192</v>
      </c>
      <c r="G1487" s="170">
        <v>73.959999999999994</v>
      </c>
      <c r="H1487" s="171" t="s">
        <v>2517</v>
      </c>
      <c r="I1487" s="172"/>
      <c r="J1487" s="172"/>
      <c r="K1487" s="172"/>
      <c r="L1487" s="172"/>
      <c r="M1487" s="172"/>
      <c r="N1487" s="172"/>
      <c r="O1487" s="172"/>
      <c r="P1487" s="172"/>
      <c r="Q1487" s="172"/>
      <c r="R1487" s="172"/>
      <c r="S1487" s="172"/>
      <c r="T1487" s="172"/>
      <c r="U1487" s="172"/>
      <c r="V1487" s="172"/>
      <c r="W1487" s="172"/>
      <c r="X1487" s="172"/>
      <c r="Y1487" s="172"/>
      <c r="Z1487" s="172"/>
      <c r="AA1487" s="172"/>
      <c r="AB1487" s="172"/>
    </row>
    <row r="1488" spans="1:28" ht="25.5">
      <c r="A1488" s="166" t="s">
        <v>1508</v>
      </c>
      <c r="B1488" s="167" t="s">
        <v>2518</v>
      </c>
      <c r="C1488" s="167" t="s">
        <v>20</v>
      </c>
      <c r="D1488" s="168" t="s">
        <v>2519</v>
      </c>
      <c r="E1488" s="167" t="s">
        <v>44</v>
      </c>
      <c r="F1488" s="169">
        <v>2.8</v>
      </c>
      <c r="G1488" s="170">
        <v>138.81</v>
      </c>
      <c r="H1488" s="171" t="s">
        <v>2520</v>
      </c>
      <c r="I1488" s="172"/>
      <c r="J1488" s="172"/>
      <c r="K1488" s="172"/>
      <c r="L1488" s="172"/>
      <c r="M1488" s="172"/>
      <c r="N1488" s="172"/>
      <c r="O1488" s="172"/>
      <c r="P1488" s="172"/>
      <c r="Q1488" s="172"/>
      <c r="R1488" s="172"/>
      <c r="S1488" s="172"/>
      <c r="T1488" s="172"/>
      <c r="U1488" s="172"/>
      <c r="V1488" s="172"/>
      <c r="W1488" s="172"/>
      <c r="X1488" s="172"/>
      <c r="Y1488" s="172"/>
      <c r="Z1488" s="172"/>
      <c r="AA1488" s="172"/>
      <c r="AB1488" s="172"/>
    </row>
    <row r="1489" spans="1:28" ht="14.25">
      <c r="A1489" s="166" t="s">
        <v>1508</v>
      </c>
      <c r="B1489" s="167" t="s">
        <v>2262</v>
      </c>
      <c r="C1489" s="167" t="s">
        <v>20</v>
      </c>
      <c r="D1489" s="168" t="s">
        <v>2263</v>
      </c>
      <c r="E1489" s="167" t="s">
        <v>1190</v>
      </c>
      <c r="F1489" s="169">
        <v>1.2809999999999999</v>
      </c>
      <c r="G1489" s="170">
        <v>13.96</v>
      </c>
      <c r="H1489" s="171" t="s">
        <v>2521</v>
      </c>
      <c r="I1489" s="172"/>
      <c r="J1489" s="172"/>
      <c r="K1489" s="172"/>
      <c r="L1489" s="172"/>
      <c r="M1489" s="172"/>
      <c r="N1489" s="172"/>
      <c r="O1489" s="172"/>
      <c r="P1489" s="172"/>
      <c r="Q1489" s="172"/>
      <c r="R1489" s="172"/>
      <c r="S1489" s="172"/>
      <c r="T1489" s="172"/>
      <c r="U1489" s="172"/>
      <c r="V1489" s="172"/>
      <c r="W1489" s="172"/>
      <c r="X1489" s="172"/>
      <c r="Y1489" s="172"/>
      <c r="Z1489" s="172"/>
      <c r="AA1489" s="172"/>
      <c r="AB1489" s="172"/>
    </row>
    <row r="1490" spans="1:28" ht="14.25">
      <c r="A1490" s="159"/>
      <c r="B1490" s="160"/>
      <c r="C1490" s="160"/>
      <c r="D1490" s="161"/>
      <c r="E1490" s="160"/>
      <c r="F1490" s="162"/>
      <c r="G1490" s="163"/>
      <c r="H1490" s="164"/>
      <c r="I1490" s="172"/>
      <c r="J1490" s="172"/>
      <c r="K1490" s="172"/>
      <c r="L1490" s="172"/>
      <c r="M1490" s="172"/>
      <c r="N1490" s="172"/>
      <c r="O1490" s="172"/>
      <c r="P1490" s="172"/>
      <c r="Q1490" s="172"/>
      <c r="R1490" s="172"/>
      <c r="S1490" s="172"/>
      <c r="T1490" s="172"/>
      <c r="U1490" s="172"/>
      <c r="V1490" s="172"/>
      <c r="W1490" s="172"/>
      <c r="X1490" s="172"/>
      <c r="Y1490" s="172"/>
      <c r="Z1490" s="172"/>
      <c r="AA1490" s="172"/>
      <c r="AB1490" s="172"/>
    </row>
    <row r="1491" spans="1:28" ht="14.25">
      <c r="A1491" s="148" t="s">
        <v>756</v>
      </c>
      <c r="B1491" s="149" t="s">
        <v>7</v>
      </c>
      <c r="C1491" s="149" t="s">
        <v>1504</v>
      </c>
      <c r="D1491" s="165" t="s">
        <v>1505</v>
      </c>
      <c r="E1491" s="149" t="s">
        <v>10</v>
      </c>
      <c r="F1491" s="150" t="s">
        <v>11</v>
      </c>
      <c r="G1491" s="151" t="s">
        <v>1506</v>
      </c>
      <c r="H1491" s="152" t="s">
        <v>1507</v>
      </c>
      <c r="I1491" s="172"/>
      <c r="J1491" s="172"/>
      <c r="K1491" s="172"/>
      <c r="L1491" s="172"/>
      <c r="M1491" s="172"/>
      <c r="N1491" s="172"/>
      <c r="O1491" s="172"/>
      <c r="P1491" s="172"/>
      <c r="Q1491" s="172"/>
      <c r="R1491" s="172"/>
      <c r="S1491" s="172"/>
      <c r="T1491" s="172"/>
      <c r="U1491" s="172"/>
      <c r="V1491" s="172"/>
      <c r="W1491" s="172"/>
      <c r="X1491" s="172"/>
      <c r="Y1491" s="172"/>
      <c r="Z1491" s="172"/>
      <c r="AA1491" s="172"/>
      <c r="AB1491" s="172"/>
    </row>
    <row r="1492" spans="1:28" ht="51">
      <c r="A1492" s="153" t="s">
        <v>1508</v>
      </c>
      <c r="B1492" s="154" t="s">
        <v>757</v>
      </c>
      <c r="C1492" s="154" t="s">
        <v>20</v>
      </c>
      <c r="D1492" s="155" t="s">
        <v>758</v>
      </c>
      <c r="E1492" s="154" t="s">
        <v>48</v>
      </c>
      <c r="F1492" s="156">
        <v>1</v>
      </c>
      <c r="G1492" s="157">
        <v>1225.5999999999999</v>
      </c>
      <c r="H1492" s="171">
        <v>1225.5999999999999</v>
      </c>
      <c r="I1492" s="172"/>
      <c r="J1492" s="172"/>
      <c r="K1492" s="172"/>
      <c r="L1492" s="172"/>
      <c r="M1492" s="172"/>
      <c r="N1492" s="172"/>
      <c r="O1492" s="172"/>
      <c r="P1492" s="172"/>
      <c r="Q1492" s="172"/>
      <c r="R1492" s="172"/>
      <c r="S1492" s="172"/>
      <c r="T1492" s="172"/>
      <c r="U1492" s="172"/>
      <c r="V1492" s="172"/>
      <c r="W1492" s="172"/>
      <c r="X1492" s="172"/>
      <c r="Y1492" s="172"/>
      <c r="Z1492" s="172"/>
      <c r="AA1492" s="172"/>
      <c r="AB1492" s="172"/>
    </row>
    <row r="1493" spans="1:28" ht="25.5">
      <c r="A1493" s="153" t="s">
        <v>1508</v>
      </c>
      <c r="B1493" s="154" t="s">
        <v>2255</v>
      </c>
      <c r="C1493" s="154" t="s">
        <v>20</v>
      </c>
      <c r="D1493" s="155" t="s">
        <v>2256</v>
      </c>
      <c r="E1493" s="154" t="s">
        <v>80</v>
      </c>
      <c r="F1493" s="156">
        <v>1.5209999999999999</v>
      </c>
      <c r="G1493" s="157">
        <v>85</v>
      </c>
      <c r="H1493" s="171" t="s">
        <v>2522</v>
      </c>
      <c r="I1493" s="172"/>
      <c r="J1493" s="172"/>
      <c r="K1493" s="172"/>
      <c r="L1493" s="172"/>
      <c r="M1493" s="172"/>
      <c r="N1493" s="172"/>
      <c r="O1493" s="172"/>
      <c r="P1493" s="172"/>
      <c r="Q1493" s="172"/>
      <c r="R1493" s="172"/>
      <c r="S1493" s="172"/>
      <c r="T1493" s="172"/>
      <c r="U1493" s="172"/>
      <c r="V1493" s="172"/>
      <c r="W1493" s="172"/>
      <c r="X1493" s="172"/>
      <c r="Y1493" s="172"/>
      <c r="Z1493" s="172"/>
      <c r="AA1493" s="172"/>
      <c r="AB1493" s="172"/>
    </row>
    <row r="1494" spans="1:28" ht="14.25">
      <c r="A1494" s="166" t="s">
        <v>1508</v>
      </c>
      <c r="B1494" s="167" t="s">
        <v>2262</v>
      </c>
      <c r="C1494" s="167" t="s">
        <v>20</v>
      </c>
      <c r="D1494" s="168" t="s">
        <v>2263</v>
      </c>
      <c r="E1494" s="167" t="s">
        <v>1190</v>
      </c>
      <c r="F1494" s="169">
        <v>2.0939999999999999</v>
      </c>
      <c r="G1494" s="170">
        <v>13.96</v>
      </c>
      <c r="H1494" s="171" t="s">
        <v>2523</v>
      </c>
      <c r="I1494" s="172"/>
      <c r="J1494" s="172"/>
      <c r="K1494" s="172"/>
      <c r="L1494" s="172"/>
      <c r="M1494" s="172"/>
      <c r="N1494" s="172"/>
      <c r="O1494" s="172"/>
      <c r="P1494" s="172"/>
      <c r="Q1494" s="172"/>
      <c r="R1494" s="172"/>
      <c r="S1494" s="172"/>
      <c r="T1494" s="172"/>
      <c r="U1494" s="172"/>
      <c r="V1494" s="172"/>
      <c r="W1494" s="172"/>
      <c r="X1494" s="172"/>
      <c r="Y1494" s="172"/>
      <c r="Z1494" s="172"/>
      <c r="AA1494" s="172"/>
      <c r="AB1494" s="172"/>
    </row>
    <row r="1495" spans="1:28" ht="25.5">
      <c r="A1495" s="166" t="s">
        <v>1508</v>
      </c>
      <c r="B1495" s="167" t="s">
        <v>2158</v>
      </c>
      <c r="C1495" s="167" t="s">
        <v>20</v>
      </c>
      <c r="D1495" s="168" t="s">
        <v>2159</v>
      </c>
      <c r="E1495" s="167" t="s">
        <v>80</v>
      </c>
      <c r="F1495" s="169">
        <v>0.1847</v>
      </c>
      <c r="G1495" s="170">
        <v>120.52</v>
      </c>
      <c r="H1495" s="171" t="s">
        <v>2524</v>
      </c>
      <c r="I1495" s="172"/>
      <c r="J1495" s="172"/>
      <c r="K1495" s="172"/>
      <c r="L1495" s="172"/>
      <c r="M1495" s="172"/>
      <c r="N1495" s="172"/>
      <c r="O1495" s="172"/>
      <c r="P1495" s="172"/>
      <c r="Q1495" s="172"/>
      <c r="R1495" s="172"/>
      <c r="S1495" s="172"/>
      <c r="T1495" s="172"/>
      <c r="U1495" s="172"/>
      <c r="V1495" s="172"/>
      <c r="W1495" s="172"/>
      <c r="X1495" s="172"/>
      <c r="Y1495" s="172"/>
      <c r="Z1495" s="172"/>
      <c r="AA1495" s="172"/>
      <c r="AB1495" s="172"/>
    </row>
    <row r="1496" spans="1:28" ht="25.5">
      <c r="A1496" s="166" t="s">
        <v>1508</v>
      </c>
      <c r="B1496" s="167" t="s">
        <v>141</v>
      </c>
      <c r="C1496" s="167" t="s">
        <v>20</v>
      </c>
      <c r="D1496" s="168" t="s">
        <v>142</v>
      </c>
      <c r="E1496" s="167" t="s">
        <v>80</v>
      </c>
      <c r="F1496" s="169">
        <v>0.2457</v>
      </c>
      <c r="G1496" s="170">
        <v>77.290000000000006</v>
      </c>
      <c r="H1496" s="171" t="s">
        <v>2525</v>
      </c>
      <c r="I1496" s="172"/>
      <c r="J1496" s="172"/>
      <c r="K1496" s="172"/>
      <c r="L1496" s="172"/>
      <c r="M1496" s="172"/>
      <c r="N1496" s="172"/>
      <c r="O1496" s="172"/>
      <c r="P1496" s="172"/>
      <c r="Q1496" s="172"/>
      <c r="R1496" s="172"/>
      <c r="S1496" s="172"/>
      <c r="T1496" s="172"/>
      <c r="U1496" s="172"/>
      <c r="V1496" s="172"/>
      <c r="W1496" s="172"/>
      <c r="X1496" s="172"/>
      <c r="Y1496" s="172"/>
      <c r="Z1496" s="172"/>
      <c r="AA1496" s="172"/>
      <c r="AB1496" s="172"/>
    </row>
    <row r="1497" spans="1:28" ht="25.5">
      <c r="A1497" s="166" t="s">
        <v>1508</v>
      </c>
      <c r="B1497" s="167" t="s">
        <v>722</v>
      </c>
      <c r="C1497" s="167" t="s">
        <v>20</v>
      </c>
      <c r="D1497" s="168" t="s">
        <v>723</v>
      </c>
      <c r="E1497" s="167" t="s">
        <v>80</v>
      </c>
      <c r="F1497" s="169">
        <v>1.4157</v>
      </c>
      <c r="G1497" s="170">
        <v>77.290000000000006</v>
      </c>
      <c r="H1497" s="171" t="s">
        <v>2526</v>
      </c>
      <c r="I1497" s="172"/>
      <c r="J1497" s="172"/>
      <c r="K1497" s="172"/>
      <c r="L1497" s="172"/>
      <c r="M1497" s="172"/>
      <c r="N1497" s="172"/>
      <c r="O1497" s="172"/>
      <c r="P1497" s="172"/>
      <c r="Q1497" s="172"/>
      <c r="R1497" s="172"/>
      <c r="S1497" s="172"/>
      <c r="T1497" s="172"/>
      <c r="U1497" s="172"/>
      <c r="V1497" s="172"/>
      <c r="W1497" s="172"/>
      <c r="X1497" s="172"/>
      <c r="Y1497" s="172"/>
      <c r="Z1497" s="172"/>
      <c r="AA1497" s="172"/>
      <c r="AB1497" s="172"/>
    </row>
    <row r="1498" spans="1:28" ht="25.5">
      <c r="A1498" s="166" t="s">
        <v>1508</v>
      </c>
      <c r="B1498" s="167" t="s">
        <v>2518</v>
      </c>
      <c r="C1498" s="167" t="s">
        <v>20</v>
      </c>
      <c r="D1498" s="168" t="s">
        <v>2519</v>
      </c>
      <c r="E1498" s="167" t="s">
        <v>44</v>
      </c>
      <c r="F1498" s="169">
        <v>3.6</v>
      </c>
      <c r="G1498" s="170">
        <v>138.81</v>
      </c>
      <c r="H1498" s="171" t="s">
        <v>2527</v>
      </c>
      <c r="I1498" s="172"/>
      <c r="J1498" s="172"/>
      <c r="K1498" s="172"/>
      <c r="L1498" s="172"/>
      <c r="M1498" s="172"/>
      <c r="N1498" s="172"/>
      <c r="O1498" s="172"/>
      <c r="P1498" s="172"/>
      <c r="Q1498" s="172"/>
      <c r="R1498" s="172"/>
      <c r="S1498" s="172"/>
      <c r="T1498" s="172"/>
      <c r="U1498" s="172"/>
      <c r="V1498" s="172"/>
      <c r="W1498" s="172"/>
      <c r="X1498" s="172"/>
      <c r="Y1498" s="172"/>
      <c r="Z1498" s="172"/>
      <c r="AA1498" s="172"/>
      <c r="AB1498" s="172"/>
    </row>
    <row r="1499" spans="1:28" ht="38.25">
      <c r="A1499" s="166" t="s">
        <v>1508</v>
      </c>
      <c r="B1499" s="167" t="s">
        <v>2268</v>
      </c>
      <c r="C1499" s="167" t="s">
        <v>20</v>
      </c>
      <c r="D1499" s="168" t="s">
        <v>2269</v>
      </c>
      <c r="E1499" s="167" t="s">
        <v>44</v>
      </c>
      <c r="F1499" s="169">
        <v>3.84</v>
      </c>
      <c r="G1499" s="170">
        <v>55.27</v>
      </c>
      <c r="H1499" s="171" t="s">
        <v>2528</v>
      </c>
      <c r="I1499" s="172"/>
      <c r="J1499" s="172"/>
      <c r="K1499" s="172"/>
      <c r="L1499" s="172"/>
      <c r="M1499" s="172"/>
      <c r="N1499" s="172"/>
      <c r="O1499" s="172"/>
      <c r="P1499" s="172"/>
      <c r="Q1499" s="172"/>
      <c r="R1499" s="172"/>
      <c r="S1499" s="172"/>
      <c r="T1499" s="172"/>
      <c r="U1499" s="172"/>
      <c r="V1499" s="172"/>
      <c r="W1499" s="172"/>
      <c r="X1499" s="172"/>
      <c r="Y1499" s="172"/>
      <c r="Z1499" s="172"/>
      <c r="AA1499" s="172"/>
      <c r="AB1499" s="172"/>
    </row>
    <row r="1500" spans="1:28" ht="25.5">
      <c r="A1500" s="166" t="s">
        <v>1508</v>
      </c>
      <c r="B1500" s="167" t="s">
        <v>85</v>
      </c>
      <c r="C1500" s="167" t="s">
        <v>20</v>
      </c>
      <c r="D1500" s="168" t="s">
        <v>1395</v>
      </c>
      <c r="E1500" s="167" t="s">
        <v>44</v>
      </c>
      <c r="F1500" s="169">
        <v>1.21</v>
      </c>
      <c r="G1500" s="170">
        <v>26.06</v>
      </c>
      <c r="H1500" s="171" t="s">
        <v>2529</v>
      </c>
      <c r="I1500" s="172"/>
      <c r="J1500" s="172"/>
      <c r="K1500" s="172"/>
      <c r="L1500" s="172"/>
      <c r="M1500" s="172"/>
      <c r="N1500" s="172"/>
      <c r="O1500" s="172"/>
      <c r="P1500" s="172"/>
      <c r="Q1500" s="172"/>
      <c r="R1500" s="172"/>
      <c r="S1500" s="172"/>
      <c r="T1500" s="172"/>
      <c r="U1500" s="172"/>
      <c r="V1500" s="172"/>
      <c r="W1500" s="172"/>
      <c r="X1500" s="172"/>
      <c r="Y1500" s="172"/>
      <c r="Z1500" s="172"/>
      <c r="AA1500" s="172"/>
      <c r="AB1500" s="172"/>
    </row>
    <row r="1501" spans="1:28" ht="38.25">
      <c r="A1501" s="166" t="s">
        <v>1508</v>
      </c>
      <c r="B1501" s="167" t="s">
        <v>2510</v>
      </c>
      <c r="C1501" s="167" t="s">
        <v>20</v>
      </c>
      <c r="D1501" s="168" t="s">
        <v>2511</v>
      </c>
      <c r="E1501" s="167" t="s">
        <v>80</v>
      </c>
      <c r="F1501" s="169">
        <v>0.1847</v>
      </c>
      <c r="G1501" s="170">
        <v>587.41</v>
      </c>
      <c r="H1501" s="171" t="s">
        <v>2530</v>
      </c>
      <c r="I1501" s="172"/>
      <c r="J1501" s="172"/>
      <c r="K1501" s="172"/>
      <c r="L1501" s="172"/>
      <c r="M1501" s="172"/>
      <c r="N1501" s="172"/>
      <c r="O1501" s="172"/>
      <c r="P1501" s="172"/>
      <c r="Q1501" s="172"/>
      <c r="R1501" s="172"/>
      <c r="S1501" s="172"/>
      <c r="T1501" s="172"/>
      <c r="U1501" s="172"/>
      <c r="V1501" s="172"/>
      <c r="W1501" s="172"/>
      <c r="X1501" s="172"/>
      <c r="Y1501" s="172"/>
      <c r="Z1501" s="172"/>
      <c r="AA1501" s="172"/>
      <c r="AB1501" s="172"/>
    </row>
    <row r="1502" spans="1:28" ht="25.5">
      <c r="A1502" s="166" t="s">
        <v>1508</v>
      </c>
      <c r="B1502" s="167" t="s">
        <v>2515</v>
      </c>
      <c r="C1502" s="167" t="s">
        <v>20</v>
      </c>
      <c r="D1502" s="168" t="s">
        <v>2516</v>
      </c>
      <c r="E1502" s="167" t="s">
        <v>44</v>
      </c>
      <c r="F1502" s="169">
        <v>0.32</v>
      </c>
      <c r="G1502" s="170">
        <v>73.959999999999994</v>
      </c>
      <c r="H1502" s="171" t="s">
        <v>2531</v>
      </c>
      <c r="I1502" s="172"/>
      <c r="J1502" s="172"/>
      <c r="K1502" s="172"/>
      <c r="L1502" s="172"/>
      <c r="M1502" s="172"/>
      <c r="N1502" s="172"/>
      <c r="O1502" s="172"/>
      <c r="P1502" s="172"/>
      <c r="Q1502" s="172"/>
      <c r="R1502" s="172"/>
      <c r="S1502" s="172"/>
      <c r="T1502" s="172"/>
      <c r="U1502" s="172"/>
      <c r="V1502" s="172"/>
      <c r="W1502" s="172"/>
      <c r="X1502" s="172"/>
      <c r="Y1502" s="172"/>
      <c r="Z1502" s="172"/>
      <c r="AA1502" s="172"/>
      <c r="AB1502" s="172"/>
    </row>
    <row r="1503" spans="1:28" ht="25.5">
      <c r="A1503" s="166" t="s">
        <v>1508</v>
      </c>
      <c r="B1503" s="167" t="s">
        <v>2259</v>
      </c>
      <c r="C1503" s="167" t="s">
        <v>20</v>
      </c>
      <c r="D1503" s="168" t="s">
        <v>2260</v>
      </c>
      <c r="E1503" s="167" t="s">
        <v>80</v>
      </c>
      <c r="F1503" s="169">
        <v>1.5209999999999999</v>
      </c>
      <c r="G1503" s="170">
        <v>26.8</v>
      </c>
      <c r="H1503" s="171" t="s">
        <v>2532</v>
      </c>
      <c r="I1503" s="172"/>
      <c r="J1503" s="172"/>
      <c r="K1503" s="172"/>
      <c r="L1503" s="172"/>
      <c r="M1503" s="172"/>
      <c r="N1503" s="172"/>
      <c r="O1503" s="172"/>
      <c r="P1503" s="172"/>
      <c r="Q1503" s="172"/>
      <c r="R1503" s="172"/>
      <c r="S1503" s="172"/>
      <c r="T1503" s="172"/>
      <c r="U1503" s="172"/>
      <c r="V1503" s="172"/>
      <c r="W1503" s="172"/>
      <c r="X1503" s="172"/>
      <c r="Y1503" s="172"/>
      <c r="Z1503" s="172"/>
      <c r="AA1503" s="172"/>
      <c r="AB1503" s="172"/>
    </row>
    <row r="1504" spans="1:28" ht="14.25">
      <c r="A1504" s="159"/>
      <c r="B1504" s="160"/>
      <c r="C1504" s="160"/>
      <c r="D1504" s="161"/>
      <c r="E1504" s="160"/>
      <c r="F1504" s="162"/>
      <c r="G1504" s="163"/>
      <c r="H1504" s="164"/>
      <c r="I1504" s="172"/>
      <c r="J1504" s="172"/>
      <c r="K1504" s="172"/>
      <c r="L1504" s="172"/>
      <c r="M1504" s="172"/>
      <c r="N1504" s="172"/>
      <c r="O1504" s="172"/>
      <c r="P1504" s="172"/>
      <c r="Q1504" s="172"/>
      <c r="R1504" s="172"/>
      <c r="S1504" s="172"/>
      <c r="T1504" s="172"/>
      <c r="U1504" s="172"/>
      <c r="V1504" s="172"/>
      <c r="W1504" s="172"/>
      <c r="X1504" s="172"/>
      <c r="Y1504" s="172"/>
      <c r="Z1504" s="172"/>
      <c r="AA1504" s="172"/>
      <c r="AB1504" s="172"/>
    </row>
    <row r="1505" spans="1:28">
      <c r="A1505" s="148" t="s">
        <v>759</v>
      </c>
      <c r="B1505" s="149" t="s">
        <v>7</v>
      </c>
      <c r="C1505" s="149" t="s">
        <v>1504</v>
      </c>
      <c r="D1505" s="165" t="s">
        <v>1505</v>
      </c>
      <c r="E1505" s="149" t="s">
        <v>10</v>
      </c>
      <c r="F1505" s="150" t="s">
        <v>11</v>
      </c>
      <c r="G1505" s="190" t="s">
        <v>1506</v>
      </c>
      <c r="H1505" s="190" t="s">
        <v>1507</v>
      </c>
      <c r="I1505" s="172"/>
      <c r="J1505" s="172"/>
      <c r="K1505" s="172"/>
      <c r="L1505" s="172"/>
      <c r="M1505" s="172"/>
      <c r="N1505" s="172"/>
      <c r="O1505" s="172"/>
      <c r="P1505" s="172"/>
      <c r="Q1505" s="172"/>
      <c r="R1505" s="172"/>
      <c r="S1505" s="172"/>
      <c r="T1505" s="172"/>
      <c r="U1505" s="172"/>
      <c r="V1505" s="172"/>
      <c r="W1505" s="172"/>
      <c r="X1505" s="172"/>
      <c r="Y1505" s="172"/>
      <c r="Z1505" s="172"/>
      <c r="AA1505" s="172"/>
      <c r="AB1505" s="172"/>
    </row>
    <row r="1506" spans="1:28" ht="38.25">
      <c r="A1506" s="153" t="s">
        <v>1508</v>
      </c>
      <c r="B1506" s="154" t="s">
        <v>760</v>
      </c>
      <c r="C1506" s="154" t="s">
        <v>27</v>
      </c>
      <c r="D1506" s="155" t="s">
        <v>761</v>
      </c>
      <c r="E1506" s="154" t="s">
        <v>76</v>
      </c>
      <c r="F1506" s="156">
        <v>1</v>
      </c>
      <c r="G1506" s="191">
        <v>68.33</v>
      </c>
      <c r="H1506" s="191">
        <v>68.33</v>
      </c>
      <c r="I1506" s="172"/>
      <c r="J1506" s="172"/>
      <c r="K1506" s="172"/>
      <c r="L1506" s="172"/>
      <c r="M1506" s="172"/>
      <c r="N1506" s="172"/>
      <c r="O1506" s="172"/>
      <c r="P1506" s="172"/>
      <c r="Q1506" s="172"/>
      <c r="R1506" s="172"/>
      <c r="S1506" s="172"/>
      <c r="T1506" s="172"/>
      <c r="U1506" s="172"/>
      <c r="V1506" s="172"/>
      <c r="W1506" s="172"/>
      <c r="X1506" s="172"/>
      <c r="Y1506" s="172"/>
      <c r="Z1506" s="172"/>
      <c r="AA1506" s="172"/>
      <c r="AB1506" s="172"/>
    </row>
    <row r="1507" spans="1:28" ht="25.5">
      <c r="A1507" s="166" t="s">
        <v>1510</v>
      </c>
      <c r="B1507" s="167" t="s">
        <v>2118</v>
      </c>
      <c r="C1507" s="167" t="s">
        <v>27</v>
      </c>
      <c r="D1507" s="168" t="s">
        <v>2119</v>
      </c>
      <c r="E1507" s="167" t="s">
        <v>1673</v>
      </c>
      <c r="F1507" s="169">
        <v>0.3987</v>
      </c>
      <c r="G1507" s="192">
        <v>24.48</v>
      </c>
      <c r="H1507" s="192">
        <v>10.35</v>
      </c>
      <c r="I1507" s="172"/>
      <c r="J1507" s="172"/>
      <c r="K1507" s="172"/>
      <c r="L1507" s="172"/>
      <c r="M1507" s="172"/>
      <c r="N1507" s="172"/>
      <c r="O1507" s="172"/>
      <c r="P1507" s="172"/>
      <c r="Q1507" s="172"/>
      <c r="R1507" s="172"/>
      <c r="S1507" s="172"/>
      <c r="T1507" s="172"/>
      <c r="U1507" s="172"/>
      <c r="V1507" s="172"/>
      <c r="W1507" s="172"/>
      <c r="X1507" s="172"/>
      <c r="Y1507" s="172"/>
      <c r="Z1507" s="172"/>
      <c r="AA1507" s="172"/>
      <c r="AB1507" s="172"/>
    </row>
    <row r="1508" spans="1:28" ht="25.5">
      <c r="A1508" s="166" t="s">
        <v>1510</v>
      </c>
      <c r="B1508" s="167" t="s">
        <v>2411</v>
      </c>
      <c r="C1508" s="167" t="s">
        <v>27</v>
      </c>
      <c r="D1508" s="168" t="s">
        <v>2412</v>
      </c>
      <c r="E1508" s="167" t="s">
        <v>1673</v>
      </c>
      <c r="F1508" s="169">
        <v>0.3987</v>
      </c>
      <c r="G1508" s="192">
        <v>30.48</v>
      </c>
      <c r="H1508" s="192">
        <v>12.89</v>
      </c>
      <c r="I1508" s="172"/>
      <c r="J1508" s="172"/>
      <c r="K1508" s="172"/>
      <c r="L1508" s="172"/>
      <c r="M1508" s="172"/>
      <c r="N1508" s="172"/>
      <c r="O1508" s="172"/>
      <c r="P1508" s="172"/>
      <c r="Q1508" s="172"/>
      <c r="R1508" s="172"/>
      <c r="S1508" s="172"/>
      <c r="T1508" s="172"/>
      <c r="U1508" s="172"/>
      <c r="V1508" s="172"/>
      <c r="W1508" s="172"/>
      <c r="X1508" s="172"/>
      <c r="Y1508" s="172"/>
      <c r="Z1508" s="172"/>
      <c r="AA1508" s="172"/>
      <c r="AB1508" s="172"/>
    </row>
    <row r="1509" spans="1:28" ht="14.25">
      <c r="A1509" s="166" t="s">
        <v>1513</v>
      </c>
      <c r="B1509" s="167" t="s">
        <v>2413</v>
      </c>
      <c r="C1509" s="167" t="s">
        <v>27</v>
      </c>
      <c r="D1509" s="168" t="s">
        <v>2414</v>
      </c>
      <c r="E1509" s="167" t="s">
        <v>76</v>
      </c>
      <c r="F1509" s="169">
        <v>1.54E-2</v>
      </c>
      <c r="G1509" s="192">
        <v>61.55</v>
      </c>
      <c r="H1509" s="192">
        <v>1.79</v>
      </c>
      <c r="I1509" s="172"/>
      <c r="J1509" s="172"/>
      <c r="K1509" s="172"/>
      <c r="L1509" s="172"/>
      <c r="M1509" s="172"/>
      <c r="N1509" s="172"/>
      <c r="O1509" s="172"/>
      <c r="P1509" s="172"/>
      <c r="Q1509" s="172"/>
      <c r="R1509" s="172"/>
      <c r="S1509" s="172"/>
      <c r="T1509" s="172"/>
      <c r="U1509" s="172"/>
      <c r="V1509" s="172"/>
      <c r="W1509" s="172"/>
      <c r="X1509" s="172"/>
      <c r="Y1509" s="172"/>
      <c r="Z1509" s="172"/>
      <c r="AA1509" s="172"/>
      <c r="AB1509" s="172"/>
    </row>
    <row r="1510" spans="1:28" ht="14.25">
      <c r="A1510" s="166" t="s">
        <v>1513</v>
      </c>
      <c r="B1510" s="167" t="s">
        <v>2533</v>
      </c>
      <c r="C1510" s="167" t="s">
        <v>27</v>
      </c>
      <c r="D1510" s="168" t="s">
        <v>2534</v>
      </c>
      <c r="E1510" s="167" t="s">
        <v>76</v>
      </c>
      <c r="F1510" s="169">
        <v>1</v>
      </c>
      <c r="G1510" s="192">
        <v>40.200000000000003</v>
      </c>
      <c r="H1510" s="192">
        <v>40.200000000000003</v>
      </c>
      <c r="I1510" s="172"/>
      <c r="J1510" s="172"/>
      <c r="K1510" s="172"/>
      <c r="L1510" s="172"/>
      <c r="M1510" s="172"/>
      <c r="N1510" s="172"/>
      <c r="O1510" s="172"/>
      <c r="P1510" s="172"/>
      <c r="Q1510" s="172"/>
      <c r="R1510" s="172"/>
      <c r="S1510" s="172"/>
      <c r="T1510" s="172"/>
      <c r="U1510" s="172"/>
      <c r="V1510" s="172"/>
      <c r="W1510" s="172"/>
      <c r="X1510" s="172"/>
      <c r="Y1510" s="172"/>
      <c r="Z1510" s="172"/>
      <c r="AA1510" s="172"/>
      <c r="AB1510" s="172"/>
    </row>
    <row r="1511" spans="1:28" ht="14.25">
      <c r="A1511" s="166" t="s">
        <v>1513</v>
      </c>
      <c r="B1511" s="167" t="s">
        <v>2419</v>
      </c>
      <c r="C1511" s="167" t="s">
        <v>27</v>
      </c>
      <c r="D1511" s="168" t="s">
        <v>2420</v>
      </c>
      <c r="E1511" s="167" t="s">
        <v>76</v>
      </c>
      <c r="F1511" s="169">
        <v>4.3999999999999997E-2</v>
      </c>
      <c r="G1511" s="192">
        <v>69.739999999999995</v>
      </c>
      <c r="H1511" s="192">
        <v>3.06</v>
      </c>
      <c r="I1511" s="172"/>
      <c r="J1511" s="172"/>
      <c r="K1511" s="172"/>
      <c r="L1511" s="172"/>
      <c r="M1511" s="172"/>
      <c r="N1511" s="172"/>
      <c r="O1511" s="172"/>
      <c r="P1511" s="172"/>
      <c r="Q1511" s="172"/>
      <c r="R1511" s="172"/>
      <c r="S1511" s="172"/>
      <c r="T1511" s="172"/>
      <c r="U1511" s="172"/>
      <c r="V1511" s="172"/>
      <c r="W1511" s="172"/>
      <c r="X1511" s="172"/>
      <c r="Y1511" s="172"/>
      <c r="Z1511" s="172"/>
      <c r="AA1511" s="172"/>
      <c r="AB1511" s="172"/>
    </row>
    <row r="1512" spans="1:28" ht="14.25">
      <c r="A1512" s="166" t="s">
        <v>1513</v>
      </c>
      <c r="B1512" s="167" t="s">
        <v>2421</v>
      </c>
      <c r="C1512" s="167" t="s">
        <v>27</v>
      </c>
      <c r="D1512" s="168" t="s">
        <v>2422</v>
      </c>
      <c r="E1512" s="167" t="s">
        <v>76</v>
      </c>
      <c r="F1512" s="169">
        <v>2.92E-2</v>
      </c>
      <c r="G1512" s="192">
        <v>3.09</v>
      </c>
      <c r="H1512" s="192">
        <v>0.04</v>
      </c>
      <c r="I1512" s="172"/>
      <c r="J1512" s="172"/>
      <c r="K1512" s="172"/>
      <c r="L1512" s="172"/>
      <c r="M1512" s="172"/>
      <c r="N1512" s="172"/>
      <c r="O1512" s="172"/>
      <c r="P1512" s="172"/>
      <c r="Q1512" s="172"/>
      <c r="R1512" s="172"/>
      <c r="S1512" s="172"/>
      <c r="T1512" s="172"/>
      <c r="U1512" s="172"/>
      <c r="V1512" s="172"/>
      <c r="W1512" s="172"/>
      <c r="X1512" s="172"/>
      <c r="Y1512" s="172"/>
      <c r="Z1512" s="172"/>
      <c r="AA1512" s="172"/>
      <c r="AB1512" s="172"/>
    </row>
    <row r="1513" spans="1:28" ht="14.25">
      <c r="A1513" s="159"/>
      <c r="B1513" s="160"/>
      <c r="C1513" s="160"/>
      <c r="D1513" s="161"/>
      <c r="E1513" s="160"/>
      <c r="F1513" s="162"/>
      <c r="G1513" s="163"/>
      <c r="H1513" s="164"/>
      <c r="I1513" s="172"/>
      <c r="J1513" s="172"/>
      <c r="K1513" s="172"/>
      <c r="L1513" s="172"/>
      <c r="M1513" s="172"/>
      <c r="N1513" s="172"/>
      <c r="O1513" s="172"/>
      <c r="P1513" s="172"/>
      <c r="Q1513" s="172"/>
      <c r="R1513" s="172"/>
      <c r="S1513" s="172"/>
      <c r="T1513" s="172"/>
      <c r="U1513" s="172"/>
      <c r="V1513" s="172"/>
      <c r="W1513" s="172"/>
      <c r="X1513" s="172"/>
      <c r="Y1513" s="172"/>
      <c r="Z1513" s="172"/>
      <c r="AA1513" s="172"/>
      <c r="AB1513" s="172"/>
    </row>
    <row r="1514" spans="1:28" ht="14.25">
      <c r="A1514" s="148" t="s">
        <v>762</v>
      </c>
      <c r="B1514" s="149" t="s">
        <v>7</v>
      </c>
      <c r="C1514" s="149" t="s">
        <v>1504</v>
      </c>
      <c r="D1514" s="165" t="s">
        <v>1505</v>
      </c>
      <c r="E1514" s="149" t="s">
        <v>10</v>
      </c>
      <c r="F1514" s="150" t="s">
        <v>11</v>
      </c>
      <c r="G1514" s="151" t="s">
        <v>1506</v>
      </c>
      <c r="H1514" s="152" t="s">
        <v>1507</v>
      </c>
      <c r="I1514" s="172"/>
      <c r="J1514" s="172"/>
      <c r="K1514" s="172"/>
      <c r="L1514" s="172"/>
      <c r="M1514" s="172"/>
      <c r="N1514" s="172"/>
      <c r="O1514" s="172"/>
      <c r="P1514" s="172"/>
      <c r="Q1514" s="172"/>
      <c r="R1514" s="172"/>
      <c r="S1514" s="172"/>
      <c r="T1514" s="172"/>
      <c r="U1514" s="172"/>
      <c r="V1514" s="172"/>
      <c r="W1514" s="172"/>
      <c r="X1514" s="172"/>
      <c r="Y1514" s="172"/>
      <c r="Z1514" s="172"/>
      <c r="AA1514" s="172"/>
      <c r="AB1514" s="172"/>
    </row>
    <row r="1515" spans="1:28" ht="38.25">
      <c r="A1515" s="153" t="s">
        <v>1508</v>
      </c>
      <c r="B1515" s="154" t="s">
        <v>763</v>
      </c>
      <c r="C1515" s="154" t="s">
        <v>27</v>
      </c>
      <c r="D1515" s="155" t="s">
        <v>764</v>
      </c>
      <c r="E1515" s="154" t="s">
        <v>76</v>
      </c>
      <c r="F1515" s="156">
        <v>1</v>
      </c>
      <c r="G1515" s="157">
        <v>68.33</v>
      </c>
      <c r="H1515" s="158">
        <v>68.33</v>
      </c>
      <c r="I1515" s="172"/>
      <c r="J1515" s="172"/>
      <c r="K1515" s="172"/>
      <c r="L1515" s="172"/>
      <c r="M1515" s="172"/>
      <c r="N1515" s="172"/>
      <c r="O1515" s="172"/>
      <c r="P1515" s="172"/>
      <c r="Q1515" s="172"/>
      <c r="R1515" s="172"/>
      <c r="S1515" s="172"/>
      <c r="T1515" s="172"/>
      <c r="U1515" s="172"/>
      <c r="V1515" s="172"/>
      <c r="W1515" s="172"/>
      <c r="X1515" s="172"/>
      <c r="Y1515" s="172"/>
      <c r="Z1515" s="172"/>
      <c r="AA1515" s="172"/>
      <c r="AB1515" s="172"/>
    </row>
    <row r="1516" spans="1:28" ht="25.5">
      <c r="A1516" s="166" t="s">
        <v>1510</v>
      </c>
      <c r="B1516" s="167" t="s">
        <v>2118</v>
      </c>
      <c r="C1516" s="167" t="s">
        <v>27</v>
      </c>
      <c r="D1516" s="168" t="s">
        <v>2119</v>
      </c>
      <c r="E1516" s="167" t="s">
        <v>1673</v>
      </c>
      <c r="F1516" s="169">
        <v>0.42309999999999998</v>
      </c>
      <c r="G1516" s="170">
        <v>30.48</v>
      </c>
      <c r="H1516" s="171">
        <v>12.89</v>
      </c>
      <c r="I1516" s="172"/>
      <c r="J1516" s="172"/>
      <c r="K1516" s="172"/>
      <c r="L1516" s="172"/>
      <c r="M1516" s="172"/>
      <c r="N1516" s="172"/>
      <c r="O1516" s="172"/>
      <c r="P1516" s="172"/>
      <c r="Q1516" s="172"/>
      <c r="R1516" s="172"/>
      <c r="S1516" s="172"/>
      <c r="T1516" s="172"/>
      <c r="U1516" s="172"/>
      <c r="V1516" s="172"/>
      <c r="W1516" s="172"/>
      <c r="X1516" s="172"/>
      <c r="Y1516" s="172"/>
      <c r="Z1516" s="172"/>
      <c r="AA1516" s="172"/>
      <c r="AB1516" s="172"/>
    </row>
    <row r="1517" spans="1:28" ht="25.5">
      <c r="A1517" s="166" t="s">
        <v>1510</v>
      </c>
      <c r="B1517" s="167" t="s">
        <v>2411</v>
      </c>
      <c r="C1517" s="167" t="s">
        <v>27</v>
      </c>
      <c r="D1517" s="168" t="s">
        <v>2412</v>
      </c>
      <c r="E1517" s="167" t="s">
        <v>1673</v>
      </c>
      <c r="F1517" s="169">
        <v>0.42309999999999998</v>
      </c>
      <c r="G1517" s="170">
        <v>24.48</v>
      </c>
      <c r="H1517" s="171">
        <v>10.35</v>
      </c>
      <c r="I1517" s="172"/>
      <c r="J1517" s="172"/>
      <c r="K1517" s="172"/>
      <c r="L1517" s="172"/>
      <c r="M1517" s="172"/>
      <c r="N1517" s="172"/>
      <c r="O1517" s="172"/>
      <c r="P1517" s="172"/>
      <c r="Q1517" s="172"/>
      <c r="R1517" s="172"/>
      <c r="S1517" s="172"/>
      <c r="T1517" s="172"/>
      <c r="U1517" s="172"/>
      <c r="V1517" s="172"/>
      <c r="W1517" s="172"/>
      <c r="X1517" s="172"/>
      <c r="Y1517" s="172"/>
      <c r="Z1517" s="172"/>
      <c r="AA1517" s="172"/>
      <c r="AB1517" s="172"/>
    </row>
    <row r="1518" spans="1:28" ht="14.25">
      <c r="A1518" s="166" t="s">
        <v>1513</v>
      </c>
      <c r="B1518" s="167" t="s">
        <v>2413</v>
      </c>
      <c r="C1518" s="167" t="s">
        <v>27</v>
      </c>
      <c r="D1518" s="168" t="s">
        <v>2414</v>
      </c>
      <c r="E1518" s="167" t="s">
        <v>76</v>
      </c>
      <c r="F1518" s="169">
        <v>1.54E-2</v>
      </c>
      <c r="G1518" s="170">
        <v>3.09</v>
      </c>
      <c r="H1518" s="171">
        <v>0.04</v>
      </c>
      <c r="I1518" s="172"/>
      <c r="J1518" s="172"/>
      <c r="K1518" s="172"/>
      <c r="L1518" s="172"/>
      <c r="M1518" s="172"/>
      <c r="N1518" s="172"/>
      <c r="O1518" s="172"/>
      <c r="P1518" s="172"/>
      <c r="Q1518" s="172"/>
      <c r="R1518" s="172"/>
      <c r="S1518" s="172"/>
      <c r="T1518" s="172"/>
      <c r="U1518" s="172"/>
      <c r="V1518" s="172"/>
      <c r="W1518" s="172"/>
      <c r="X1518" s="172"/>
      <c r="Y1518" s="172"/>
      <c r="Z1518" s="172"/>
      <c r="AA1518" s="172"/>
      <c r="AB1518" s="172"/>
    </row>
    <row r="1519" spans="1:28" ht="14.25">
      <c r="A1519" s="166" t="s">
        <v>1513</v>
      </c>
      <c r="B1519" s="167" t="s">
        <v>2421</v>
      </c>
      <c r="C1519" s="167" t="s">
        <v>27</v>
      </c>
      <c r="D1519" s="168" t="s">
        <v>2422</v>
      </c>
      <c r="E1519" s="167" t="s">
        <v>76</v>
      </c>
      <c r="F1519" s="169">
        <v>2.92E-2</v>
      </c>
      <c r="G1519" s="170">
        <v>61.55</v>
      </c>
      <c r="H1519" s="171">
        <v>1.79</v>
      </c>
      <c r="I1519" s="172"/>
      <c r="J1519" s="172"/>
      <c r="K1519" s="172"/>
      <c r="L1519" s="172"/>
      <c r="M1519" s="172"/>
      <c r="N1519" s="172"/>
      <c r="O1519" s="172"/>
      <c r="P1519" s="172"/>
      <c r="Q1519" s="172"/>
      <c r="R1519" s="172"/>
      <c r="S1519" s="172"/>
      <c r="T1519" s="172"/>
      <c r="U1519" s="172"/>
      <c r="V1519" s="172"/>
      <c r="W1519" s="172"/>
      <c r="X1519" s="172"/>
      <c r="Y1519" s="172"/>
      <c r="Z1519" s="172"/>
      <c r="AA1519" s="172"/>
      <c r="AB1519" s="172"/>
    </row>
    <row r="1520" spans="1:28" ht="14.25">
      <c r="A1520" s="166" t="s">
        <v>1513</v>
      </c>
      <c r="B1520" s="167" t="s">
        <v>2419</v>
      </c>
      <c r="C1520" s="167" t="s">
        <v>27</v>
      </c>
      <c r="D1520" s="168" t="s">
        <v>2420</v>
      </c>
      <c r="E1520" s="167" t="s">
        <v>76</v>
      </c>
      <c r="F1520" s="169">
        <v>4.3999999999999997E-2</v>
      </c>
      <c r="G1520" s="170">
        <v>69.739999999999995</v>
      </c>
      <c r="H1520" s="171">
        <v>3.06</v>
      </c>
      <c r="I1520" s="172"/>
      <c r="J1520" s="172"/>
      <c r="K1520" s="172"/>
      <c r="L1520" s="172"/>
      <c r="M1520" s="172"/>
      <c r="N1520" s="172"/>
      <c r="O1520" s="172"/>
      <c r="P1520" s="172"/>
      <c r="Q1520" s="172"/>
      <c r="R1520" s="172"/>
      <c r="S1520" s="172"/>
      <c r="T1520" s="172"/>
      <c r="U1520" s="172"/>
      <c r="V1520" s="172"/>
      <c r="W1520" s="172"/>
      <c r="X1520" s="172"/>
      <c r="Y1520" s="172"/>
      <c r="Z1520" s="172"/>
      <c r="AA1520" s="172"/>
      <c r="AB1520" s="172"/>
    </row>
    <row r="1521" spans="1:28" ht="25.5">
      <c r="A1521" s="166" t="s">
        <v>1513</v>
      </c>
      <c r="B1521" s="167" t="s">
        <v>2535</v>
      </c>
      <c r="C1521" s="167" t="s">
        <v>27</v>
      </c>
      <c r="D1521" s="168" t="s">
        <v>2536</v>
      </c>
      <c r="E1521" s="167" t="s">
        <v>76</v>
      </c>
      <c r="F1521" s="169">
        <v>1</v>
      </c>
      <c r="G1521" s="170">
        <v>40.200000000000003</v>
      </c>
      <c r="H1521" s="171">
        <v>40.200000000000003</v>
      </c>
      <c r="I1521" s="172"/>
      <c r="J1521" s="172"/>
      <c r="K1521" s="172"/>
      <c r="L1521" s="172"/>
      <c r="M1521" s="172"/>
      <c r="N1521" s="172"/>
      <c r="O1521" s="172"/>
      <c r="P1521" s="172"/>
      <c r="Q1521" s="172"/>
      <c r="R1521" s="172"/>
      <c r="S1521" s="172"/>
      <c r="T1521" s="172"/>
      <c r="U1521" s="172"/>
      <c r="V1521" s="172"/>
      <c r="W1521" s="172"/>
      <c r="X1521" s="172"/>
      <c r="Y1521" s="172"/>
      <c r="Z1521" s="172"/>
      <c r="AA1521" s="172"/>
      <c r="AB1521" s="172"/>
    </row>
    <row r="1522" spans="1:28" ht="14.25">
      <c r="A1522" s="159"/>
      <c r="B1522" s="160"/>
      <c r="C1522" s="160"/>
      <c r="D1522" s="161"/>
      <c r="E1522" s="160"/>
      <c r="F1522" s="162"/>
      <c r="G1522" s="163"/>
      <c r="H1522" s="164"/>
      <c r="I1522" s="172"/>
      <c r="J1522" s="172"/>
      <c r="K1522" s="172"/>
      <c r="L1522" s="172"/>
      <c r="M1522" s="172"/>
      <c r="N1522" s="172"/>
      <c r="O1522" s="172"/>
      <c r="P1522" s="172"/>
      <c r="Q1522" s="172"/>
      <c r="R1522" s="172"/>
      <c r="S1522" s="172"/>
      <c r="T1522" s="172"/>
      <c r="U1522" s="172"/>
      <c r="V1522" s="172"/>
      <c r="W1522" s="172"/>
      <c r="X1522" s="172"/>
      <c r="Y1522" s="172"/>
      <c r="Z1522" s="172"/>
      <c r="AA1522" s="172"/>
      <c r="AB1522" s="172"/>
    </row>
    <row r="1523" spans="1:28" ht="14.25">
      <c r="A1523" s="148" t="s">
        <v>765</v>
      </c>
      <c r="B1523" s="149" t="s">
        <v>7</v>
      </c>
      <c r="C1523" s="149" t="s">
        <v>1504</v>
      </c>
      <c r="D1523" s="165" t="s">
        <v>1505</v>
      </c>
      <c r="E1523" s="149" t="s">
        <v>10</v>
      </c>
      <c r="F1523" s="150" t="s">
        <v>11</v>
      </c>
      <c r="G1523" s="151" t="s">
        <v>1506</v>
      </c>
      <c r="H1523" s="152" t="s">
        <v>1507</v>
      </c>
      <c r="I1523" s="172"/>
      <c r="J1523" s="172"/>
      <c r="K1523" s="172"/>
      <c r="L1523" s="172"/>
      <c r="M1523" s="172"/>
      <c r="N1523" s="172"/>
      <c r="O1523" s="172"/>
      <c r="P1523" s="172"/>
      <c r="Q1523" s="172"/>
      <c r="R1523" s="172"/>
      <c r="S1523" s="172"/>
      <c r="T1523" s="172"/>
      <c r="U1523" s="172"/>
      <c r="V1523" s="172"/>
      <c r="W1523" s="172"/>
      <c r="X1523" s="172"/>
      <c r="Y1523" s="172"/>
      <c r="Z1523" s="172"/>
      <c r="AA1523" s="172"/>
      <c r="AB1523" s="172"/>
    </row>
    <row r="1524" spans="1:28" ht="38.25">
      <c r="A1524" s="153" t="s">
        <v>1508</v>
      </c>
      <c r="B1524" s="154" t="s">
        <v>766</v>
      </c>
      <c r="C1524" s="154" t="s">
        <v>27</v>
      </c>
      <c r="D1524" s="155" t="s">
        <v>767</v>
      </c>
      <c r="E1524" s="154" t="s">
        <v>76</v>
      </c>
      <c r="F1524" s="156">
        <v>1</v>
      </c>
      <c r="G1524" s="157">
        <v>99.22</v>
      </c>
      <c r="H1524" s="158">
        <v>99.22</v>
      </c>
      <c r="I1524" s="172"/>
      <c r="J1524" s="172"/>
      <c r="K1524" s="172"/>
      <c r="L1524" s="172"/>
      <c r="M1524" s="172"/>
      <c r="N1524" s="172"/>
      <c r="O1524" s="172"/>
      <c r="P1524" s="172"/>
      <c r="Q1524" s="172"/>
      <c r="R1524" s="172"/>
      <c r="S1524" s="172"/>
      <c r="T1524" s="172"/>
      <c r="U1524" s="172"/>
      <c r="V1524" s="172"/>
      <c r="W1524" s="172"/>
      <c r="X1524" s="172"/>
      <c r="Y1524" s="172"/>
      <c r="Z1524" s="172"/>
      <c r="AA1524" s="172"/>
      <c r="AB1524" s="172"/>
    </row>
    <row r="1525" spans="1:28" ht="25.5">
      <c r="A1525" s="166" t="s">
        <v>1510</v>
      </c>
      <c r="B1525" s="167" t="s">
        <v>2411</v>
      </c>
      <c r="C1525" s="167" t="s">
        <v>27</v>
      </c>
      <c r="D1525" s="168" t="s">
        <v>2412</v>
      </c>
      <c r="E1525" s="167" t="s">
        <v>1673</v>
      </c>
      <c r="F1525" s="169">
        <v>0.47770000000000001</v>
      </c>
      <c r="G1525" s="170">
        <v>24.48</v>
      </c>
      <c r="H1525" s="171">
        <v>11.69</v>
      </c>
      <c r="I1525" s="172"/>
      <c r="J1525" s="172"/>
      <c r="K1525" s="172"/>
      <c r="L1525" s="172"/>
      <c r="M1525" s="172"/>
      <c r="N1525" s="172"/>
      <c r="O1525" s="172"/>
      <c r="P1525" s="172"/>
      <c r="Q1525" s="172"/>
      <c r="R1525" s="172"/>
      <c r="S1525" s="172"/>
      <c r="T1525" s="172"/>
      <c r="U1525" s="172"/>
      <c r="V1525" s="172"/>
      <c r="W1525" s="172"/>
      <c r="X1525" s="172"/>
      <c r="Y1525" s="172"/>
      <c r="Z1525" s="172"/>
      <c r="AA1525" s="172"/>
      <c r="AB1525" s="172"/>
    </row>
    <row r="1526" spans="1:28" ht="25.5">
      <c r="A1526" s="166" t="s">
        <v>1510</v>
      </c>
      <c r="B1526" s="167" t="s">
        <v>2118</v>
      </c>
      <c r="C1526" s="167" t="s">
        <v>27</v>
      </c>
      <c r="D1526" s="168" t="s">
        <v>2119</v>
      </c>
      <c r="E1526" s="167" t="s">
        <v>1673</v>
      </c>
      <c r="F1526" s="169">
        <v>0.47770000000000001</v>
      </c>
      <c r="G1526" s="170">
        <v>30.48</v>
      </c>
      <c r="H1526" s="171">
        <v>14.56</v>
      </c>
      <c r="I1526" s="172"/>
      <c r="J1526" s="172"/>
      <c r="K1526" s="172"/>
      <c r="L1526" s="172"/>
      <c r="M1526" s="172"/>
      <c r="N1526" s="172"/>
      <c r="O1526" s="172"/>
      <c r="P1526" s="172"/>
      <c r="Q1526" s="172"/>
      <c r="R1526" s="172"/>
      <c r="S1526" s="172"/>
      <c r="T1526" s="172"/>
      <c r="U1526" s="172"/>
      <c r="V1526" s="172"/>
      <c r="W1526" s="172"/>
      <c r="X1526" s="172"/>
      <c r="Y1526" s="172"/>
      <c r="Z1526" s="172"/>
      <c r="AA1526" s="172"/>
      <c r="AB1526" s="172"/>
    </row>
    <row r="1527" spans="1:28" ht="14.25">
      <c r="A1527" s="166" t="s">
        <v>1513</v>
      </c>
      <c r="B1527" s="167" t="s">
        <v>2421</v>
      </c>
      <c r="C1527" s="167" t="s">
        <v>27</v>
      </c>
      <c r="D1527" s="168" t="s">
        <v>2422</v>
      </c>
      <c r="E1527" s="167" t="s">
        <v>76</v>
      </c>
      <c r="F1527" s="169">
        <v>6.6799999999999998E-2</v>
      </c>
      <c r="G1527" s="170">
        <v>61.55</v>
      </c>
      <c r="H1527" s="171">
        <v>4.1100000000000003</v>
      </c>
      <c r="I1527" s="172"/>
      <c r="J1527" s="172"/>
      <c r="K1527" s="172"/>
      <c r="L1527" s="172"/>
      <c r="M1527" s="172"/>
      <c r="N1527" s="172"/>
      <c r="O1527" s="172"/>
      <c r="P1527" s="172"/>
      <c r="Q1527" s="172"/>
      <c r="R1527" s="172"/>
      <c r="S1527" s="172"/>
      <c r="T1527" s="172"/>
      <c r="U1527" s="172"/>
      <c r="V1527" s="172"/>
      <c r="W1527" s="172"/>
      <c r="X1527" s="172"/>
      <c r="Y1527" s="172"/>
      <c r="Z1527" s="172"/>
      <c r="AA1527" s="172"/>
      <c r="AB1527" s="172"/>
    </row>
    <row r="1528" spans="1:28" ht="14.25">
      <c r="A1528" s="166" t="s">
        <v>1513</v>
      </c>
      <c r="B1528" s="167" t="s">
        <v>2413</v>
      </c>
      <c r="C1528" s="167" t="s">
        <v>27</v>
      </c>
      <c r="D1528" s="168" t="s">
        <v>2414</v>
      </c>
      <c r="E1528" s="167" t="s">
        <v>76</v>
      </c>
      <c r="F1528" s="169">
        <v>1.84E-2</v>
      </c>
      <c r="G1528" s="170">
        <v>3.09</v>
      </c>
      <c r="H1528" s="171">
        <v>0.05</v>
      </c>
      <c r="I1528" s="172"/>
      <c r="J1528" s="172"/>
      <c r="K1528" s="172"/>
      <c r="L1528" s="172"/>
      <c r="M1528" s="172"/>
      <c r="N1528" s="172"/>
      <c r="O1528" s="172"/>
      <c r="P1528" s="172"/>
      <c r="Q1528" s="172"/>
      <c r="R1528" s="172"/>
      <c r="S1528" s="172"/>
      <c r="T1528" s="172"/>
      <c r="U1528" s="172"/>
      <c r="V1528" s="172"/>
      <c r="W1528" s="172"/>
      <c r="X1528" s="172"/>
      <c r="Y1528" s="172"/>
      <c r="Z1528" s="172"/>
      <c r="AA1528" s="172"/>
      <c r="AB1528" s="172"/>
    </row>
    <row r="1529" spans="1:28" ht="14.25">
      <c r="A1529" s="166" t="s">
        <v>1513</v>
      </c>
      <c r="B1529" s="167" t="s">
        <v>2537</v>
      </c>
      <c r="C1529" s="167" t="s">
        <v>27</v>
      </c>
      <c r="D1529" s="168" t="s">
        <v>2538</v>
      </c>
      <c r="E1529" s="167" t="s">
        <v>76</v>
      </c>
      <c r="F1529" s="169">
        <v>1</v>
      </c>
      <c r="G1529" s="170">
        <v>61.56</v>
      </c>
      <c r="H1529" s="171">
        <v>61.56</v>
      </c>
      <c r="I1529" s="172"/>
      <c r="J1529" s="172"/>
      <c r="K1529" s="172"/>
      <c r="L1529" s="172"/>
      <c r="M1529" s="172"/>
      <c r="N1529" s="172"/>
      <c r="O1529" s="172"/>
      <c r="P1529" s="172"/>
      <c r="Q1529" s="172"/>
      <c r="R1529" s="172"/>
      <c r="S1529" s="172"/>
      <c r="T1529" s="172"/>
      <c r="U1529" s="172"/>
      <c r="V1529" s="172"/>
      <c r="W1529" s="172"/>
      <c r="X1529" s="172"/>
      <c r="Y1529" s="172"/>
      <c r="Z1529" s="172"/>
      <c r="AA1529" s="172"/>
      <c r="AB1529" s="172"/>
    </row>
    <row r="1530" spans="1:28" ht="14.25">
      <c r="A1530" s="166" t="s">
        <v>1513</v>
      </c>
      <c r="B1530" s="167" t="s">
        <v>2419</v>
      </c>
      <c r="C1530" s="167" t="s">
        <v>27</v>
      </c>
      <c r="D1530" s="168" t="s">
        <v>2420</v>
      </c>
      <c r="E1530" s="167" t="s">
        <v>76</v>
      </c>
      <c r="F1530" s="169">
        <v>0.104</v>
      </c>
      <c r="G1530" s="170">
        <v>69.739999999999995</v>
      </c>
      <c r="H1530" s="171">
        <v>7.25</v>
      </c>
      <c r="I1530" s="172"/>
      <c r="J1530" s="172"/>
      <c r="K1530" s="172"/>
      <c r="L1530" s="172"/>
      <c r="M1530" s="172"/>
      <c r="N1530" s="172"/>
      <c r="O1530" s="172"/>
      <c r="P1530" s="172"/>
      <c r="Q1530" s="172"/>
      <c r="R1530" s="172"/>
      <c r="S1530" s="172"/>
      <c r="T1530" s="172"/>
      <c r="U1530" s="172"/>
      <c r="V1530" s="172"/>
      <c r="W1530" s="172"/>
      <c r="X1530" s="172"/>
      <c r="Y1530" s="172"/>
      <c r="Z1530" s="172"/>
      <c r="AA1530" s="172"/>
      <c r="AB1530" s="172"/>
    </row>
    <row r="1531" spans="1:28" ht="14.25">
      <c r="A1531" s="159"/>
      <c r="B1531" s="160"/>
      <c r="C1531" s="160"/>
      <c r="D1531" s="161"/>
      <c r="E1531" s="160"/>
      <c r="F1531" s="162"/>
      <c r="G1531" s="163"/>
      <c r="H1531" s="164"/>
      <c r="I1531" s="172"/>
      <c r="J1531" s="172"/>
      <c r="K1531" s="172"/>
      <c r="L1531" s="172"/>
      <c r="M1531" s="172"/>
      <c r="N1531" s="172"/>
      <c r="O1531" s="172"/>
      <c r="P1531" s="172"/>
      <c r="Q1531" s="172"/>
      <c r="R1531" s="172"/>
      <c r="S1531" s="172"/>
      <c r="T1531" s="172"/>
      <c r="U1531" s="172"/>
      <c r="V1531" s="172"/>
      <c r="W1531" s="172"/>
      <c r="X1531" s="172"/>
      <c r="Y1531" s="172"/>
      <c r="Z1531" s="172"/>
      <c r="AA1531" s="172"/>
      <c r="AB1531" s="172"/>
    </row>
    <row r="1532" spans="1:28" ht="14.25">
      <c r="A1532" s="148" t="s">
        <v>768</v>
      </c>
      <c r="B1532" s="149" t="s">
        <v>7</v>
      </c>
      <c r="C1532" s="149" t="s">
        <v>1504</v>
      </c>
      <c r="D1532" s="165" t="s">
        <v>1505</v>
      </c>
      <c r="E1532" s="149" t="s">
        <v>10</v>
      </c>
      <c r="F1532" s="150" t="s">
        <v>11</v>
      </c>
      <c r="G1532" s="151" t="s">
        <v>1506</v>
      </c>
      <c r="H1532" s="152" t="s">
        <v>1507</v>
      </c>
      <c r="I1532" s="172"/>
      <c r="J1532" s="172"/>
      <c r="K1532" s="172"/>
      <c r="L1532" s="172"/>
      <c r="M1532" s="172"/>
      <c r="N1532" s="172"/>
      <c r="O1532" s="172"/>
      <c r="P1532" s="172"/>
      <c r="Q1532" s="172"/>
      <c r="R1532" s="172"/>
      <c r="S1532" s="172"/>
      <c r="T1532" s="172"/>
      <c r="U1532" s="172"/>
      <c r="V1532" s="172"/>
      <c r="W1532" s="172"/>
      <c r="X1532" s="172"/>
      <c r="Y1532" s="172"/>
      <c r="Z1532" s="172"/>
      <c r="AA1532" s="172"/>
      <c r="AB1532" s="172"/>
    </row>
    <row r="1533" spans="1:28" ht="25.5">
      <c r="A1533" s="153" t="s">
        <v>1508</v>
      </c>
      <c r="B1533" s="154" t="s">
        <v>769</v>
      </c>
      <c r="C1533" s="154" t="s">
        <v>27</v>
      </c>
      <c r="D1533" s="155" t="s">
        <v>770</v>
      </c>
      <c r="E1533" s="154" t="s">
        <v>76</v>
      </c>
      <c r="F1533" s="156">
        <v>1</v>
      </c>
      <c r="G1533" s="157">
        <v>18.46</v>
      </c>
      <c r="H1533" s="158">
        <v>18.46</v>
      </c>
      <c r="I1533" s="172"/>
      <c r="J1533" s="172"/>
      <c r="K1533" s="172"/>
      <c r="L1533" s="172"/>
      <c r="M1533" s="172"/>
      <c r="N1533" s="172"/>
      <c r="O1533" s="172"/>
      <c r="P1533" s="172"/>
      <c r="Q1533" s="172"/>
      <c r="R1533" s="172"/>
      <c r="S1533" s="172"/>
      <c r="T1533" s="172"/>
      <c r="U1533" s="172"/>
      <c r="V1533" s="172"/>
      <c r="W1533" s="172"/>
      <c r="X1533" s="172"/>
      <c r="Y1533" s="172"/>
      <c r="Z1533" s="172"/>
      <c r="AA1533" s="172"/>
      <c r="AB1533" s="172"/>
    </row>
    <row r="1534" spans="1:28" ht="25.5">
      <c r="A1534" s="166" t="s">
        <v>1510</v>
      </c>
      <c r="B1534" s="167" t="s">
        <v>2411</v>
      </c>
      <c r="C1534" s="167" t="s">
        <v>27</v>
      </c>
      <c r="D1534" s="168" t="s">
        <v>2412</v>
      </c>
      <c r="E1534" s="167" t="s">
        <v>1673</v>
      </c>
      <c r="F1534" s="169">
        <v>0.16520000000000001</v>
      </c>
      <c r="G1534" s="170">
        <v>24.48</v>
      </c>
      <c r="H1534" s="171">
        <v>4.04</v>
      </c>
      <c r="I1534" s="172"/>
      <c r="J1534" s="172"/>
      <c r="K1534" s="172"/>
      <c r="L1534" s="172"/>
      <c r="M1534" s="172"/>
      <c r="N1534" s="172"/>
      <c r="O1534" s="172"/>
      <c r="P1534" s="172"/>
      <c r="Q1534" s="172"/>
      <c r="R1534" s="172"/>
      <c r="S1534" s="172"/>
      <c r="T1534" s="172"/>
      <c r="U1534" s="172"/>
      <c r="V1534" s="172"/>
      <c r="W1534" s="172"/>
      <c r="X1534" s="172"/>
      <c r="Y1534" s="172"/>
      <c r="Z1534" s="172"/>
      <c r="AA1534" s="172"/>
      <c r="AB1534" s="172"/>
    </row>
    <row r="1535" spans="1:28" ht="25.5">
      <c r="A1535" s="166" t="s">
        <v>1510</v>
      </c>
      <c r="B1535" s="167" t="s">
        <v>2118</v>
      </c>
      <c r="C1535" s="167" t="s">
        <v>27</v>
      </c>
      <c r="D1535" s="168" t="s">
        <v>2119</v>
      </c>
      <c r="E1535" s="167" t="s">
        <v>1673</v>
      </c>
      <c r="F1535" s="169">
        <v>0.16520000000000001</v>
      </c>
      <c r="G1535" s="170">
        <v>30.48</v>
      </c>
      <c r="H1535" s="171">
        <v>5.03</v>
      </c>
      <c r="I1535" s="172"/>
      <c r="J1535" s="172"/>
      <c r="K1535" s="172"/>
      <c r="L1535" s="172"/>
      <c r="M1535" s="172"/>
      <c r="N1535" s="172"/>
      <c r="O1535" s="172"/>
      <c r="P1535" s="172"/>
      <c r="Q1535" s="172"/>
      <c r="R1535" s="172"/>
      <c r="S1535" s="172"/>
      <c r="T1535" s="172"/>
      <c r="U1535" s="172"/>
      <c r="V1535" s="172"/>
      <c r="W1535" s="172"/>
      <c r="X1535" s="172"/>
      <c r="Y1535" s="172"/>
      <c r="Z1535" s="172"/>
      <c r="AA1535" s="172"/>
      <c r="AB1535" s="172"/>
    </row>
    <row r="1536" spans="1:28" ht="14.25">
      <c r="A1536" s="166" t="s">
        <v>1513</v>
      </c>
      <c r="B1536" s="167" t="s">
        <v>2421</v>
      </c>
      <c r="C1536" s="167" t="s">
        <v>27</v>
      </c>
      <c r="D1536" s="168" t="s">
        <v>2422</v>
      </c>
      <c r="E1536" s="167" t="s">
        <v>76</v>
      </c>
      <c r="F1536" s="169">
        <v>4.8999999999999998E-3</v>
      </c>
      <c r="G1536" s="170">
        <v>61.55</v>
      </c>
      <c r="H1536" s="171">
        <v>0.3</v>
      </c>
      <c r="I1536" s="172"/>
      <c r="J1536" s="172"/>
      <c r="K1536" s="172"/>
      <c r="L1536" s="172"/>
      <c r="M1536" s="172"/>
      <c r="N1536" s="172"/>
      <c r="O1536" s="172"/>
      <c r="P1536" s="172"/>
      <c r="Q1536" s="172"/>
      <c r="R1536" s="172"/>
      <c r="S1536" s="172"/>
      <c r="T1536" s="172"/>
      <c r="U1536" s="172"/>
      <c r="V1536" s="172"/>
      <c r="W1536" s="172"/>
      <c r="X1536" s="172"/>
      <c r="Y1536" s="172"/>
      <c r="Z1536" s="172"/>
      <c r="AA1536" s="172"/>
      <c r="AB1536" s="172"/>
    </row>
    <row r="1537" spans="1:28" ht="14.25">
      <c r="A1537" s="166" t="s">
        <v>1513</v>
      </c>
      <c r="B1537" s="167" t="s">
        <v>2413</v>
      </c>
      <c r="C1537" s="167" t="s">
        <v>27</v>
      </c>
      <c r="D1537" s="168" t="s">
        <v>2414</v>
      </c>
      <c r="E1537" s="167" t="s">
        <v>76</v>
      </c>
      <c r="F1537" s="169">
        <v>3.5999999999999997E-2</v>
      </c>
      <c r="G1537" s="170">
        <v>3.09</v>
      </c>
      <c r="H1537" s="171">
        <v>0.11</v>
      </c>
      <c r="I1537" s="172"/>
      <c r="J1537" s="172"/>
      <c r="K1537" s="172"/>
      <c r="L1537" s="172"/>
      <c r="M1537" s="172"/>
      <c r="N1537" s="172"/>
      <c r="O1537" s="172"/>
      <c r="P1537" s="172"/>
      <c r="Q1537" s="172"/>
      <c r="R1537" s="172"/>
      <c r="S1537" s="172"/>
      <c r="T1537" s="172"/>
      <c r="U1537" s="172"/>
      <c r="V1537" s="172"/>
      <c r="W1537" s="172"/>
      <c r="X1537" s="172"/>
      <c r="Y1537" s="172"/>
      <c r="Z1537" s="172"/>
      <c r="AA1537" s="172"/>
      <c r="AB1537" s="172"/>
    </row>
    <row r="1538" spans="1:28" ht="14.25">
      <c r="A1538" s="166" t="s">
        <v>1513</v>
      </c>
      <c r="B1538" s="167" t="s">
        <v>2539</v>
      </c>
      <c r="C1538" s="167" t="s">
        <v>27</v>
      </c>
      <c r="D1538" s="168" t="s">
        <v>2540</v>
      </c>
      <c r="E1538" s="167" t="s">
        <v>76</v>
      </c>
      <c r="F1538" s="169">
        <v>1</v>
      </c>
      <c r="G1538" s="170">
        <v>8.4600000000000009</v>
      </c>
      <c r="H1538" s="171">
        <v>8.4600000000000009</v>
      </c>
      <c r="I1538" s="172"/>
      <c r="J1538" s="172"/>
      <c r="K1538" s="172"/>
      <c r="L1538" s="172"/>
      <c r="M1538" s="172"/>
      <c r="N1538" s="172"/>
      <c r="O1538" s="172"/>
      <c r="P1538" s="172"/>
      <c r="Q1538" s="172"/>
      <c r="R1538" s="172"/>
      <c r="S1538" s="172"/>
      <c r="T1538" s="172"/>
      <c r="U1538" s="172"/>
      <c r="V1538" s="172"/>
      <c r="W1538" s="172"/>
      <c r="X1538" s="172"/>
      <c r="Y1538" s="172"/>
      <c r="Z1538" s="172"/>
      <c r="AA1538" s="172"/>
      <c r="AB1538" s="172"/>
    </row>
    <row r="1539" spans="1:28" ht="14.25">
      <c r="A1539" s="166" t="s">
        <v>1513</v>
      </c>
      <c r="B1539" s="167" t="s">
        <v>2419</v>
      </c>
      <c r="C1539" s="167" t="s">
        <v>27</v>
      </c>
      <c r="D1539" s="168" t="s">
        <v>2420</v>
      </c>
      <c r="E1539" s="167" t="s">
        <v>76</v>
      </c>
      <c r="F1539" s="169">
        <v>7.4999999999999997E-3</v>
      </c>
      <c r="G1539" s="170">
        <v>69.739999999999995</v>
      </c>
      <c r="H1539" s="171">
        <v>0.52</v>
      </c>
      <c r="I1539" s="172"/>
      <c r="J1539" s="172"/>
      <c r="K1539" s="172"/>
      <c r="L1539" s="172"/>
      <c r="M1539" s="172"/>
      <c r="N1539" s="172"/>
      <c r="O1539" s="172"/>
      <c r="P1539" s="172"/>
      <c r="Q1539" s="172"/>
      <c r="R1539" s="172"/>
      <c r="S1539" s="172"/>
      <c r="T1539" s="172"/>
      <c r="U1539" s="172"/>
      <c r="V1539" s="172"/>
      <c r="W1539" s="172"/>
      <c r="X1539" s="172"/>
      <c r="Y1539" s="172"/>
      <c r="Z1539" s="172"/>
      <c r="AA1539" s="172"/>
      <c r="AB1539" s="172"/>
    </row>
    <row r="1540" spans="1:28" ht="14.25">
      <c r="A1540" s="159"/>
      <c r="B1540" s="160"/>
      <c r="C1540" s="160"/>
      <c r="D1540" s="161"/>
      <c r="E1540" s="160"/>
      <c r="F1540" s="162"/>
      <c r="G1540" s="163"/>
      <c r="H1540" s="164"/>
      <c r="I1540" s="172"/>
      <c r="J1540" s="172"/>
      <c r="K1540" s="172"/>
      <c r="L1540" s="172"/>
      <c r="M1540" s="172"/>
      <c r="N1540" s="172"/>
      <c r="O1540" s="172"/>
      <c r="P1540" s="172"/>
      <c r="Q1540" s="172"/>
      <c r="R1540" s="172"/>
      <c r="S1540" s="172"/>
      <c r="T1540" s="172"/>
      <c r="U1540" s="172"/>
      <c r="V1540" s="172"/>
      <c r="W1540" s="172"/>
      <c r="X1540" s="172"/>
      <c r="Y1540" s="172"/>
      <c r="Z1540" s="172"/>
      <c r="AA1540" s="172"/>
      <c r="AB1540" s="172"/>
    </row>
    <row r="1541" spans="1:28" ht="14.25">
      <c r="A1541" s="148" t="s">
        <v>771</v>
      </c>
      <c r="B1541" s="149" t="s">
        <v>7</v>
      </c>
      <c r="C1541" s="149" t="s">
        <v>1504</v>
      </c>
      <c r="D1541" s="165" t="s">
        <v>1505</v>
      </c>
      <c r="E1541" s="149" t="s">
        <v>10</v>
      </c>
      <c r="F1541" s="150" t="s">
        <v>11</v>
      </c>
      <c r="G1541" s="151" t="s">
        <v>1506</v>
      </c>
      <c r="H1541" s="152" t="s">
        <v>1507</v>
      </c>
      <c r="I1541" s="172"/>
      <c r="J1541" s="172"/>
      <c r="K1541" s="172"/>
      <c r="L1541" s="172"/>
      <c r="M1541" s="172"/>
      <c r="N1541" s="172"/>
      <c r="O1541" s="172"/>
      <c r="P1541" s="172"/>
      <c r="Q1541" s="172"/>
      <c r="R1541" s="172"/>
      <c r="S1541" s="172"/>
      <c r="T1541" s="172"/>
      <c r="U1541" s="172"/>
      <c r="V1541" s="172"/>
      <c r="W1541" s="172"/>
      <c r="X1541" s="172"/>
      <c r="Y1541" s="172"/>
      <c r="Z1541" s="172"/>
      <c r="AA1541" s="172"/>
      <c r="AB1541" s="172"/>
    </row>
    <row r="1542" spans="1:28" ht="38.25">
      <c r="A1542" s="153" t="s">
        <v>1508</v>
      </c>
      <c r="B1542" s="154" t="s">
        <v>772</v>
      </c>
      <c r="C1542" s="154" t="s">
        <v>27</v>
      </c>
      <c r="D1542" s="155" t="s">
        <v>773</v>
      </c>
      <c r="E1542" s="154" t="s">
        <v>76</v>
      </c>
      <c r="F1542" s="156">
        <v>1</v>
      </c>
      <c r="G1542" s="157">
        <v>10.73</v>
      </c>
      <c r="H1542" s="158">
        <v>10.73</v>
      </c>
      <c r="I1542" s="172"/>
      <c r="J1542" s="172"/>
      <c r="K1542" s="172"/>
      <c r="L1542" s="172"/>
      <c r="M1542" s="172"/>
      <c r="N1542" s="172"/>
      <c r="O1542" s="172"/>
      <c r="P1542" s="172"/>
      <c r="Q1542" s="172"/>
      <c r="R1542" s="172"/>
      <c r="S1542" s="172"/>
      <c r="T1542" s="172"/>
      <c r="U1542" s="172"/>
      <c r="V1542" s="172"/>
      <c r="W1542" s="172"/>
      <c r="X1542" s="172"/>
      <c r="Y1542" s="172"/>
      <c r="Z1542" s="172"/>
      <c r="AA1542" s="172"/>
      <c r="AB1542" s="172"/>
    </row>
    <row r="1543" spans="1:28" ht="25.5">
      <c r="A1543" s="166" t="s">
        <v>1510</v>
      </c>
      <c r="B1543" s="167" t="s">
        <v>2118</v>
      </c>
      <c r="C1543" s="167" t="s">
        <v>27</v>
      </c>
      <c r="D1543" s="168" t="s">
        <v>2119</v>
      </c>
      <c r="E1543" s="167" t="s">
        <v>1673</v>
      </c>
      <c r="F1543" s="169">
        <v>0.127</v>
      </c>
      <c r="G1543" s="170">
        <v>30.48</v>
      </c>
      <c r="H1543" s="171">
        <v>3.87</v>
      </c>
      <c r="I1543" s="172"/>
      <c r="J1543" s="172"/>
      <c r="K1543" s="172"/>
      <c r="L1543" s="172"/>
      <c r="M1543" s="172"/>
      <c r="N1543" s="172"/>
      <c r="O1543" s="172"/>
      <c r="P1543" s="172"/>
      <c r="Q1543" s="172"/>
      <c r="R1543" s="172"/>
      <c r="S1543" s="172"/>
      <c r="T1543" s="172"/>
      <c r="U1543" s="172"/>
      <c r="V1543" s="172"/>
      <c r="W1543" s="172"/>
      <c r="X1543" s="172"/>
      <c r="Y1543" s="172"/>
      <c r="Z1543" s="172"/>
      <c r="AA1543" s="172"/>
      <c r="AB1543" s="172"/>
    </row>
    <row r="1544" spans="1:28" ht="25.5">
      <c r="A1544" s="166" t="s">
        <v>1510</v>
      </c>
      <c r="B1544" s="167" t="s">
        <v>2411</v>
      </c>
      <c r="C1544" s="167" t="s">
        <v>27</v>
      </c>
      <c r="D1544" s="168" t="s">
        <v>2412</v>
      </c>
      <c r="E1544" s="167" t="s">
        <v>1673</v>
      </c>
      <c r="F1544" s="169">
        <v>0.127</v>
      </c>
      <c r="G1544" s="170">
        <v>24.48</v>
      </c>
      <c r="H1544" s="171">
        <v>3.1</v>
      </c>
      <c r="I1544" s="172"/>
      <c r="J1544" s="172"/>
      <c r="K1544" s="172"/>
      <c r="L1544" s="172"/>
      <c r="M1544" s="172"/>
      <c r="N1544" s="172"/>
      <c r="O1544" s="172"/>
      <c r="P1544" s="172"/>
      <c r="Q1544" s="172"/>
      <c r="R1544" s="172"/>
      <c r="S1544" s="172"/>
      <c r="T1544" s="172"/>
      <c r="U1544" s="172"/>
      <c r="V1544" s="172"/>
      <c r="W1544" s="172"/>
      <c r="X1544" s="172"/>
      <c r="Y1544" s="172"/>
      <c r="Z1544" s="172"/>
      <c r="AA1544" s="172"/>
      <c r="AB1544" s="172"/>
    </row>
    <row r="1545" spans="1:28" ht="25.5">
      <c r="A1545" s="166" t="s">
        <v>1513</v>
      </c>
      <c r="B1545" s="167" t="s">
        <v>2541</v>
      </c>
      <c r="C1545" s="167" t="s">
        <v>27</v>
      </c>
      <c r="D1545" s="168" t="s">
        <v>2542</v>
      </c>
      <c r="E1545" s="167" t="s">
        <v>76</v>
      </c>
      <c r="F1545" s="169">
        <v>1</v>
      </c>
      <c r="G1545" s="170">
        <v>2.1</v>
      </c>
      <c r="H1545" s="171">
        <v>2.1</v>
      </c>
      <c r="I1545" s="172"/>
      <c r="J1545" s="172"/>
      <c r="K1545" s="172"/>
      <c r="L1545" s="172"/>
      <c r="M1545" s="172"/>
      <c r="N1545" s="172"/>
      <c r="O1545" s="172"/>
      <c r="P1545" s="172"/>
      <c r="Q1545" s="172"/>
      <c r="R1545" s="172"/>
      <c r="S1545" s="172"/>
      <c r="T1545" s="172"/>
      <c r="U1545" s="172"/>
      <c r="V1545" s="172"/>
      <c r="W1545" s="172"/>
      <c r="X1545" s="172"/>
      <c r="Y1545" s="172"/>
      <c r="Z1545" s="172"/>
      <c r="AA1545" s="172"/>
      <c r="AB1545" s="172"/>
    </row>
    <row r="1546" spans="1:28" ht="14.25">
      <c r="A1546" s="166" t="s">
        <v>1513</v>
      </c>
      <c r="B1546" s="167" t="s">
        <v>2413</v>
      </c>
      <c r="C1546" s="167" t="s">
        <v>27</v>
      </c>
      <c r="D1546" s="168" t="s">
        <v>2414</v>
      </c>
      <c r="E1546" s="167" t="s">
        <v>76</v>
      </c>
      <c r="F1546" s="169">
        <v>7.1000000000000004E-3</v>
      </c>
      <c r="G1546" s="170">
        <v>3.09</v>
      </c>
      <c r="H1546" s="171">
        <v>0.02</v>
      </c>
      <c r="I1546" s="172"/>
      <c r="J1546" s="172"/>
      <c r="K1546" s="172"/>
      <c r="L1546" s="172"/>
      <c r="M1546" s="172"/>
      <c r="N1546" s="172"/>
      <c r="O1546" s="172"/>
      <c r="P1546" s="172"/>
      <c r="Q1546" s="172"/>
      <c r="R1546" s="172"/>
      <c r="S1546" s="172"/>
      <c r="T1546" s="172"/>
      <c r="U1546" s="172"/>
      <c r="V1546" s="172"/>
      <c r="W1546" s="172"/>
      <c r="X1546" s="172"/>
      <c r="Y1546" s="172"/>
      <c r="Z1546" s="172"/>
      <c r="AA1546" s="172"/>
      <c r="AB1546" s="172"/>
    </row>
    <row r="1547" spans="1:28" ht="14.25">
      <c r="A1547" s="166" t="s">
        <v>1513</v>
      </c>
      <c r="B1547" s="167" t="s">
        <v>2421</v>
      </c>
      <c r="C1547" s="167" t="s">
        <v>27</v>
      </c>
      <c r="D1547" s="168" t="s">
        <v>2422</v>
      </c>
      <c r="E1547" s="167" t="s">
        <v>76</v>
      </c>
      <c r="F1547" s="169">
        <v>9.9000000000000008E-3</v>
      </c>
      <c r="G1547" s="170">
        <v>61.55</v>
      </c>
      <c r="H1547" s="171">
        <v>0.6</v>
      </c>
      <c r="I1547" s="172"/>
      <c r="J1547" s="172"/>
      <c r="K1547" s="172"/>
      <c r="L1547" s="172"/>
      <c r="M1547" s="172"/>
      <c r="N1547" s="172"/>
      <c r="O1547" s="172"/>
      <c r="P1547" s="172"/>
      <c r="Q1547" s="172"/>
      <c r="R1547" s="172"/>
      <c r="S1547" s="172"/>
      <c r="T1547" s="172"/>
      <c r="U1547" s="172"/>
      <c r="V1547" s="172"/>
      <c r="W1547" s="172"/>
      <c r="X1547" s="172"/>
      <c r="Y1547" s="172"/>
      <c r="Z1547" s="172"/>
      <c r="AA1547" s="172"/>
      <c r="AB1547" s="172"/>
    </row>
    <row r="1548" spans="1:28" ht="14.25">
      <c r="A1548" s="166" t="s">
        <v>1513</v>
      </c>
      <c r="B1548" s="167" t="s">
        <v>2419</v>
      </c>
      <c r="C1548" s="167" t="s">
        <v>27</v>
      </c>
      <c r="D1548" s="168" t="s">
        <v>2420</v>
      </c>
      <c r="E1548" s="167" t="s">
        <v>76</v>
      </c>
      <c r="F1548" s="169">
        <v>1.4999999999999999E-2</v>
      </c>
      <c r="G1548" s="170">
        <v>69.739999999999995</v>
      </c>
      <c r="H1548" s="171">
        <v>1.04</v>
      </c>
      <c r="I1548" s="172"/>
      <c r="J1548" s="172"/>
      <c r="K1548" s="172"/>
      <c r="L1548" s="172"/>
      <c r="M1548" s="172"/>
      <c r="N1548" s="172"/>
      <c r="O1548" s="172"/>
      <c r="P1548" s="172"/>
      <c r="Q1548" s="172"/>
      <c r="R1548" s="172"/>
      <c r="S1548" s="172"/>
      <c r="T1548" s="172"/>
      <c r="U1548" s="172"/>
      <c r="V1548" s="172"/>
      <c r="W1548" s="172"/>
      <c r="X1548" s="172"/>
      <c r="Y1548" s="172"/>
      <c r="Z1548" s="172"/>
      <c r="AA1548" s="172"/>
      <c r="AB1548" s="172"/>
    </row>
    <row r="1549" spans="1:28" ht="14.25">
      <c r="A1549" s="159"/>
      <c r="B1549" s="160"/>
      <c r="C1549" s="160"/>
      <c r="D1549" s="161"/>
      <c r="E1549" s="160"/>
      <c r="F1549" s="162"/>
      <c r="G1549" s="163"/>
      <c r="H1549" s="164"/>
      <c r="I1549" s="172"/>
      <c r="J1549" s="172"/>
      <c r="K1549" s="172"/>
      <c r="L1549" s="172"/>
      <c r="M1549" s="172"/>
      <c r="N1549" s="172"/>
      <c r="O1549" s="172"/>
      <c r="P1549" s="172"/>
      <c r="Q1549" s="172"/>
      <c r="R1549" s="172"/>
      <c r="S1549" s="172"/>
      <c r="T1549" s="172"/>
      <c r="U1549" s="172"/>
      <c r="V1549" s="172"/>
      <c r="W1549" s="172"/>
      <c r="X1549" s="172"/>
      <c r="Y1549" s="172"/>
      <c r="Z1549" s="172"/>
      <c r="AA1549" s="172"/>
      <c r="AB1549" s="172"/>
    </row>
    <row r="1550" spans="1:28" ht="14.25">
      <c r="A1550" s="148" t="s">
        <v>774</v>
      </c>
      <c r="B1550" s="149" t="s">
        <v>7</v>
      </c>
      <c r="C1550" s="149" t="s">
        <v>1504</v>
      </c>
      <c r="D1550" s="165" t="s">
        <v>1505</v>
      </c>
      <c r="E1550" s="149" t="s">
        <v>10</v>
      </c>
      <c r="F1550" s="150" t="s">
        <v>11</v>
      </c>
      <c r="G1550" s="151" t="s">
        <v>1506</v>
      </c>
      <c r="H1550" s="152" t="s">
        <v>1507</v>
      </c>
      <c r="I1550" s="172"/>
      <c r="J1550" s="172"/>
      <c r="K1550" s="172"/>
      <c r="L1550" s="172"/>
      <c r="M1550" s="172"/>
      <c r="N1550" s="172"/>
      <c r="O1550" s="172"/>
      <c r="P1550" s="172"/>
      <c r="Q1550" s="172"/>
      <c r="R1550" s="172"/>
      <c r="S1550" s="172"/>
      <c r="T1550" s="172"/>
      <c r="U1550" s="172"/>
      <c r="V1550" s="172"/>
      <c r="W1550" s="172"/>
      <c r="X1550" s="172"/>
      <c r="Y1550" s="172"/>
      <c r="Z1550" s="172"/>
      <c r="AA1550" s="172"/>
      <c r="AB1550" s="172"/>
    </row>
    <row r="1551" spans="1:28" ht="38.25">
      <c r="A1551" s="153" t="s">
        <v>1508</v>
      </c>
      <c r="B1551" s="154" t="s">
        <v>775</v>
      </c>
      <c r="C1551" s="154" t="s">
        <v>27</v>
      </c>
      <c r="D1551" s="155" t="s">
        <v>776</v>
      </c>
      <c r="E1551" s="154" t="s">
        <v>76</v>
      </c>
      <c r="F1551" s="156">
        <v>1</v>
      </c>
      <c r="G1551" s="157">
        <v>10.96</v>
      </c>
      <c r="H1551" s="158">
        <v>10.96</v>
      </c>
      <c r="I1551" s="172"/>
      <c r="J1551" s="172"/>
      <c r="K1551" s="172"/>
      <c r="L1551" s="172"/>
      <c r="M1551" s="172"/>
      <c r="N1551" s="172"/>
      <c r="O1551" s="172"/>
      <c r="P1551" s="172"/>
      <c r="Q1551" s="172"/>
      <c r="R1551" s="172"/>
      <c r="S1551" s="172"/>
      <c r="T1551" s="172"/>
      <c r="U1551" s="172"/>
      <c r="V1551" s="172"/>
      <c r="W1551" s="172"/>
      <c r="X1551" s="172"/>
      <c r="Y1551" s="172"/>
      <c r="Z1551" s="172"/>
      <c r="AA1551" s="172"/>
      <c r="AB1551" s="172"/>
    </row>
    <row r="1552" spans="1:28" ht="25.5">
      <c r="A1552" s="166" t="s">
        <v>1510</v>
      </c>
      <c r="B1552" s="167" t="s">
        <v>2118</v>
      </c>
      <c r="C1552" s="167" t="s">
        <v>27</v>
      </c>
      <c r="D1552" s="168" t="s">
        <v>2119</v>
      </c>
      <c r="E1552" s="167" t="s">
        <v>1673</v>
      </c>
      <c r="F1552" s="169">
        <v>0.127</v>
      </c>
      <c r="G1552" s="170">
        <v>30.48</v>
      </c>
      <c r="H1552" s="171">
        <v>3.87</v>
      </c>
      <c r="I1552" s="172"/>
      <c r="J1552" s="172"/>
      <c r="K1552" s="172"/>
      <c r="L1552" s="172"/>
      <c r="M1552" s="172"/>
      <c r="N1552" s="172"/>
      <c r="O1552" s="172"/>
      <c r="P1552" s="172"/>
      <c r="Q1552" s="172"/>
      <c r="R1552" s="172"/>
      <c r="S1552" s="172"/>
      <c r="T1552" s="172"/>
      <c r="U1552" s="172"/>
      <c r="V1552" s="172"/>
      <c r="W1552" s="172"/>
      <c r="X1552" s="172"/>
      <c r="Y1552" s="172"/>
      <c r="Z1552" s="172"/>
      <c r="AA1552" s="172"/>
      <c r="AB1552" s="172"/>
    </row>
    <row r="1553" spans="1:28" ht="25.5">
      <c r="A1553" s="166" t="s">
        <v>1510</v>
      </c>
      <c r="B1553" s="167" t="s">
        <v>2411</v>
      </c>
      <c r="C1553" s="167" t="s">
        <v>27</v>
      </c>
      <c r="D1553" s="168" t="s">
        <v>2412</v>
      </c>
      <c r="E1553" s="167" t="s">
        <v>1673</v>
      </c>
      <c r="F1553" s="169">
        <v>0.127</v>
      </c>
      <c r="G1553" s="170">
        <v>24.48</v>
      </c>
      <c r="H1553" s="171">
        <v>3.1</v>
      </c>
      <c r="I1553" s="172"/>
      <c r="J1553" s="172"/>
      <c r="K1553" s="172"/>
      <c r="L1553" s="172"/>
      <c r="M1553" s="172"/>
      <c r="N1553" s="172"/>
      <c r="O1553" s="172"/>
      <c r="P1553" s="172"/>
      <c r="Q1553" s="172"/>
      <c r="R1553" s="172"/>
      <c r="S1553" s="172"/>
      <c r="T1553" s="172"/>
      <c r="U1553" s="172"/>
      <c r="V1553" s="172"/>
      <c r="W1553" s="172"/>
      <c r="X1553" s="172"/>
      <c r="Y1553" s="172"/>
      <c r="Z1553" s="172"/>
      <c r="AA1553" s="172"/>
      <c r="AB1553" s="172"/>
    </row>
    <row r="1554" spans="1:28" ht="14.25">
      <c r="A1554" s="166" t="s">
        <v>1513</v>
      </c>
      <c r="B1554" s="167" t="s">
        <v>2419</v>
      </c>
      <c r="C1554" s="167" t="s">
        <v>27</v>
      </c>
      <c r="D1554" s="168" t="s">
        <v>2420</v>
      </c>
      <c r="E1554" s="167" t="s">
        <v>76</v>
      </c>
      <c r="F1554" s="169">
        <v>1.4999999999999999E-2</v>
      </c>
      <c r="G1554" s="170">
        <v>69.739999999999995</v>
      </c>
      <c r="H1554" s="171">
        <v>1.04</v>
      </c>
      <c r="I1554" s="172"/>
      <c r="J1554" s="172"/>
      <c r="K1554" s="172"/>
      <c r="L1554" s="172"/>
      <c r="M1554" s="172"/>
      <c r="N1554" s="172"/>
      <c r="O1554" s="172"/>
      <c r="P1554" s="172"/>
      <c r="Q1554" s="172"/>
      <c r="R1554" s="172"/>
      <c r="S1554" s="172"/>
      <c r="T1554" s="172"/>
      <c r="U1554" s="172"/>
      <c r="V1554" s="172"/>
      <c r="W1554" s="172"/>
      <c r="X1554" s="172"/>
      <c r="Y1554" s="172"/>
      <c r="Z1554" s="172"/>
      <c r="AA1554" s="172"/>
      <c r="AB1554" s="172"/>
    </row>
    <row r="1555" spans="1:28" ht="14.25">
      <c r="A1555" s="166" t="s">
        <v>1513</v>
      </c>
      <c r="B1555" s="167" t="s">
        <v>2543</v>
      </c>
      <c r="C1555" s="167" t="s">
        <v>27</v>
      </c>
      <c r="D1555" s="168" t="s">
        <v>2544</v>
      </c>
      <c r="E1555" s="167" t="s">
        <v>76</v>
      </c>
      <c r="F1555" s="169">
        <v>1</v>
      </c>
      <c r="G1555" s="170">
        <v>2.33</v>
      </c>
      <c r="H1555" s="171">
        <v>2.33</v>
      </c>
      <c r="I1555" s="172"/>
      <c r="J1555" s="172"/>
      <c r="K1555" s="172"/>
      <c r="L1555" s="172"/>
      <c r="M1555" s="172"/>
      <c r="N1555" s="172"/>
      <c r="O1555" s="172"/>
      <c r="P1555" s="172"/>
      <c r="Q1555" s="172"/>
      <c r="R1555" s="172"/>
      <c r="S1555" s="172"/>
      <c r="T1555" s="172"/>
      <c r="U1555" s="172"/>
      <c r="V1555" s="172"/>
      <c r="W1555" s="172"/>
      <c r="X1555" s="172"/>
      <c r="Y1555" s="172"/>
      <c r="Z1555" s="172"/>
      <c r="AA1555" s="172"/>
      <c r="AB1555" s="172"/>
    </row>
    <row r="1556" spans="1:28" ht="14.25">
      <c r="A1556" s="166" t="s">
        <v>1513</v>
      </c>
      <c r="B1556" s="167" t="s">
        <v>2413</v>
      </c>
      <c r="C1556" s="167" t="s">
        <v>27</v>
      </c>
      <c r="D1556" s="168" t="s">
        <v>2414</v>
      </c>
      <c r="E1556" s="167" t="s">
        <v>76</v>
      </c>
      <c r="F1556" s="169">
        <v>7.1000000000000004E-3</v>
      </c>
      <c r="G1556" s="170">
        <v>3.09</v>
      </c>
      <c r="H1556" s="171">
        <v>0.02</v>
      </c>
      <c r="I1556" s="172"/>
      <c r="J1556" s="172"/>
      <c r="K1556" s="172"/>
      <c r="L1556" s="172"/>
      <c r="M1556" s="172"/>
      <c r="N1556" s="172"/>
      <c r="O1556" s="172"/>
      <c r="P1556" s="172"/>
      <c r="Q1556" s="172"/>
      <c r="R1556" s="172"/>
      <c r="S1556" s="172"/>
      <c r="T1556" s="172"/>
      <c r="U1556" s="172"/>
      <c r="V1556" s="172"/>
      <c r="W1556" s="172"/>
      <c r="X1556" s="172"/>
      <c r="Y1556" s="172"/>
      <c r="Z1556" s="172"/>
      <c r="AA1556" s="172"/>
      <c r="AB1556" s="172"/>
    </row>
    <row r="1557" spans="1:28" ht="14.25">
      <c r="A1557" s="166" t="s">
        <v>1513</v>
      </c>
      <c r="B1557" s="167" t="s">
        <v>2421</v>
      </c>
      <c r="C1557" s="167" t="s">
        <v>27</v>
      </c>
      <c r="D1557" s="168" t="s">
        <v>2422</v>
      </c>
      <c r="E1557" s="167" t="s">
        <v>76</v>
      </c>
      <c r="F1557" s="169">
        <v>9.9000000000000008E-3</v>
      </c>
      <c r="G1557" s="170">
        <v>61.55</v>
      </c>
      <c r="H1557" s="171">
        <v>0.6</v>
      </c>
      <c r="I1557" s="172"/>
      <c r="J1557" s="172"/>
      <c r="K1557" s="172"/>
      <c r="L1557" s="172"/>
      <c r="M1557" s="172"/>
      <c r="N1557" s="172"/>
      <c r="O1557" s="172"/>
      <c r="P1557" s="172"/>
      <c r="Q1557" s="172"/>
      <c r="R1557" s="172"/>
      <c r="S1557" s="172"/>
      <c r="T1557" s="172"/>
      <c r="U1557" s="172"/>
      <c r="V1557" s="172"/>
      <c r="W1557" s="172"/>
      <c r="X1557" s="172"/>
      <c r="Y1557" s="172"/>
      <c r="Z1557" s="172"/>
      <c r="AA1557" s="172"/>
      <c r="AB1557" s="172"/>
    </row>
    <row r="1558" spans="1:28" ht="14.25">
      <c r="A1558" s="159"/>
      <c r="B1558" s="160"/>
      <c r="C1558" s="160"/>
      <c r="D1558" s="161"/>
      <c r="E1558" s="160"/>
      <c r="F1558" s="162"/>
      <c r="G1558" s="163"/>
      <c r="H1558" s="164"/>
      <c r="I1558" s="172"/>
      <c r="J1558" s="172"/>
      <c r="K1558" s="172"/>
      <c r="L1558" s="172"/>
      <c r="M1558" s="172"/>
      <c r="N1558" s="172"/>
      <c r="O1558" s="172"/>
      <c r="P1558" s="172"/>
      <c r="Q1558" s="172"/>
      <c r="R1558" s="172"/>
      <c r="S1558" s="172"/>
      <c r="T1558" s="172"/>
      <c r="U1558" s="172"/>
      <c r="V1558" s="172"/>
      <c r="W1558" s="172"/>
      <c r="X1558" s="172"/>
      <c r="Y1558" s="172"/>
      <c r="Z1558" s="172"/>
      <c r="AA1558" s="172"/>
      <c r="AB1558" s="172"/>
    </row>
    <row r="1559" spans="1:28" ht="14.25">
      <c r="A1559" s="148" t="s">
        <v>777</v>
      </c>
      <c r="B1559" s="149" t="s">
        <v>7</v>
      </c>
      <c r="C1559" s="149" t="s">
        <v>1504</v>
      </c>
      <c r="D1559" s="165" t="s">
        <v>1505</v>
      </c>
      <c r="E1559" s="149" t="s">
        <v>10</v>
      </c>
      <c r="F1559" s="150" t="s">
        <v>11</v>
      </c>
      <c r="G1559" s="151" t="s">
        <v>1506</v>
      </c>
      <c r="H1559" s="152" t="s">
        <v>1507</v>
      </c>
      <c r="I1559" s="172"/>
      <c r="J1559" s="172"/>
      <c r="K1559" s="172"/>
      <c r="L1559" s="172"/>
      <c r="M1559" s="172"/>
      <c r="N1559" s="172"/>
      <c r="O1559" s="172"/>
      <c r="P1559" s="172"/>
      <c r="Q1559" s="172"/>
      <c r="R1559" s="172"/>
      <c r="S1559" s="172"/>
      <c r="T1559" s="172"/>
      <c r="U1559" s="172"/>
      <c r="V1559" s="172"/>
      <c r="W1559" s="172"/>
      <c r="X1559" s="172"/>
      <c r="Y1559" s="172"/>
      <c r="Z1559" s="172"/>
      <c r="AA1559" s="172"/>
      <c r="AB1559" s="172"/>
    </row>
    <row r="1560" spans="1:28" ht="38.25">
      <c r="A1560" s="153" t="s">
        <v>1508</v>
      </c>
      <c r="B1560" s="154" t="s">
        <v>778</v>
      </c>
      <c r="C1560" s="154" t="s">
        <v>27</v>
      </c>
      <c r="D1560" s="155" t="s">
        <v>779</v>
      </c>
      <c r="E1560" s="154" t="s">
        <v>76</v>
      </c>
      <c r="F1560" s="156">
        <v>1</v>
      </c>
      <c r="G1560" s="157">
        <v>15.91</v>
      </c>
      <c r="H1560" s="158">
        <v>15.91</v>
      </c>
      <c r="I1560" s="172"/>
      <c r="J1560" s="172"/>
      <c r="K1560" s="172"/>
      <c r="L1560" s="172"/>
      <c r="M1560" s="172"/>
      <c r="N1560" s="172"/>
      <c r="O1560" s="172"/>
      <c r="P1560" s="172"/>
      <c r="Q1560" s="172"/>
      <c r="R1560" s="172"/>
      <c r="S1560" s="172"/>
      <c r="T1560" s="172"/>
      <c r="U1560" s="172"/>
      <c r="V1560" s="172"/>
      <c r="W1560" s="172"/>
      <c r="X1560" s="172"/>
      <c r="Y1560" s="172"/>
      <c r="Z1560" s="172"/>
      <c r="AA1560" s="172"/>
      <c r="AB1560" s="172"/>
    </row>
    <row r="1561" spans="1:28" ht="25.5">
      <c r="A1561" s="166" t="s">
        <v>1510</v>
      </c>
      <c r="B1561" s="167" t="s">
        <v>2118</v>
      </c>
      <c r="C1561" s="167" t="s">
        <v>27</v>
      </c>
      <c r="D1561" s="168" t="s">
        <v>2119</v>
      </c>
      <c r="E1561" s="167" t="s">
        <v>1673</v>
      </c>
      <c r="F1561" s="169">
        <v>0.13789999999999999</v>
      </c>
      <c r="G1561" s="170">
        <v>30.48</v>
      </c>
      <c r="H1561" s="171">
        <v>4.2</v>
      </c>
      <c r="I1561" s="172"/>
      <c r="J1561" s="172"/>
      <c r="K1561" s="172"/>
      <c r="L1561" s="172"/>
      <c r="M1561" s="172"/>
      <c r="N1561" s="172"/>
      <c r="O1561" s="172"/>
      <c r="P1561" s="172"/>
      <c r="Q1561" s="172"/>
      <c r="R1561" s="172"/>
      <c r="S1561" s="172"/>
      <c r="T1561" s="172"/>
      <c r="U1561" s="172"/>
      <c r="V1561" s="172"/>
      <c r="W1561" s="172"/>
      <c r="X1561" s="172"/>
      <c r="Y1561" s="172"/>
      <c r="Z1561" s="172"/>
      <c r="AA1561" s="172"/>
      <c r="AB1561" s="172"/>
    </row>
    <row r="1562" spans="1:28" ht="25.5">
      <c r="A1562" s="166" t="s">
        <v>1510</v>
      </c>
      <c r="B1562" s="167" t="s">
        <v>2411</v>
      </c>
      <c r="C1562" s="167" t="s">
        <v>27</v>
      </c>
      <c r="D1562" s="168" t="s">
        <v>2412</v>
      </c>
      <c r="E1562" s="167" t="s">
        <v>1673</v>
      </c>
      <c r="F1562" s="169">
        <v>0.13789999999999999</v>
      </c>
      <c r="G1562" s="170">
        <v>24.48</v>
      </c>
      <c r="H1562" s="171">
        <v>3.37</v>
      </c>
      <c r="I1562" s="172"/>
      <c r="J1562" s="172"/>
      <c r="K1562" s="172"/>
      <c r="L1562" s="172"/>
      <c r="M1562" s="172"/>
      <c r="N1562" s="172"/>
      <c r="O1562" s="172"/>
      <c r="P1562" s="172"/>
      <c r="Q1562" s="172"/>
      <c r="R1562" s="172"/>
      <c r="S1562" s="172"/>
      <c r="T1562" s="172"/>
      <c r="U1562" s="172"/>
      <c r="V1562" s="172"/>
      <c r="W1562" s="172"/>
      <c r="X1562" s="172"/>
      <c r="Y1562" s="172"/>
      <c r="Z1562" s="172"/>
      <c r="AA1562" s="172"/>
      <c r="AB1562" s="172"/>
    </row>
    <row r="1563" spans="1:28" ht="14.25">
      <c r="A1563" s="166" t="s">
        <v>1513</v>
      </c>
      <c r="B1563" s="167" t="s">
        <v>2545</v>
      </c>
      <c r="C1563" s="167" t="s">
        <v>27</v>
      </c>
      <c r="D1563" s="168" t="s">
        <v>2546</v>
      </c>
      <c r="E1563" s="167" t="s">
        <v>76</v>
      </c>
      <c r="F1563" s="169">
        <v>1</v>
      </c>
      <c r="G1563" s="170">
        <v>3.77</v>
      </c>
      <c r="H1563" s="171">
        <v>3.77</v>
      </c>
      <c r="I1563" s="172"/>
      <c r="J1563" s="172"/>
      <c r="K1563" s="172"/>
      <c r="L1563" s="172"/>
      <c r="M1563" s="172"/>
      <c r="N1563" s="172"/>
      <c r="O1563" s="172"/>
      <c r="P1563" s="172"/>
      <c r="Q1563" s="172"/>
      <c r="R1563" s="172"/>
      <c r="S1563" s="172"/>
      <c r="T1563" s="172"/>
      <c r="U1563" s="172"/>
      <c r="V1563" s="172"/>
      <c r="W1563" s="172"/>
      <c r="X1563" s="172"/>
      <c r="Y1563" s="172"/>
      <c r="Z1563" s="172"/>
      <c r="AA1563" s="172"/>
      <c r="AB1563" s="172"/>
    </row>
    <row r="1564" spans="1:28" ht="25.5">
      <c r="A1564" s="166" t="s">
        <v>1513</v>
      </c>
      <c r="B1564" s="167" t="s">
        <v>2547</v>
      </c>
      <c r="C1564" s="167" t="s">
        <v>27</v>
      </c>
      <c r="D1564" s="168" t="s">
        <v>2548</v>
      </c>
      <c r="E1564" s="167" t="s">
        <v>76</v>
      </c>
      <c r="F1564" s="169">
        <v>0.05</v>
      </c>
      <c r="G1564" s="170">
        <v>25.4</v>
      </c>
      <c r="H1564" s="171">
        <v>1.27</v>
      </c>
      <c r="I1564" s="172"/>
      <c r="J1564" s="172"/>
      <c r="K1564" s="172"/>
      <c r="L1564" s="172"/>
      <c r="M1564" s="172"/>
      <c r="N1564" s="172"/>
      <c r="O1564" s="172"/>
      <c r="P1564" s="172"/>
      <c r="Q1564" s="172"/>
      <c r="R1564" s="172"/>
      <c r="S1564" s="172"/>
      <c r="T1564" s="172"/>
      <c r="U1564" s="172"/>
      <c r="V1564" s="172"/>
      <c r="W1564" s="172"/>
      <c r="X1564" s="172"/>
      <c r="Y1564" s="172"/>
      <c r="Z1564" s="172"/>
      <c r="AA1564" s="172"/>
      <c r="AB1564" s="172"/>
    </row>
    <row r="1565" spans="1:28" ht="14.25">
      <c r="A1565" s="166" t="s">
        <v>1513</v>
      </c>
      <c r="B1565" s="167" t="s">
        <v>2549</v>
      </c>
      <c r="C1565" s="167" t="s">
        <v>27</v>
      </c>
      <c r="D1565" s="168" t="s">
        <v>2550</v>
      </c>
      <c r="E1565" s="167" t="s">
        <v>76</v>
      </c>
      <c r="F1565" s="169">
        <v>2</v>
      </c>
      <c r="G1565" s="170">
        <v>1.65</v>
      </c>
      <c r="H1565" s="171">
        <v>3.3</v>
      </c>
      <c r="I1565" s="172"/>
      <c r="J1565" s="172"/>
      <c r="K1565" s="172"/>
      <c r="L1565" s="172"/>
      <c r="M1565" s="172"/>
      <c r="N1565" s="172"/>
      <c r="O1565" s="172"/>
      <c r="P1565" s="172"/>
      <c r="Q1565" s="172"/>
      <c r="R1565" s="172"/>
      <c r="S1565" s="172"/>
      <c r="T1565" s="172"/>
      <c r="U1565" s="172"/>
      <c r="V1565" s="172"/>
      <c r="W1565" s="172"/>
      <c r="X1565" s="172"/>
      <c r="Y1565" s="172"/>
      <c r="Z1565" s="172"/>
      <c r="AA1565" s="172"/>
      <c r="AB1565" s="172"/>
    </row>
    <row r="1566" spans="1:28" ht="14.25">
      <c r="A1566" s="159"/>
      <c r="B1566" s="160"/>
      <c r="C1566" s="160"/>
      <c r="D1566" s="161"/>
      <c r="E1566" s="160"/>
      <c r="F1566" s="162"/>
      <c r="G1566" s="163"/>
      <c r="H1566" s="164"/>
      <c r="I1566" s="172"/>
      <c r="J1566" s="172"/>
      <c r="K1566" s="172"/>
      <c r="L1566" s="172"/>
      <c r="M1566" s="172"/>
      <c r="N1566" s="172"/>
      <c r="O1566" s="172"/>
      <c r="P1566" s="172"/>
      <c r="Q1566" s="172"/>
      <c r="R1566" s="172"/>
      <c r="S1566" s="172"/>
      <c r="T1566" s="172"/>
      <c r="U1566" s="172"/>
      <c r="V1566" s="172"/>
      <c r="W1566" s="172"/>
      <c r="X1566" s="172"/>
      <c r="Y1566" s="172"/>
      <c r="Z1566" s="172"/>
      <c r="AA1566" s="172"/>
      <c r="AB1566" s="172"/>
    </row>
    <row r="1567" spans="1:28" ht="14.25">
      <c r="A1567" s="148" t="s">
        <v>780</v>
      </c>
      <c r="B1567" s="149" t="s">
        <v>7</v>
      </c>
      <c r="C1567" s="149" t="s">
        <v>1504</v>
      </c>
      <c r="D1567" s="165" t="s">
        <v>1505</v>
      </c>
      <c r="E1567" s="149" t="s">
        <v>10</v>
      </c>
      <c r="F1567" s="150" t="s">
        <v>11</v>
      </c>
      <c r="G1567" s="151" t="s">
        <v>1506</v>
      </c>
      <c r="H1567" s="152" t="s">
        <v>1507</v>
      </c>
      <c r="I1567" s="172"/>
      <c r="J1567" s="172"/>
      <c r="K1567" s="172"/>
      <c r="L1567" s="172"/>
      <c r="M1567" s="172"/>
      <c r="N1567" s="172"/>
      <c r="O1567" s="172"/>
      <c r="P1567" s="172"/>
      <c r="Q1567" s="172"/>
      <c r="R1567" s="172"/>
      <c r="S1567" s="172"/>
      <c r="T1567" s="172"/>
      <c r="U1567" s="172"/>
      <c r="V1567" s="172"/>
      <c r="W1567" s="172"/>
      <c r="X1567" s="172"/>
      <c r="Y1567" s="172"/>
      <c r="Z1567" s="172"/>
      <c r="AA1567" s="172"/>
      <c r="AB1567" s="172"/>
    </row>
    <row r="1568" spans="1:28" ht="38.25">
      <c r="A1568" s="153" t="s">
        <v>1508</v>
      </c>
      <c r="B1568" s="154" t="s">
        <v>781</v>
      </c>
      <c r="C1568" s="154" t="s">
        <v>27</v>
      </c>
      <c r="D1568" s="155" t="s">
        <v>782</v>
      </c>
      <c r="E1568" s="154" t="s">
        <v>76</v>
      </c>
      <c r="F1568" s="156">
        <v>1</v>
      </c>
      <c r="G1568" s="157">
        <v>13.63</v>
      </c>
      <c r="H1568" s="158">
        <v>13.63</v>
      </c>
      <c r="I1568" s="172"/>
      <c r="J1568" s="172"/>
      <c r="K1568" s="172"/>
      <c r="L1568" s="172"/>
      <c r="M1568" s="172"/>
      <c r="N1568" s="172"/>
      <c r="O1568" s="172"/>
      <c r="P1568" s="172"/>
      <c r="Q1568" s="172"/>
      <c r="R1568" s="172"/>
      <c r="S1568" s="172"/>
      <c r="T1568" s="172"/>
      <c r="U1568" s="172"/>
      <c r="V1568" s="172"/>
      <c r="W1568" s="172"/>
      <c r="X1568" s="172"/>
      <c r="Y1568" s="172"/>
      <c r="Z1568" s="172"/>
      <c r="AA1568" s="172"/>
      <c r="AB1568" s="172"/>
    </row>
    <row r="1569" spans="1:28" ht="25.5">
      <c r="A1569" s="166" t="s">
        <v>1510</v>
      </c>
      <c r="B1569" s="167" t="s">
        <v>2411</v>
      </c>
      <c r="C1569" s="167" t="s">
        <v>27</v>
      </c>
      <c r="D1569" s="168" t="s">
        <v>2412</v>
      </c>
      <c r="E1569" s="167" t="s">
        <v>1673</v>
      </c>
      <c r="F1569" s="169">
        <v>0.127</v>
      </c>
      <c r="G1569" s="170">
        <v>24.48</v>
      </c>
      <c r="H1569" s="171">
        <v>3.1</v>
      </c>
      <c r="I1569" s="172"/>
      <c r="J1569" s="172"/>
      <c r="K1569" s="172"/>
      <c r="L1569" s="172"/>
      <c r="M1569" s="172"/>
      <c r="N1569" s="172"/>
      <c r="O1569" s="172"/>
      <c r="P1569" s="172"/>
      <c r="Q1569" s="172"/>
      <c r="R1569" s="172"/>
      <c r="S1569" s="172"/>
      <c r="T1569" s="172"/>
      <c r="U1569" s="172"/>
      <c r="V1569" s="172"/>
      <c r="W1569" s="172"/>
      <c r="X1569" s="172"/>
      <c r="Y1569" s="172"/>
      <c r="Z1569" s="172"/>
      <c r="AA1569" s="172"/>
      <c r="AB1569" s="172"/>
    </row>
    <row r="1570" spans="1:28" ht="25.5">
      <c r="A1570" s="166" t="s">
        <v>1510</v>
      </c>
      <c r="B1570" s="167" t="s">
        <v>2118</v>
      </c>
      <c r="C1570" s="167" t="s">
        <v>27</v>
      </c>
      <c r="D1570" s="168" t="s">
        <v>2119</v>
      </c>
      <c r="E1570" s="167" t="s">
        <v>1673</v>
      </c>
      <c r="F1570" s="169">
        <v>0.127</v>
      </c>
      <c r="G1570" s="170">
        <v>30.48</v>
      </c>
      <c r="H1570" s="171">
        <v>3.87</v>
      </c>
      <c r="I1570" s="172"/>
      <c r="J1570" s="172"/>
      <c r="K1570" s="172"/>
      <c r="L1570" s="172"/>
      <c r="M1570" s="172"/>
      <c r="N1570" s="172"/>
      <c r="O1570" s="172"/>
      <c r="P1570" s="172"/>
      <c r="Q1570" s="172"/>
      <c r="R1570" s="172"/>
      <c r="S1570" s="172"/>
      <c r="T1570" s="172"/>
      <c r="U1570" s="172"/>
      <c r="V1570" s="172"/>
      <c r="W1570" s="172"/>
      <c r="X1570" s="172"/>
      <c r="Y1570" s="172"/>
      <c r="Z1570" s="172"/>
      <c r="AA1570" s="172"/>
      <c r="AB1570" s="172"/>
    </row>
    <row r="1571" spans="1:28" ht="14.25">
      <c r="A1571" s="166" t="s">
        <v>1513</v>
      </c>
      <c r="B1571" s="167" t="s">
        <v>2421</v>
      </c>
      <c r="C1571" s="167" t="s">
        <v>27</v>
      </c>
      <c r="D1571" s="168" t="s">
        <v>2422</v>
      </c>
      <c r="E1571" s="167" t="s">
        <v>76</v>
      </c>
      <c r="F1571" s="169">
        <v>9.9000000000000008E-3</v>
      </c>
      <c r="G1571" s="170">
        <v>61.55</v>
      </c>
      <c r="H1571" s="171">
        <v>0.6</v>
      </c>
      <c r="I1571" s="172"/>
      <c r="J1571" s="172"/>
      <c r="K1571" s="172"/>
      <c r="L1571" s="172"/>
      <c r="M1571" s="172"/>
      <c r="N1571" s="172"/>
      <c r="O1571" s="172"/>
      <c r="P1571" s="172"/>
      <c r="Q1571" s="172"/>
      <c r="R1571" s="172"/>
      <c r="S1571" s="172"/>
      <c r="T1571" s="172"/>
      <c r="U1571" s="172"/>
      <c r="V1571" s="172"/>
      <c r="W1571" s="172"/>
      <c r="X1571" s="172"/>
      <c r="Y1571" s="172"/>
      <c r="Z1571" s="172"/>
      <c r="AA1571" s="172"/>
      <c r="AB1571" s="172"/>
    </row>
    <row r="1572" spans="1:28" ht="14.25">
      <c r="A1572" s="166" t="s">
        <v>1513</v>
      </c>
      <c r="B1572" s="167" t="s">
        <v>2419</v>
      </c>
      <c r="C1572" s="167" t="s">
        <v>27</v>
      </c>
      <c r="D1572" s="168" t="s">
        <v>2420</v>
      </c>
      <c r="E1572" s="167" t="s">
        <v>76</v>
      </c>
      <c r="F1572" s="169">
        <v>1.4999999999999999E-2</v>
      </c>
      <c r="G1572" s="170">
        <v>69.739999999999995</v>
      </c>
      <c r="H1572" s="171">
        <v>1.04</v>
      </c>
      <c r="I1572" s="172"/>
      <c r="J1572" s="172"/>
      <c r="K1572" s="172"/>
      <c r="L1572" s="172"/>
      <c r="M1572" s="172"/>
      <c r="N1572" s="172"/>
      <c r="O1572" s="172"/>
      <c r="P1572" s="172"/>
      <c r="Q1572" s="172"/>
      <c r="R1572" s="172"/>
      <c r="S1572" s="172"/>
      <c r="T1572" s="172"/>
      <c r="U1572" s="172"/>
      <c r="V1572" s="172"/>
      <c r="W1572" s="172"/>
      <c r="X1572" s="172"/>
      <c r="Y1572" s="172"/>
      <c r="Z1572" s="172"/>
      <c r="AA1572" s="172"/>
      <c r="AB1572" s="172"/>
    </row>
    <row r="1573" spans="1:28" ht="14.25">
      <c r="A1573" s="166" t="s">
        <v>1513</v>
      </c>
      <c r="B1573" s="167" t="s">
        <v>2551</v>
      </c>
      <c r="C1573" s="167" t="s">
        <v>27</v>
      </c>
      <c r="D1573" s="168" t="s">
        <v>2552</v>
      </c>
      <c r="E1573" s="167" t="s">
        <v>76</v>
      </c>
      <c r="F1573" s="169">
        <v>1</v>
      </c>
      <c r="G1573" s="170">
        <v>5</v>
      </c>
      <c r="H1573" s="171">
        <v>5</v>
      </c>
      <c r="I1573" s="172"/>
      <c r="J1573" s="172"/>
      <c r="K1573" s="172"/>
      <c r="L1573" s="172"/>
      <c r="M1573" s="172"/>
      <c r="N1573" s="172"/>
      <c r="O1573" s="172"/>
      <c r="P1573" s="172"/>
      <c r="Q1573" s="172"/>
      <c r="R1573" s="172"/>
      <c r="S1573" s="172"/>
      <c r="T1573" s="172"/>
      <c r="U1573" s="172"/>
      <c r="V1573" s="172"/>
      <c r="W1573" s="172"/>
      <c r="X1573" s="172"/>
      <c r="Y1573" s="172"/>
      <c r="Z1573" s="172"/>
      <c r="AA1573" s="172"/>
      <c r="AB1573" s="172"/>
    </row>
    <row r="1574" spans="1:28" ht="14.25">
      <c r="A1574" s="166" t="s">
        <v>1513</v>
      </c>
      <c r="B1574" s="167" t="s">
        <v>2413</v>
      </c>
      <c r="C1574" s="167" t="s">
        <v>27</v>
      </c>
      <c r="D1574" s="168" t="s">
        <v>2414</v>
      </c>
      <c r="E1574" s="167" t="s">
        <v>76</v>
      </c>
      <c r="F1574" s="169">
        <v>7.1000000000000004E-3</v>
      </c>
      <c r="G1574" s="170">
        <v>3.09</v>
      </c>
      <c r="H1574" s="171">
        <v>0.02</v>
      </c>
      <c r="I1574" s="172"/>
      <c r="J1574" s="172"/>
      <c r="K1574" s="172"/>
      <c r="L1574" s="172"/>
      <c r="M1574" s="172"/>
      <c r="N1574" s="172"/>
      <c r="O1574" s="172"/>
      <c r="P1574" s="172"/>
      <c r="Q1574" s="172"/>
      <c r="R1574" s="172"/>
      <c r="S1574" s="172"/>
      <c r="T1574" s="172"/>
      <c r="U1574" s="172"/>
      <c r="V1574" s="172"/>
      <c r="W1574" s="172"/>
      <c r="X1574" s="172"/>
      <c r="Y1574" s="172"/>
      <c r="Z1574" s="172"/>
      <c r="AA1574" s="172"/>
      <c r="AB1574" s="172"/>
    </row>
    <row r="1575" spans="1:28" ht="14.25">
      <c r="A1575" s="159"/>
      <c r="B1575" s="160"/>
      <c r="C1575" s="160"/>
      <c r="D1575" s="161"/>
      <c r="E1575" s="160"/>
      <c r="F1575" s="162"/>
      <c r="G1575" s="163"/>
      <c r="H1575" s="164"/>
      <c r="I1575" s="172"/>
      <c r="J1575" s="172"/>
      <c r="K1575" s="172"/>
      <c r="L1575" s="172"/>
      <c r="M1575" s="172"/>
      <c r="N1575" s="172"/>
      <c r="O1575" s="172"/>
      <c r="P1575" s="172"/>
      <c r="Q1575" s="172"/>
      <c r="R1575" s="172"/>
      <c r="S1575" s="172"/>
      <c r="T1575" s="172"/>
      <c r="U1575" s="172"/>
      <c r="V1575" s="172"/>
      <c r="W1575" s="172"/>
      <c r="X1575" s="172"/>
      <c r="Y1575" s="172"/>
      <c r="Z1575" s="172"/>
      <c r="AA1575" s="172"/>
      <c r="AB1575" s="172"/>
    </row>
    <row r="1576" spans="1:28" ht="14.25">
      <c r="A1576" s="148" t="s">
        <v>783</v>
      </c>
      <c r="B1576" s="149" t="s">
        <v>7</v>
      </c>
      <c r="C1576" s="149" t="s">
        <v>1504</v>
      </c>
      <c r="D1576" s="165" t="s">
        <v>1505</v>
      </c>
      <c r="E1576" s="149" t="s">
        <v>10</v>
      </c>
      <c r="F1576" s="150" t="s">
        <v>11</v>
      </c>
      <c r="G1576" s="151" t="s">
        <v>1506</v>
      </c>
      <c r="H1576" s="152" t="s">
        <v>1507</v>
      </c>
      <c r="I1576" s="172"/>
      <c r="J1576" s="172"/>
      <c r="K1576" s="172"/>
      <c r="L1576" s="172"/>
      <c r="M1576" s="172"/>
      <c r="N1576" s="172"/>
      <c r="O1576" s="172"/>
      <c r="P1576" s="172"/>
      <c r="Q1576" s="172"/>
      <c r="R1576" s="172"/>
      <c r="S1576" s="172"/>
      <c r="T1576" s="172"/>
      <c r="U1576" s="172"/>
      <c r="V1576" s="172"/>
      <c r="W1576" s="172"/>
      <c r="X1576" s="172"/>
      <c r="Y1576" s="172"/>
      <c r="Z1576" s="172"/>
      <c r="AA1576" s="172"/>
      <c r="AB1576" s="172"/>
    </row>
    <row r="1577" spans="1:28" ht="38.25">
      <c r="A1577" s="153" t="s">
        <v>1508</v>
      </c>
      <c r="B1577" s="154" t="s">
        <v>784</v>
      </c>
      <c r="C1577" s="154" t="s">
        <v>27</v>
      </c>
      <c r="D1577" s="155" t="s">
        <v>785</v>
      </c>
      <c r="E1577" s="154" t="s">
        <v>76</v>
      </c>
      <c r="F1577" s="156">
        <v>1</v>
      </c>
      <c r="G1577" s="157">
        <v>15.18</v>
      </c>
      <c r="H1577" s="158">
        <v>15.18</v>
      </c>
      <c r="I1577" s="172"/>
      <c r="J1577" s="172"/>
      <c r="K1577" s="172"/>
      <c r="L1577" s="172"/>
      <c r="M1577" s="172"/>
      <c r="N1577" s="172"/>
      <c r="O1577" s="172"/>
      <c r="P1577" s="172"/>
      <c r="Q1577" s="172"/>
      <c r="R1577" s="172"/>
      <c r="S1577" s="172"/>
      <c r="T1577" s="172"/>
      <c r="U1577" s="172"/>
      <c r="V1577" s="172"/>
      <c r="W1577" s="172"/>
      <c r="X1577" s="172"/>
      <c r="Y1577" s="172"/>
      <c r="Z1577" s="172"/>
      <c r="AA1577" s="172"/>
      <c r="AB1577" s="172"/>
    </row>
    <row r="1578" spans="1:28" ht="25.5">
      <c r="A1578" s="166" t="s">
        <v>1510</v>
      </c>
      <c r="B1578" s="167" t="s">
        <v>2118</v>
      </c>
      <c r="C1578" s="167" t="s">
        <v>27</v>
      </c>
      <c r="D1578" s="168" t="s">
        <v>2119</v>
      </c>
      <c r="E1578" s="167" t="s">
        <v>1673</v>
      </c>
      <c r="F1578" s="169">
        <v>0.13789999999999999</v>
      </c>
      <c r="G1578" s="170">
        <v>30.48</v>
      </c>
      <c r="H1578" s="171">
        <v>4.2</v>
      </c>
      <c r="I1578" s="172"/>
      <c r="J1578" s="172"/>
      <c r="K1578" s="172"/>
      <c r="L1578" s="172"/>
      <c r="M1578" s="172"/>
      <c r="N1578" s="172"/>
      <c r="O1578" s="172"/>
      <c r="P1578" s="172"/>
      <c r="Q1578" s="172"/>
      <c r="R1578" s="172"/>
      <c r="S1578" s="172"/>
      <c r="T1578" s="172"/>
      <c r="U1578" s="172"/>
      <c r="V1578" s="172"/>
      <c r="W1578" s="172"/>
      <c r="X1578" s="172"/>
      <c r="Y1578" s="172"/>
      <c r="Z1578" s="172"/>
      <c r="AA1578" s="172"/>
      <c r="AB1578" s="172"/>
    </row>
    <row r="1579" spans="1:28" ht="25.5">
      <c r="A1579" s="166" t="s">
        <v>1510</v>
      </c>
      <c r="B1579" s="167" t="s">
        <v>2411</v>
      </c>
      <c r="C1579" s="167" t="s">
        <v>27</v>
      </c>
      <c r="D1579" s="168" t="s">
        <v>2412</v>
      </c>
      <c r="E1579" s="167" t="s">
        <v>1673</v>
      </c>
      <c r="F1579" s="169">
        <v>0.13789999999999999</v>
      </c>
      <c r="G1579" s="170">
        <v>24.48</v>
      </c>
      <c r="H1579" s="171">
        <v>3.37</v>
      </c>
      <c r="I1579" s="172"/>
      <c r="J1579" s="172"/>
      <c r="K1579" s="172"/>
      <c r="L1579" s="172"/>
      <c r="M1579" s="172"/>
      <c r="N1579" s="172"/>
      <c r="O1579" s="172"/>
      <c r="P1579" s="172"/>
      <c r="Q1579" s="172"/>
      <c r="R1579" s="172"/>
      <c r="S1579" s="172"/>
      <c r="T1579" s="172"/>
      <c r="U1579" s="172"/>
      <c r="V1579" s="172"/>
      <c r="W1579" s="172"/>
      <c r="X1579" s="172"/>
      <c r="Y1579" s="172"/>
      <c r="Z1579" s="172"/>
      <c r="AA1579" s="172"/>
      <c r="AB1579" s="172"/>
    </row>
    <row r="1580" spans="1:28" ht="25.5">
      <c r="A1580" s="166" t="s">
        <v>1513</v>
      </c>
      <c r="B1580" s="167" t="s">
        <v>2547</v>
      </c>
      <c r="C1580" s="167" t="s">
        <v>27</v>
      </c>
      <c r="D1580" s="168" t="s">
        <v>2548</v>
      </c>
      <c r="E1580" s="167" t="s">
        <v>76</v>
      </c>
      <c r="F1580" s="169">
        <v>0.05</v>
      </c>
      <c r="G1580" s="170">
        <v>25.4</v>
      </c>
      <c r="H1580" s="171">
        <v>1.27</v>
      </c>
      <c r="I1580" s="172"/>
      <c r="J1580" s="172"/>
      <c r="K1580" s="172"/>
      <c r="L1580" s="172"/>
      <c r="M1580" s="172"/>
      <c r="N1580" s="172"/>
      <c r="O1580" s="172"/>
      <c r="P1580" s="172"/>
      <c r="Q1580" s="172"/>
      <c r="R1580" s="172"/>
      <c r="S1580" s="172"/>
      <c r="T1580" s="172"/>
      <c r="U1580" s="172"/>
      <c r="V1580" s="172"/>
      <c r="W1580" s="172"/>
      <c r="X1580" s="172"/>
      <c r="Y1580" s="172"/>
      <c r="Z1580" s="172"/>
      <c r="AA1580" s="172"/>
      <c r="AB1580" s="172"/>
    </row>
    <row r="1581" spans="1:28" ht="14.25">
      <c r="A1581" s="166" t="s">
        <v>1513</v>
      </c>
      <c r="B1581" s="167" t="s">
        <v>2553</v>
      </c>
      <c r="C1581" s="167" t="s">
        <v>27</v>
      </c>
      <c r="D1581" s="168" t="s">
        <v>2554</v>
      </c>
      <c r="E1581" s="167" t="s">
        <v>76</v>
      </c>
      <c r="F1581" s="169">
        <v>1</v>
      </c>
      <c r="G1581" s="170">
        <v>3.04</v>
      </c>
      <c r="H1581" s="171">
        <v>3.04</v>
      </c>
      <c r="I1581" s="172"/>
      <c r="J1581" s="172"/>
      <c r="K1581" s="172"/>
      <c r="L1581" s="172"/>
      <c r="M1581" s="172"/>
      <c r="N1581" s="172"/>
      <c r="O1581" s="172"/>
      <c r="P1581" s="172"/>
      <c r="Q1581" s="172"/>
      <c r="R1581" s="172"/>
      <c r="S1581" s="172"/>
      <c r="T1581" s="172"/>
      <c r="U1581" s="172"/>
      <c r="V1581" s="172"/>
      <c r="W1581" s="172"/>
      <c r="X1581" s="172"/>
      <c r="Y1581" s="172"/>
      <c r="Z1581" s="172"/>
      <c r="AA1581" s="172"/>
      <c r="AB1581" s="172"/>
    </row>
    <row r="1582" spans="1:28" ht="14.25">
      <c r="A1582" s="166" t="s">
        <v>1513</v>
      </c>
      <c r="B1582" s="167" t="s">
        <v>2549</v>
      </c>
      <c r="C1582" s="167" t="s">
        <v>27</v>
      </c>
      <c r="D1582" s="168" t="s">
        <v>2550</v>
      </c>
      <c r="E1582" s="167" t="s">
        <v>76</v>
      </c>
      <c r="F1582" s="169">
        <v>2</v>
      </c>
      <c r="G1582" s="170">
        <v>1.65</v>
      </c>
      <c r="H1582" s="171">
        <v>3.3</v>
      </c>
      <c r="I1582" s="172"/>
      <c r="J1582" s="172"/>
      <c r="K1582" s="172"/>
      <c r="L1582" s="172"/>
      <c r="M1582" s="172"/>
      <c r="N1582" s="172"/>
      <c r="O1582" s="172"/>
      <c r="P1582" s="172"/>
      <c r="Q1582" s="172"/>
      <c r="R1582" s="172"/>
      <c r="S1582" s="172"/>
      <c r="T1582" s="172"/>
      <c r="U1582" s="172"/>
      <c r="V1582" s="172"/>
      <c r="W1582" s="172"/>
      <c r="X1582" s="172"/>
      <c r="Y1582" s="172"/>
      <c r="Z1582" s="172"/>
      <c r="AA1582" s="172"/>
      <c r="AB1582" s="172"/>
    </row>
    <row r="1583" spans="1:28" ht="14.25">
      <c r="A1583" s="159"/>
      <c r="B1583" s="160"/>
      <c r="C1583" s="160"/>
      <c r="D1583" s="161"/>
      <c r="E1583" s="160"/>
      <c r="F1583" s="162"/>
      <c r="G1583" s="163"/>
      <c r="H1583" s="164"/>
      <c r="I1583" s="172"/>
      <c r="J1583" s="172"/>
      <c r="K1583" s="172"/>
      <c r="L1583" s="172"/>
      <c r="M1583" s="172"/>
      <c r="N1583" s="172"/>
      <c r="O1583" s="172"/>
      <c r="P1583" s="172"/>
      <c r="Q1583" s="172"/>
      <c r="R1583" s="172"/>
      <c r="S1583" s="172"/>
      <c r="T1583" s="172"/>
      <c r="U1583" s="172"/>
      <c r="V1583" s="172"/>
      <c r="W1583" s="172"/>
      <c r="X1583" s="172"/>
      <c r="Y1583" s="172"/>
      <c r="Z1583" s="172"/>
      <c r="AA1583" s="172"/>
      <c r="AB1583" s="172"/>
    </row>
    <row r="1584" spans="1:28" ht="14.25">
      <c r="A1584" s="148" t="s">
        <v>786</v>
      </c>
      <c r="B1584" s="149" t="s">
        <v>7</v>
      </c>
      <c r="C1584" s="149" t="s">
        <v>1504</v>
      </c>
      <c r="D1584" s="165" t="s">
        <v>1505</v>
      </c>
      <c r="E1584" s="149" t="s">
        <v>10</v>
      </c>
      <c r="F1584" s="150" t="s">
        <v>11</v>
      </c>
      <c r="G1584" s="151" t="s">
        <v>1506</v>
      </c>
      <c r="H1584" s="152" t="s">
        <v>1507</v>
      </c>
      <c r="I1584" s="172"/>
      <c r="J1584" s="172"/>
      <c r="K1584" s="172"/>
      <c r="L1584" s="172"/>
      <c r="M1584" s="172"/>
      <c r="N1584" s="172"/>
      <c r="O1584" s="172"/>
      <c r="P1584" s="172"/>
      <c r="Q1584" s="172"/>
      <c r="R1584" s="172"/>
      <c r="S1584" s="172"/>
      <c r="T1584" s="172"/>
      <c r="U1584" s="172"/>
      <c r="V1584" s="172"/>
      <c r="W1584" s="172"/>
      <c r="X1584" s="172"/>
      <c r="Y1584" s="172"/>
      <c r="Z1584" s="172"/>
      <c r="AA1584" s="172"/>
      <c r="AB1584" s="172"/>
    </row>
    <row r="1585" spans="1:28" ht="38.25">
      <c r="A1585" s="153" t="s">
        <v>1508</v>
      </c>
      <c r="B1585" s="154" t="s">
        <v>787</v>
      </c>
      <c r="C1585" s="154" t="s">
        <v>27</v>
      </c>
      <c r="D1585" s="155" t="s">
        <v>788</v>
      </c>
      <c r="E1585" s="154" t="s">
        <v>76</v>
      </c>
      <c r="F1585" s="156">
        <v>1</v>
      </c>
      <c r="G1585" s="157">
        <v>25.74</v>
      </c>
      <c r="H1585" s="158">
        <v>25.74</v>
      </c>
      <c r="I1585" s="172"/>
      <c r="J1585" s="172"/>
      <c r="K1585" s="172"/>
      <c r="L1585" s="172"/>
      <c r="M1585" s="172"/>
      <c r="N1585" s="172"/>
      <c r="O1585" s="172"/>
      <c r="P1585" s="172"/>
      <c r="Q1585" s="172"/>
      <c r="R1585" s="172"/>
      <c r="S1585" s="172"/>
      <c r="T1585" s="172"/>
      <c r="U1585" s="172"/>
      <c r="V1585" s="172"/>
      <c r="W1585" s="172"/>
      <c r="X1585" s="172"/>
      <c r="Y1585" s="172"/>
      <c r="Z1585" s="172"/>
      <c r="AA1585" s="172"/>
      <c r="AB1585" s="172"/>
    </row>
    <row r="1586" spans="1:28" ht="25.5">
      <c r="A1586" s="166" t="s">
        <v>1510</v>
      </c>
      <c r="B1586" s="167" t="s">
        <v>2411</v>
      </c>
      <c r="C1586" s="167" t="s">
        <v>27</v>
      </c>
      <c r="D1586" s="168" t="s">
        <v>2412</v>
      </c>
      <c r="E1586" s="167" t="s">
        <v>1673</v>
      </c>
      <c r="F1586" s="169">
        <v>0.13789999999999999</v>
      </c>
      <c r="G1586" s="170">
        <v>24.48</v>
      </c>
      <c r="H1586" s="171">
        <v>3.37</v>
      </c>
      <c r="I1586" s="172"/>
      <c r="J1586" s="172"/>
      <c r="K1586" s="172"/>
      <c r="L1586" s="172"/>
      <c r="M1586" s="172"/>
      <c r="N1586" s="172"/>
      <c r="O1586" s="172"/>
      <c r="P1586" s="172"/>
      <c r="Q1586" s="172"/>
      <c r="R1586" s="172"/>
      <c r="S1586" s="172"/>
      <c r="T1586" s="172"/>
      <c r="U1586" s="172"/>
      <c r="V1586" s="172"/>
      <c r="W1586" s="172"/>
      <c r="X1586" s="172"/>
      <c r="Y1586" s="172"/>
      <c r="Z1586" s="172"/>
      <c r="AA1586" s="172"/>
      <c r="AB1586" s="172"/>
    </row>
    <row r="1587" spans="1:28" ht="25.5">
      <c r="A1587" s="166" t="s">
        <v>1510</v>
      </c>
      <c r="B1587" s="167" t="s">
        <v>2118</v>
      </c>
      <c r="C1587" s="167" t="s">
        <v>27</v>
      </c>
      <c r="D1587" s="168" t="s">
        <v>2119</v>
      </c>
      <c r="E1587" s="167" t="s">
        <v>1673</v>
      </c>
      <c r="F1587" s="169">
        <v>0.13789999999999999</v>
      </c>
      <c r="G1587" s="170">
        <v>30.48</v>
      </c>
      <c r="H1587" s="171">
        <v>4.2</v>
      </c>
      <c r="I1587" s="172"/>
      <c r="J1587" s="172"/>
      <c r="K1587" s="172"/>
      <c r="L1587" s="172"/>
      <c r="M1587" s="172"/>
      <c r="N1587" s="172"/>
      <c r="O1587" s="172"/>
      <c r="P1587" s="172"/>
      <c r="Q1587" s="172"/>
      <c r="R1587" s="172"/>
      <c r="S1587" s="172"/>
      <c r="T1587" s="172"/>
      <c r="U1587" s="172"/>
      <c r="V1587" s="172"/>
      <c r="W1587" s="172"/>
      <c r="X1587" s="172"/>
      <c r="Y1587" s="172"/>
      <c r="Z1587" s="172"/>
      <c r="AA1587" s="172"/>
      <c r="AB1587" s="172"/>
    </row>
    <row r="1588" spans="1:28" ht="14.25">
      <c r="A1588" s="166" t="s">
        <v>1513</v>
      </c>
      <c r="B1588" s="167" t="s">
        <v>2549</v>
      </c>
      <c r="C1588" s="167" t="s">
        <v>27</v>
      </c>
      <c r="D1588" s="168" t="s">
        <v>2550</v>
      </c>
      <c r="E1588" s="167" t="s">
        <v>76</v>
      </c>
      <c r="F1588" s="169">
        <v>2</v>
      </c>
      <c r="G1588" s="170">
        <v>1.65</v>
      </c>
      <c r="H1588" s="171">
        <v>3.3</v>
      </c>
      <c r="I1588" s="172"/>
      <c r="J1588" s="172"/>
      <c r="K1588" s="172"/>
      <c r="L1588" s="172"/>
      <c r="M1588" s="172"/>
      <c r="N1588" s="172"/>
      <c r="O1588" s="172"/>
      <c r="P1588" s="172"/>
      <c r="Q1588" s="172"/>
      <c r="R1588" s="172"/>
      <c r="S1588" s="172"/>
      <c r="T1588" s="172"/>
      <c r="U1588" s="172"/>
      <c r="V1588" s="172"/>
      <c r="W1588" s="172"/>
      <c r="X1588" s="172"/>
      <c r="Y1588" s="172"/>
      <c r="Z1588" s="172"/>
      <c r="AA1588" s="172"/>
      <c r="AB1588" s="172"/>
    </row>
    <row r="1589" spans="1:28" ht="25.5">
      <c r="A1589" s="166" t="s">
        <v>1513</v>
      </c>
      <c r="B1589" s="167" t="s">
        <v>2547</v>
      </c>
      <c r="C1589" s="167" t="s">
        <v>27</v>
      </c>
      <c r="D1589" s="168" t="s">
        <v>2548</v>
      </c>
      <c r="E1589" s="167" t="s">
        <v>76</v>
      </c>
      <c r="F1589" s="169">
        <v>0.05</v>
      </c>
      <c r="G1589" s="170">
        <v>25.4</v>
      </c>
      <c r="H1589" s="171">
        <v>1.27</v>
      </c>
      <c r="I1589" s="172"/>
      <c r="J1589" s="172"/>
      <c r="K1589" s="172"/>
      <c r="L1589" s="172"/>
      <c r="M1589" s="172"/>
      <c r="N1589" s="172"/>
      <c r="O1589" s="172"/>
      <c r="P1589" s="172"/>
      <c r="Q1589" s="172"/>
      <c r="R1589" s="172"/>
      <c r="S1589" s="172"/>
      <c r="T1589" s="172"/>
      <c r="U1589" s="172"/>
      <c r="V1589" s="172"/>
      <c r="W1589" s="172"/>
      <c r="X1589" s="172"/>
      <c r="Y1589" s="172"/>
      <c r="Z1589" s="172"/>
      <c r="AA1589" s="172"/>
      <c r="AB1589" s="172"/>
    </row>
    <row r="1590" spans="1:28" ht="14.25">
      <c r="A1590" s="166" t="s">
        <v>1513</v>
      </c>
      <c r="B1590" s="167" t="s">
        <v>2555</v>
      </c>
      <c r="C1590" s="167" t="s">
        <v>27</v>
      </c>
      <c r="D1590" s="168" t="s">
        <v>2556</v>
      </c>
      <c r="E1590" s="167" t="s">
        <v>76</v>
      </c>
      <c r="F1590" s="169">
        <v>1</v>
      </c>
      <c r="G1590" s="170">
        <v>13.6</v>
      </c>
      <c r="H1590" s="171">
        <v>13.6</v>
      </c>
      <c r="I1590" s="172"/>
      <c r="J1590" s="172"/>
      <c r="K1590" s="172"/>
      <c r="L1590" s="172"/>
      <c r="M1590" s="172"/>
      <c r="N1590" s="172"/>
      <c r="O1590" s="172"/>
      <c r="P1590" s="172"/>
      <c r="Q1590" s="172"/>
      <c r="R1590" s="172"/>
      <c r="S1590" s="172"/>
      <c r="T1590" s="172"/>
      <c r="U1590" s="172"/>
      <c r="V1590" s="172"/>
      <c r="W1590" s="172"/>
      <c r="X1590" s="172"/>
      <c r="Y1590" s="172"/>
      <c r="Z1590" s="172"/>
      <c r="AA1590" s="172"/>
      <c r="AB1590" s="172"/>
    </row>
    <row r="1591" spans="1:28" ht="14.25">
      <c r="A1591" s="159"/>
      <c r="B1591" s="160"/>
      <c r="C1591" s="160"/>
      <c r="D1591" s="161"/>
      <c r="E1591" s="160"/>
      <c r="F1591" s="162"/>
      <c r="G1591" s="163"/>
      <c r="H1591" s="164"/>
      <c r="I1591" s="172"/>
      <c r="J1591" s="172"/>
      <c r="K1591" s="172"/>
      <c r="L1591" s="172"/>
      <c r="M1591" s="172"/>
      <c r="N1591" s="172"/>
      <c r="O1591" s="172"/>
      <c r="P1591" s="172"/>
      <c r="Q1591" s="172"/>
      <c r="R1591" s="172"/>
      <c r="S1591" s="172"/>
      <c r="T1591" s="172"/>
      <c r="U1591" s="172"/>
      <c r="V1591" s="172"/>
      <c r="W1591" s="172"/>
      <c r="X1591" s="172"/>
      <c r="Y1591" s="172"/>
      <c r="Z1591" s="172"/>
      <c r="AA1591" s="172"/>
      <c r="AB1591" s="172"/>
    </row>
    <row r="1592" spans="1:28" ht="14.25">
      <c r="A1592" s="148" t="s">
        <v>789</v>
      </c>
      <c r="B1592" s="149" t="s">
        <v>7</v>
      </c>
      <c r="C1592" s="149" t="s">
        <v>1504</v>
      </c>
      <c r="D1592" s="165" t="s">
        <v>1505</v>
      </c>
      <c r="E1592" s="149" t="s">
        <v>10</v>
      </c>
      <c r="F1592" s="150" t="s">
        <v>11</v>
      </c>
      <c r="G1592" s="151" t="s">
        <v>1506</v>
      </c>
      <c r="H1592" s="152" t="s">
        <v>1507</v>
      </c>
      <c r="I1592" s="172"/>
      <c r="J1592" s="172"/>
      <c r="K1592" s="172"/>
      <c r="L1592" s="172"/>
      <c r="M1592" s="172"/>
      <c r="N1592" s="172"/>
      <c r="O1592" s="172"/>
      <c r="P1592" s="172"/>
      <c r="Q1592" s="172"/>
      <c r="R1592" s="172"/>
      <c r="S1592" s="172"/>
      <c r="T1592" s="172"/>
      <c r="U1592" s="172"/>
      <c r="V1592" s="172"/>
      <c r="W1592" s="172"/>
      <c r="X1592" s="172"/>
      <c r="Y1592" s="172"/>
      <c r="Z1592" s="172"/>
      <c r="AA1592" s="172"/>
      <c r="AB1592" s="172"/>
    </row>
    <row r="1593" spans="1:28" ht="38.25">
      <c r="A1593" s="153" t="s">
        <v>1508</v>
      </c>
      <c r="B1593" s="154" t="s">
        <v>790</v>
      </c>
      <c r="C1593" s="154" t="s">
        <v>27</v>
      </c>
      <c r="D1593" s="155" t="s">
        <v>791</v>
      </c>
      <c r="E1593" s="154" t="s">
        <v>76</v>
      </c>
      <c r="F1593" s="156">
        <v>1</v>
      </c>
      <c r="G1593" s="157">
        <v>22.72</v>
      </c>
      <c r="H1593" s="158">
        <v>22.72</v>
      </c>
      <c r="I1593" s="172"/>
      <c r="J1593" s="172"/>
      <c r="K1593" s="172"/>
      <c r="L1593" s="172"/>
      <c r="M1593" s="172"/>
      <c r="N1593" s="172"/>
      <c r="O1593" s="172"/>
      <c r="P1593" s="172"/>
      <c r="Q1593" s="172"/>
      <c r="R1593" s="172"/>
      <c r="S1593" s="172"/>
      <c r="T1593" s="172"/>
      <c r="U1593" s="172"/>
      <c r="V1593" s="172"/>
      <c r="W1593" s="172"/>
      <c r="X1593" s="172"/>
      <c r="Y1593" s="172"/>
      <c r="Z1593" s="172"/>
      <c r="AA1593" s="172"/>
      <c r="AB1593" s="172"/>
    </row>
    <row r="1594" spans="1:28" ht="25.5">
      <c r="A1594" s="166" t="s">
        <v>1510</v>
      </c>
      <c r="B1594" s="167" t="s">
        <v>2411</v>
      </c>
      <c r="C1594" s="167" t="s">
        <v>27</v>
      </c>
      <c r="D1594" s="168" t="s">
        <v>2412</v>
      </c>
      <c r="E1594" s="167" t="s">
        <v>1673</v>
      </c>
      <c r="F1594" s="169">
        <v>0.16520000000000001</v>
      </c>
      <c r="G1594" s="170">
        <v>24.48</v>
      </c>
      <c r="H1594" s="171">
        <v>4.04</v>
      </c>
      <c r="I1594" s="172"/>
      <c r="J1594" s="172"/>
      <c r="K1594" s="172"/>
      <c r="L1594" s="172"/>
      <c r="M1594" s="172"/>
      <c r="N1594" s="172"/>
      <c r="O1594" s="172"/>
      <c r="P1594" s="172"/>
      <c r="Q1594" s="172"/>
      <c r="R1594" s="172"/>
      <c r="S1594" s="172"/>
      <c r="T1594" s="172"/>
      <c r="U1594" s="172"/>
      <c r="V1594" s="172"/>
      <c r="W1594" s="172"/>
      <c r="X1594" s="172"/>
      <c r="Y1594" s="172"/>
      <c r="Z1594" s="172"/>
      <c r="AA1594" s="172"/>
      <c r="AB1594" s="172"/>
    </row>
    <row r="1595" spans="1:28" ht="25.5">
      <c r="A1595" s="166" t="s">
        <v>1510</v>
      </c>
      <c r="B1595" s="167" t="s">
        <v>2118</v>
      </c>
      <c r="C1595" s="167" t="s">
        <v>27</v>
      </c>
      <c r="D1595" s="168" t="s">
        <v>2119</v>
      </c>
      <c r="E1595" s="167" t="s">
        <v>1673</v>
      </c>
      <c r="F1595" s="169">
        <v>0.16520000000000001</v>
      </c>
      <c r="G1595" s="170">
        <v>30.48</v>
      </c>
      <c r="H1595" s="171">
        <v>5.03</v>
      </c>
      <c r="I1595" s="172"/>
      <c r="J1595" s="172"/>
      <c r="K1595" s="172"/>
      <c r="L1595" s="172"/>
      <c r="M1595" s="172"/>
      <c r="N1595" s="172"/>
      <c r="O1595" s="172"/>
      <c r="P1595" s="172"/>
      <c r="Q1595" s="172"/>
      <c r="R1595" s="172"/>
      <c r="S1595" s="172"/>
      <c r="T1595" s="172"/>
      <c r="U1595" s="172"/>
      <c r="V1595" s="172"/>
      <c r="W1595" s="172"/>
      <c r="X1595" s="172"/>
      <c r="Y1595" s="172"/>
      <c r="Z1595" s="172"/>
      <c r="AA1595" s="172"/>
      <c r="AB1595" s="172"/>
    </row>
    <row r="1596" spans="1:28" ht="14.25">
      <c r="A1596" s="166" t="s">
        <v>1513</v>
      </c>
      <c r="B1596" s="167" t="s">
        <v>2557</v>
      </c>
      <c r="C1596" s="167" t="s">
        <v>27</v>
      </c>
      <c r="D1596" s="168" t="s">
        <v>2558</v>
      </c>
      <c r="E1596" s="167" t="s">
        <v>76</v>
      </c>
      <c r="F1596" s="169">
        <v>1</v>
      </c>
      <c r="G1596" s="170">
        <v>6.91</v>
      </c>
      <c r="H1596" s="171">
        <v>6.91</v>
      </c>
      <c r="I1596" s="172"/>
      <c r="J1596" s="172"/>
      <c r="K1596" s="172"/>
      <c r="L1596" s="172"/>
      <c r="M1596" s="172"/>
      <c r="N1596" s="172"/>
      <c r="O1596" s="172"/>
      <c r="P1596" s="172"/>
      <c r="Q1596" s="172"/>
      <c r="R1596" s="172"/>
      <c r="S1596" s="172"/>
      <c r="T1596" s="172"/>
      <c r="U1596" s="172"/>
      <c r="V1596" s="172"/>
      <c r="W1596" s="172"/>
      <c r="X1596" s="172"/>
      <c r="Y1596" s="172"/>
      <c r="Z1596" s="172"/>
      <c r="AA1596" s="172"/>
      <c r="AB1596" s="172"/>
    </row>
    <row r="1597" spans="1:28" ht="25.5">
      <c r="A1597" s="166" t="s">
        <v>1513</v>
      </c>
      <c r="B1597" s="167" t="s">
        <v>2547</v>
      </c>
      <c r="C1597" s="167" t="s">
        <v>27</v>
      </c>
      <c r="D1597" s="168" t="s">
        <v>2548</v>
      </c>
      <c r="E1597" s="167" t="s">
        <v>76</v>
      </c>
      <c r="F1597" s="169">
        <v>7.4999999999999997E-2</v>
      </c>
      <c r="G1597" s="170">
        <v>25.4</v>
      </c>
      <c r="H1597" s="171">
        <v>1.9</v>
      </c>
      <c r="I1597" s="172"/>
      <c r="J1597" s="172"/>
      <c r="K1597" s="172"/>
      <c r="L1597" s="172"/>
      <c r="M1597" s="172"/>
      <c r="N1597" s="172"/>
      <c r="O1597" s="172"/>
      <c r="P1597" s="172"/>
      <c r="Q1597" s="172"/>
      <c r="R1597" s="172"/>
      <c r="S1597" s="172"/>
      <c r="T1597" s="172"/>
      <c r="U1597" s="172"/>
      <c r="V1597" s="172"/>
      <c r="W1597" s="172"/>
      <c r="X1597" s="172"/>
      <c r="Y1597" s="172"/>
      <c r="Z1597" s="172"/>
      <c r="AA1597" s="172"/>
      <c r="AB1597" s="172"/>
    </row>
    <row r="1598" spans="1:28" ht="14.25">
      <c r="A1598" s="166" t="s">
        <v>1513</v>
      </c>
      <c r="B1598" s="167" t="s">
        <v>2559</v>
      </c>
      <c r="C1598" s="167" t="s">
        <v>27</v>
      </c>
      <c r="D1598" s="168" t="s">
        <v>2560</v>
      </c>
      <c r="E1598" s="167" t="s">
        <v>76</v>
      </c>
      <c r="F1598" s="169">
        <v>2</v>
      </c>
      <c r="G1598" s="170">
        <v>2.42</v>
      </c>
      <c r="H1598" s="171">
        <v>4.84</v>
      </c>
      <c r="I1598" s="172"/>
      <c r="J1598" s="172"/>
      <c r="K1598" s="172"/>
      <c r="L1598" s="172"/>
      <c r="M1598" s="172"/>
      <c r="N1598" s="172"/>
      <c r="O1598" s="172"/>
      <c r="P1598" s="172"/>
      <c r="Q1598" s="172"/>
      <c r="R1598" s="172"/>
      <c r="S1598" s="172"/>
      <c r="T1598" s="172"/>
      <c r="U1598" s="172"/>
      <c r="V1598" s="172"/>
      <c r="W1598" s="172"/>
      <c r="X1598" s="172"/>
      <c r="Y1598" s="172"/>
      <c r="Z1598" s="172"/>
      <c r="AA1598" s="172"/>
      <c r="AB1598" s="172"/>
    </row>
    <row r="1599" spans="1:28" ht="14.25">
      <c r="A1599" s="159"/>
      <c r="B1599" s="160"/>
      <c r="C1599" s="160"/>
      <c r="D1599" s="161"/>
      <c r="E1599" s="160"/>
      <c r="F1599" s="162"/>
      <c r="G1599" s="163"/>
      <c r="H1599" s="164"/>
      <c r="I1599" s="172"/>
      <c r="J1599" s="172"/>
      <c r="K1599" s="172"/>
      <c r="L1599" s="172"/>
      <c r="M1599" s="172"/>
      <c r="N1599" s="172"/>
      <c r="O1599" s="172"/>
      <c r="P1599" s="172"/>
      <c r="Q1599" s="172"/>
      <c r="R1599" s="172"/>
      <c r="S1599" s="172"/>
      <c r="T1599" s="172"/>
      <c r="U1599" s="172"/>
      <c r="V1599" s="172"/>
      <c r="W1599" s="172"/>
      <c r="X1599" s="172"/>
      <c r="Y1599" s="172"/>
      <c r="Z1599" s="172"/>
      <c r="AA1599" s="172"/>
      <c r="AB1599" s="172"/>
    </row>
    <row r="1600" spans="1:28" ht="14.25">
      <c r="A1600" s="148" t="s">
        <v>792</v>
      </c>
      <c r="B1600" s="149" t="s">
        <v>7</v>
      </c>
      <c r="C1600" s="149" t="s">
        <v>1504</v>
      </c>
      <c r="D1600" s="165" t="s">
        <v>1505</v>
      </c>
      <c r="E1600" s="149" t="s">
        <v>10</v>
      </c>
      <c r="F1600" s="150" t="s">
        <v>11</v>
      </c>
      <c r="G1600" s="151" t="s">
        <v>1506</v>
      </c>
      <c r="H1600" s="152" t="s">
        <v>1507</v>
      </c>
      <c r="I1600" s="172"/>
      <c r="J1600" s="172"/>
      <c r="K1600" s="172"/>
      <c r="L1600" s="172"/>
      <c r="M1600" s="172"/>
      <c r="N1600" s="172"/>
      <c r="O1600" s="172"/>
      <c r="P1600" s="172"/>
      <c r="Q1600" s="172"/>
      <c r="R1600" s="172"/>
      <c r="S1600" s="172"/>
      <c r="T1600" s="172"/>
      <c r="U1600" s="172"/>
      <c r="V1600" s="172"/>
      <c r="W1600" s="172"/>
      <c r="X1600" s="172"/>
      <c r="Y1600" s="172"/>
      <c r="Z1600" s="172"/>
      <c r="AA1600" s="172"/>
      <c r="AB1600" s="172"/>
    </row>
    <row r="1601" spans="1:28" ht="38.25">
      <c r="A1601" s="153" t="s">
        <v>1508</v>
      </c>
      <c r="B1601" s="154" t="s">
        <v>793</v>
      </c>
      <c r="C1601" s="154" t="s">
        <v>27</v>
      </c>
      <c r="D1601" s="155" t="s">
        <v>794</v>
      </c>
      <c r="E1601" s="154" t="s">
        <v>76</v>
      </c>
      <c r="F1601" s="156">
        <v>1</v>
      </c>
      <c r="G1601" s="157">
        <v>23.69</v>
      </c>
      <c r="H1601" s="158">
        <v>23.69</v>
      </c>
      <c r="I1601" s="172"/>
      <c r="J1601" s="172"/>
      <c r="K1601" s="172"/>
      <c r="L1601" s="172"/>
      <c r="M1601" s="172"/>
      <c r="N1601" s="172"/>
      <c r="O1601" s="172"/>
      <c r="P1601" s="172"/>
      <c r="Q1601" s="172"/>
      <c r="R1601" s="172"/>
      <c r="S1601" s="172"/>
      <c r="T1601" s="172"/>
      <c r="U1601" s="172"/>
      <c r="V1601" s="172"/>
      <c r="W1601" s="172"/>
      <c r="X1601" s="172"/>
      <c r="Y1601" s="172"/>
      <c r="Z1601" s="172"/>
      <c r="AA1601" s="172"/>
      <c r="AB1601" s="172"/>
    </row>
    <row r="1602" spans="1:28" ht="25.5">
      <c r="A1602" s="166" t="s">
        <v>1510</v>
      </c>
      <c r="B1602" s="167" t="s">
        <v>2118</v>
      </c>
      <c r="C1602" s="167" t="s">
        <v>27</v>
      </c>
      <c r="D1602" s="168" t="s">
        <v>2119</v>
      </c>
      <c r="E1602" s="167" t="s">
        <v>1673</v>
      </c>
      <c r="F1602" s="169">
        <v>0.16520000000000001</v>
      </c>
      <c r="G1602" s="170">
        <v>30.48</v>
      </c>
      <c r="H1602" s="171">
        <v>5.03</v>
      </c>
      <c r="I1602" s="172"/>
      <c r="J1602" s="172"/>
      <c r="K1602" s="172"/>
      <c r="L1602" s="172"/>
      <c r="M1602" s="172"/>
      <c r="N1602" s="172"/>
      <c r="O1602" s="172"/>
      <c r="P1602" s="172"/>
      <c r="Q1602" s="172"/>
      <c r="R1602" s="172"/>
      <c r="S1602" s="172"/>
      <c r="T1602" s="172"/>
      <c r="U1602" s="172"/>
      <c r="V1602" s="172"/>
      <c r="W1602" s="172"/>
      <c r="X1602" s="172"/>
      <c r="Y1602" s="172"/>
      <c r="Z1602" s="172"/>
      <c r="AA1602" s="172"/>
      <c r="AB1602" s="172"/>
    </row>
    <row r="1603" spans="1:28" ht="25.5">
      <c r="A1603" s="166" t="s">
        <v>1510</v>
      </c>
      <c r="B1603" s="167" t="s">
        <v>2411</v>
      </c>
      <c r="C1603" s="167" t="s">
        <v>27</v>
      </c>
      <c r="D1603" s="168" t="s">
        <v>2412</v>
      </c>
      <c r="E1603" s="167" t="s">
        <v>1673</v>
      </c>
      <c r="F1603" s="169">
        <v>0.16520000000000001</v>
      </c>
      <c r="G1603" s="170">
        <v>24.48</v>
      </c>
      <c r="H1603" s="171">
        <v>4.04</v>
      </c>
      <c r="I1603" s="172"/>
      <c r="J1603" s="172"/>
      <c r="K1603" s="172"/>
      <c r="L1603" s="172"/>
      <c r="M1603" s="172"/>
      <c r="N1603" s="172"/>
      <c r="O1603" s="172"/>
      <c r="P1603" s="172"/>
      <c r="Q1603" s="172"/>
      <c r="R1603" s="172"/>
      <c r="S1603" s="172"/>
      <c r="T1603" s="172"/>
      <c r="U1603" s="172"/>
      <c r="V1603" s="172"/>
      <c r="W1603" s="172"/>
      <c r="X1603" s="172"/>
      <c r="Y1603" s="172"/>
      <c r="Z1603" s="172"/>
      <c r="AA1603" s="172"/>
      <c r="AB1603" s="172"/>
    </row>
    <row r="1604" spans="1:28" ht="14.25">
      <c r="A1604" s="166" t="s">
        <v>1513</v>
      </c>
      <c r="B1604" s="167" t="s">
        <v>2561</v>
      </c>
      <c r="C1604" s="167" t="s">
        <v>27</v>
      </c>
      <c r="D1604" s="168" t="s">
        <v>2562</v>
      </c>
      <c r="E1604" s="167" t="s">
        <v>76</v>
      </c>
      <c r="F1604" s="169">
        <v>1</v>
      </c>
      <c r="G1604" s="170">
        <v>7.88</v>
      </c>
      <c r="H1604" s="171">
        <v>7.88</v>
      </c>
      <c r="I1604" s="172"/>
      <c r="J1604" s="172"/>
      <c r="K1604" s="172"/>
      <c r="L1604" s="172"/>
      <c r="M1604" s="172"/>
      <c r="N1604" s="172"/>
      <c r="O1604" s="172"/>
      <c r="P1604" s="172"/>
      <c r="Q1604" s="172"/>
      <c r="R1604" s="172"/>
      <c r="S1604" s="172"/>
      <c r="T1604" s="172"/>
      <c r="U1604" s="172"/>
      <c r="V1604" s="172"/>
      <c r="W1604" s="172"/>
      <c r="X1604" s="172"/>
      <c r="Y1604" s="172"/>
      <c r="Z1604" s="172"/>
      <c r="AA1604" s="172"/>
      <c r="AB1604" s="172"/>
    </row>
    <row r="1605" spans="1:28" ht="25.5">
      <c r="A1605" s="166" t="s">
        <v>1513</v>
      </c>
      <c r="B1605" s="167" t="s">
        <v>2547</v>
      </c>
      <c r="C1605" s="167" t="s">
        <v>27</v>
      </c>
      <c r="D1605" s="168" t="s">
        <v>2548</v>
      </c>
      <c r="E1605" s="167" t="s">
        <v>76</v>
      </c>
      <c r="F1605" s="169">
        <v>7.4999999999999997E-2</v>
      </c>
      <c r="G1605" s="170">
        <v>25.4</v>
      </c>
      <c r="H1605" s="171">
        <v>1.9</v>
      </c>
      <c r="I1605" s="172"/>
      <c r="J1605" s="172"/>
      <c r="K1605" s="172"/>
      <c r="L1605" s="172"/>
      <c r="M1605" s="172"/>
      <c r="N1605" s="172"/>
      <c r="O1605" s="172"/>
      <c r="P1605" s="172"/>
      <c r="Q1605" s="172"/>
      <c r="R1605" s="172"/>
      <c r="S1605" s="172"/>
      <c r="T1605" s="172"/>
      <c r="U1605" s="172"/>
      <c r="V1605" s="172"/>
      <c r="W1605" s="172"/>
      <c r="X1605" s="172"/>
      <c r="Y1605" s="172"/>
      <c r="Z1605" s="172"/>
      <c r="AA1605" s="172"/>
      <c r="AB1605" s="172"/>
    </row>
    <row r="1606" spans="1:28" ht="14.25">
      <c r="A1606" s="166" t="s">
        <v>1513</v>
      </c>
      <c r="B1606" s="167" t="s">
        <v>2559</v>
      </c>
      <c r="C1606" s="167" t="s">
        <v>27</v>
      </c>
      <c r="D1606" s="168" t="s">
        <v>2560</v>
      </c>
      <c r="E1606" s="167" t="s">
        <v>76</v>
      </c>
      <c r="F1606" s="169">
        <v>2</v>
      </c>
      <c r="G1606" s="170">
        <v>2.42</v>
      </c>
      <c r="H1606" s="171">
        <v>4.84</v>
      </c>
      <c r="I1606" s="172"/>
      <c r="J1606" s="172"/>
      <c r="K1606" s="172"/>
      <c r="L1606" s="172"/>
      <c r="M1606" s="172"/>
      <c r="N1606" s="172"/>
      <c r="O1606" s="172"/>
      <c r="P1606" s="172"/>
      <c r="Q1606" s="172"/>
      <c r="R1606" s="172"/>
      <c r="S1606" s="172"/>
      <c r="T1606" s="172"/>
      <c r="U1606" s="172"/>
      <c r="V1606" s="172"/>
      <c r="W1606" s="172"/>
      <c r="X1606" s="172"/>
      <c r="Y1606" s="172"/>
      <c r="Z1606" s="172"/>
      <c r="AA1606" s="172"/>
      <c r="AB1606" s="172"/>
    </row>
    <row r="1607" spans="1:28" ht="14.25">
      <c r="A1607" s="159"/>
      <c r="B1607" s="160"/>
      <c r="C1607" s="160"/>
      <c r="D1607" s="161"/>
      <c r="E1607" s="160"/>
      <c r="F1607" s="162"/>
      <c r="G1607" s="163"/>
      <c r="H1607" s="164"/>
      <c r="I1607" s="172"/>
      <c r="J1607" s="172"/>
      <c r="K1607" s="172"/>
      <c r="L1607" s="172"/>
      <c r="M1607" s="172"/>
      <c r="N1607" s="172"/>
      <c r="O1607" s="172"/>
      <c r="P1607" s="172"/>
      <c r="Q1607" s="172"/>
      <c r="R1607" s="172"/>
      <c r="S1607" s="172"/>
      <c r="T1607" s="172"/>
      <c r="U1607" s="172"/>
      <c r="V1607" s="172"/>
      <c r="W1607" s="172"/>
      <c r="X1607" s="172"/>
      <c r="Y1607" s="172"/>
      <c r="Z1607" s="172"/>
      <c r="AA1607" s="172"/>
      <c r="AB1607" s="172"/>
    </row>
    <row r="1608" spans="1:28" ht="14.25">
      <c r="A1608" s="148" t="s">
        <v>795</v>
      </c>
      <c r="B1608" s="149" t="s">
        <v>7</v>
      </c>
      <c r="C1608" s="149" t="s">
        <v>1504</v>
      </c>
      <c r="D1608" s="165" t="s">
        <v>1505</v>
      </c>
      <c r="E1608" s="149" t="s">
        <v>10</v>
      </c>
      <c r="F1608" s="150" t="s">
        <v>11</v>
      </c>
      <c r="G1608" s="151" t="s">
        <v>1506</v>
      </c>
      <c r="H1608" s="152" t="s">
        <v>1507</v>
      </c>
      <c r="I1608" s="172"/>
      <c r="J1608" s="172"/>
      <c r="K1608" s="172"/>
      <c r="L1608" s="172"/>
      <c r="M1608" s="172"/>
      <c r="N1608" s="172"/>
      <c r="O1608" s="172"/>
      <c r="P1608" s="172"/>
      <c r="Q1608" s="172"/>
      <c r="R1608" s="172"/>
      <c r="S1608" s="172"/>
      <c r="T1608" s="172"/>
      <c r="U1608" s="172"/>
      <c r="V1608" s="172"/>
      <c r="W1608" s="172"/>
      <c r="X1608" s="172"/>
      <c r="Y1608" s="172"/>
      <c r="Z1608" s="172"/>
      <c r="AA1608" s="172"/>
      <c r="AB1608" s="172"/>
    </row>
    <row r="1609" spans="1:28" ht="38.25">
      <c r="A1609" s="153" t="s">
        <v>1508</v>
      </c>
      <c r="B1609" s="154" t="s">
        <v>796</v>
      </c>
      <c r="C1609" s="154" t="s">
        <v>27</v>
      </c>
      <c r="D1609" s="155" t="s">
        <v>797</v>
      </c>
      <c r="E1609" s="154" t="s">
        <v>76</v>
      </c>
      <c r="F1609" s="156">
        <v>1</v>
      </c>
      <c r="G1609" s="157">
        <v>27.6</v>
      </c>
      <c r="H1609" s="158">
        <v>27.6</v>
      </c>
      <c r="I1609" s="172"/>
      <c r="J1609" s="172"/>
      <c r="K1609" s="172"/>
      <c r="L1609" s="172"/>
      <c r="M1609" s="172"/>
      <c r="N1609" s="172"/>
      <c r="O1609" s="172"/>
      <c r="P1609" s="172"/>
      <c r="Q1609" s="172"/>
      <c r="R1609" s="172"/>
      <c r="S1609" s="172"/>
      <c r="T1609" s="172"/>
      <c r="U1609" s="172"/>
      <c r="V1609" s="172"/>
      <c r="W1609" s="172"/>
      <c r="X1609" s="172"/>
      <c r="Y1609" s="172"/>
      <c r="Z1609" s="172"/>
      <c r="AA1609" s="172"/>
      <c r="AB1609" s="172"/>
    </row>
    <row r="1610" spans="1:28" ht="25.5">
      <c r="A1610" s="166" t="s">
        <v>1510</v>
      </c>
      <c r="B1610" s="167" t="s">
        <v>2118</v>
      </c>
      <c r="C1610" s="167" t="s">
        <v>27</v>
      </c>
      <c r="D1610" s="168" t="s">
        <v>2119</v>
      </c>
      <c r="E1610" s="167" t="s">
        <v>1673</v>
      </c>
      <c r="F1610" s="169">
        <v>0.19259999999999999</v>
      </c>
      <c r="G1610" s="170">
        <v>30.48</v>
      </c>
      <c r="H1610" s="171">
        <v>5.87</v>
      </c>
      <c r="I1610" s="172"/>
      <c r="J1610" s="172"/>
      <c r="K1610" s="172"/>
      <c r="L1610" s="172"/>
      <c r="M1610" s="172"/>
      <c r="N1610" s="172"/>
      <c r="O1610" s="172"/>
      <c r="P1610" s="172"/>
      <c r="Q1610" s="172"/>
      <c r="R1610" s="172"/>
      <c r="S1610" s="172"/>
      <c r="T1610" s="172"/>
      <c r="U1610" s="172"/>
      <c r="V1610" s="172"/>
      <c r="W1610" s="172"/>
      <c r="X1610" s="172"/>
      <c r="Y1610" s="172"/>
      <c r="Z1610" s="172"/>
      <c r="AA1610" s="172"/>
      <c r="AB1610" s="172"/>
    </row>
    <row r="1611" spans="1:28" ht="25.5">
      <c r="A1611" s="166" t="s">
        <v>1510</v>
      </c>
      <c r="B1611" s="167" t="s">
        <v>2411</v>
      </c>
      <c r="C1611" s="167" t="s">
        <v>27</v>
      </c>
      <c r="D1611" s="168" t="s">
        <v>2412</v>
      </c>
      <c r="E1611" s="167" t="s">
        <v>1673</v>
      </c>
      <c r="F1611" s="169">
        <v>0.19259999999999999</v>
      </c>
      <c r="G1611" s="170">
        <v>24.48</v>
      </c>
      <c r="H1611" s="171">
        <v>4.71</v>
      </c>
      <c r="I1611" s="172"/>
      <c r="J1611" s="172"/>
      <c r="K1611" s="172"/>
      <c r="L1611" s="172"/>
      <c r="M1611" s="172"/>
      <c r="N1611" s="172"/>
      <c r="O1611" s="172"/>
      <c r="P1611" s="172"/>
      <c r="Q1611" s="172"/>
      <c r="R1611" s="172"/>
      <c r="S1611" s="172"/>
      <c r="T1611" s="172"/>
      <c r="U1611" s="172"/>
      <c r="V1611" s="172"/>
      <c r="W1611" s="172"/>
      <c r="X1611" s="172"/>
      <c r="Y1611" s="172"/>
      <c r="Z1611" s="172"/>
      <c r="AA1611" s="172"/>
      <c r="AB1611" s="172"/>
    </row>
    <row r="1612" spans="1:28" ht="14.25">
      <c r="A1612" s="166" t="s">
        <v>1513</v>
      </c>
      <c r="B1612" s="167" t="s">
        <v>2563</v>
      </c>
      <c r="C1612" s="167" t="s">
        <v>27</v>
      </c>
      <c r="D1612" s="168" t="s">
        <v>2564</v>
      </c>
      <c r="E1612" s="167" t="s">
        <v>76</v>
      </c>
      <c r="F1612" s="169">
        <v>1</v>
      </c>
      <c r="G1612" s="170">
        <v>8.26</v>
      </c>
      <c r="H1612" s="171">
        <v>8.26</v>
      </c>
      <c r="I1612" s="172"/>
      <c r="J1612" s="172"/>
      <c r="K1612" s="172"/>
      <c r="L1612" s="172"/>
      <c r="M1612" s="172"/>
      <c r="N1612" s="172"/>
      <c r="O1612" s="172"/>
      <c r="P1612" s="172"/>
      <c r="Q1612" s="172"/>
      <c r="R1612" s="172"/>
      <c r="S1612" s="172"/>
      <c r="T1612" s="172"/>
      <c r="U1612" s="172"/>
      <c r="V1612" s="172"/>
      <c r="W1612" s="172"/>
      <c r="X1612" s="172"/>
      <c r="Y1612" s="172"/>
      <c r="Z1612" s="172"/>
      <c r="AA1612" s="172"/>
      <c r="AB1612" s="172"/>
    </row>
    <row r="1613" spans="1:28" ht="14.25">
      <c r="A1613" s="166" t="s">
        <v>1513</v>
      </c>
      <c r="B1613" s="167" t="s">
        <v>2565</v>
      </c>
      <c r="C1613" s="167" t="s">
        <v>27</v>
      </c>
      <c r="D1613" s="168" t="s">
        <v>2566</v>
      </c>
      <c r="E1613" s="167" t="s">
        <v>76</v>
      </c>
      <c r="F1613" s="169">
        <v>2</v>
      </c>
      <c r="G1613" s="170">
        <v>2.92</v>
      </c>
      <c r="H1613" s="171">
        <v>5.84</v>
      </c>
      <c r="I1613" s="172"/>
      <c r="J1613" s="172"/>
      <c r="K1613" s="172"/>
      <c r="L1613" s="172"/>
      <c r="M1613" s="172"/>
      <c r="N1613" s="172"/>
      <c r="O1613" s="172"/>
      <c r="P1613" s="172"/>
      <c r="Q1613" s="172"/>
      <c r="R1613" s="172"/>
      <c r="S1613" s="172"/>
      <c r="T1613" s="172"/>
      <c r="U1613" s="172"/>
      <c r="V1613" s="172"/>
      <c r="W1613" s="172"/>
      <c r="X1613" s="172"/>
      <c r="Y1613" s="172"/>
      <c r="Z1613" s="172"/>
      <c r="AA1613" s="172"/>
      <c r="AB1613" s="172"/>
    </row>
    <row r="1614" spans="1:28" ht="25.5">
      <c r="A1614" s="166" t="s">
        <v>1513</v>
      </c>
      <c r="B1614" s="167" t="s">
        <v>2547</v>
      </c>
      <c r="C1614" s="167" t="s">
        <v>27</v>
      </c>
      <c r="D1614" s="168" t="s">
        <v>2548</v>
      </c>
      <c r="E1614" s="167" t="s">
        <v>76</v>
      </c>
      <c r="F1614" s="169">
        <v>0.115</v>
      </c>
      <c r="G1614" s="170">
        <v>25.4</v>
      </c>
      <c r="H1614" s="171">
        <v>2.92</v>
      </c>
      <c r="I1614" s="172"/>
      <c r="J1614" s="172"/>
      <c r="K1614" s="172"/>
      <c r="L1614" s="172"/>
      <c r="M1614" s="172"/>
      <c r="N1614" s="172"/>
      <c r="O1614" s="172"/>
      <c r="P1614" s="172"/>
      <c r="Q1614" s="172"/>
      <c r="R1614" s="172"/>
      <c r="S1614" s="172"/>
      <c r="T1614" s="172"/>
      <c r="U1614" s="172"/>
      <c r="V1614" s="172"/>
      <c r="W1614" s="172"/>
      <c r="X1614" s="172"/>
      <c r="Y1614" s="172"/>
      <c r="Z1614" s="172"/>
      <c r="AA1614" s="172"/>
      <c r="AB1614" s="172"/>
    </row>
    <row r="1615" spans="1:28" ht="14.25">
      <c r="A1615" s="159"/>
      <c r="B1615" s="160"/>
      <c r="C1615" s="160"/>
      <c r="D1615" s="161"/>
      <c r="E1615" s="160"/>
      <c r="F1615" s="162"/>
      <c r="G1615" s="163"/>
      <c r="H1615" s="164"/>
      <c r="I1615" s="172"/>
      <c r="J1615" s="172"/>
      <c r="K1615" s="172"/>
      <c r="L1615" s="172"/>
      <c r="M1615" s="172"/>
      <c r="N1615" s="172"/>
      <c r="O1615" s="172"/>
      <c r="P1615" s="172"/>
      <c r="Q1615" s="172"/>
      <c r="R1615" s="172"/>
      <c r="S1615" s="172"/>
      <c r="T1615" s="172"/>
      <c r="U1615" s="172"/>
      <c r="V1615" s="172"/>
      <c r="W1615" s="172"/>
      <c r="X1615" s="172"/>
      <c r="Y1615" s="172"/>
      <c r="Z1615" s="172"/>
      <c r="AA1615" s="172"/>
      <c r="AB1615" s="172"/>
    </row>
    <row r="1616" spans="1:28" ht="14.25">
      <c r="A1616" s="148" t="s">
        <v>798</v>
      </c>
      <c r="B1616" s="149" t="s">
        <v>7</v>
      </c>
      <c r="C1616" s="149" t="s">
        <v>1504</v>
      </c>
      <c r="D1616" s="165" t="s">
        <v>1505</v>
      </c>
      <c r="E1616" s="149" t="s">
        <v>10</v>
      </c>
      <c r="F1616" s="150" t="s">
        <v>11</v>
      </c>
      <c r="G1616" s="151" t="s">
        <v>1506</v>
      </c>
      <c r="H1616" s="152" t="s">
        <v>1507</v>
      </c>
      <c r="I1616" s="172"/>
      <c r="J1616" s="172"/>
      <c r="K1616" s="172"/>
      <c r="L1616" s="172"/>
      <c r="M1616" s="172"/>
      <c r="N1616" s="172"/>
      <c r="O1616" s="172"/>
      <c r="P1616" s="172"/>
      <c r="Q1616" s="172"/>
      <c r="R1616" s="172"/>
      <c r="S1616" s="172"/>
      <c r="T1616" s="172"/>
      <c r="U1616" s="172"/>
      <c r="V1616" s="172"/>
      <c r="W1616" s="172"/>
      <c r="X1616" s="172"/>
      <c r="Y1616" s="172"/>
      <c r="Z1616" s="172"/>
      <c r="AA1616" s="172"/>
      <c r="AB1616" s="172"/>
    </row>
    <row r="1617" spans="1:28" ht="38.25">
      <c r="A1617" s="153" t="s">
        <v>1508</v>
      </c>
      <c r="B1617" s="154" t="s">
        <v>799</v>
      </c>
      <c r="C1617" s="154" t="s">
        <v>27</v>
      </c>
      <c r="D1617" s="155" t="s">
        <v>800</v>
      </c>
      <c r="E1617" s="154" t="s">
        <v>76</v>
      </c>
      <c r="F1617" s="156">
        <v>1</v>
      </c>
      <c r="G1617" s="157">
        <v>28.43</v>
      </c>
      <c r="H1617" s="158">
        <v>28.43</v>
      </c>
      <c r="I1617" s="172"/>
      <c r="J1617" s="172"/>
      <c r="K1617" s="172"/>
      <c r="L1617" s="172"/>
      <c r="M1617" s="172"/>
      <c r="N1617" s="172"/>
      <c r="O1617" s="172"/>
      <c r="P1617" s="172"/>
      <c r="Q1617" s="172"/>
      <c r="R1617" s="172"/>
      <c r="S1617" s="172"/>
      <c r="T1617" s="172"/>
      <c r="U1617" s="172"/>
      <c r="V1617" s="172"/>
      <c r="W1617" s="172"/>
      <c r="X1617" s="172"/>
      <c r="Y1617" s="172"/>
      <c r="Z1617" s="172"/>
      <c r="AA1617" s="172"/>
      <c r="AB1617" s="172"/>
    </row>
    <row r="1618" spans="1:28" ht="25.5">
      <c r="A1618" s="166" t="s">
        <v>1510</v>
      </c>
      <c r="B1618" s="167" t="s">
        <v>2118</v>
      </c>
      <c r="C1618" s="167" t="s">
        <v>27</v>
      </c>
      <c r="D1618" s="168" t="s">
        <v>2119</v>
      </c>
      <c r="E1618" s="167" t="s">
        <v>1673</v>
      </c>
      <c r="F1618" s="169">
        <v>0.19259999999999999</v>
      </c>
      <c r="G1618" s="170">
        <v>30.48</v>
      </c>
      <c r="H1618" s="171">
        <v>5.87</v>
      </c>
      <c r="I1618" s="172"/>
      <c r="J1618" s="172"/>
      <c r="K1618" s="172"/>
      <c r="L1618" s="172"/>
      <c r="M1618" s="172"/>
      <c r="N1618" s="172"/>
      <c r="O1618" s="172"/>
      <c r="P1618" s="172"/>
      <c r="Q1618" s="172"/>
      <c r="R1618" s="172"/>
      <c r="S1618" s="172"/>
      <c r="T1618" s="172"/>
      <c r="U1618" s="172"/>
      <c r="V1618" s="172"/>
      <c r="W1618" s="172"/>
      <c r="X1618" s="172"/>
      <c r="Y1618" s="172"/>
      <c r="Z1618" s="172"/>
      <c r="AA1618" s="172"/>
      <c r="AB1618" s="172"/>
    </row>
    <row r="1619" spans="1:28" ht="25.5">
      <c r="A1619" s="166" t="s">
        <v>1510</v>
      </c>
      <c r="B1619" s="167" t="s">
        <v>2411</v>
      </c>
      <c r="C1619" s="167" t="s">
        <v>27</v>
      </c>
      <c r="D1619" s="168" t="s">
        <v>2412</v>
      </c>
      <c r="E1619" s="167" t="s">
        <v>1673</v>
      </c>
      <c r="F1619" s="169">
        <v>0.19259999999999999</v>
      </c>
      <c r="G1619" s="170">
        <v>24.48</v>
      </c>
      <c r="H1619" s="171">
        <v>4.71</v>
      </c>
      <c r="I1619" s="172"/>
      <c r="J1619" s="172"/>
      <c r="K1619" s="172"/>
      <c r="L1619" s="172"/>
      <c r="M1619" s="172"/>
      <c r="N1619" s="172"/>
      <c r="O1619" s="172"/>
      <c r="P1619" s="172"/>
      <c r="Q1619" s="172"/>
      <c r="R1619" s="172"/>
      <c r="S1619" s="172"/>
      <c r="T1619" s="172"/>
      <c r="U1619" s="172"/>
      <c r="V1619" s="172"/>
      <c r="W1619" s="172"/>
      <c r="X1619" s="172"/>
      <c r="Y1619" s="172"/>
      <c r="Z1619" s="172"/>
      <c r="AA1619" s="172"/>
      <c r="AB1619" s="172"/>
    </row>
    <row r="1620" spans="1:28" ht="14.25">
      <c r="A1620" s="166" t="s">
        <v>1513</v>
      </c>
      <c r="B1620" s="167" t="s">
        <v>2567</v>
      </c>
      <c r="C1620" s="167" t="s">
        <v>27</v>
      </c>
      <c r="D1620" s="168" t="s">
        <v>2568</v>
      </c>
      <c r="E1620" s="167" t="s">
        <v>76</v>
      </c>
      <c r="F1620" s="169">
        <v>1</v>
      </c>
      <c r="G1620" s="170">
        <v>9.09</v>
      </c>
      <c r="H1620" s="171">
        <v>9.09</v>
      </c>
      <c r="I1620" s="172"/>
      <c r="J1620" s="172"/>
      <c r="K1620" s="172"/>
      <c r="L1620" s="172"/>
      <c r="M1620" s="172"/>
      <c r="N1620" s="172"/>
      <c r="O1620" s="172"/>
      <c r="P1620" s="172"/>
      <c r="Q1620" s="172"/>
      <c r="R1620" s="172"/>
      <c r="S1620" s="172"/>
      <c r="T1620" s="172"/>
      <c r="U1620" s="172"/>
      <c r="V1620" s="172"/>
      <c r="W1620" s="172"/>
      <c r="X1620" s="172"/>
      <c r="Y1620" s="172"/>
      <c r="Z1620" s="172"/>
      <c r="AA1620" s="172"/>
      <c r="AB1620" s="172"/>
    </row>
    <row r="1621" spans="1:28" ht="14.25">
      <c r="A1621" s="166" t="s">
        <v>1513</v>
      </c>
      <c r="B1621" s="167" t="s">
        <v>2565</v>
      </c>
      <c r="C1621" s="167" t="s">
        <v>27</v>
      </c>
      <c r="D1621" s="168" t="s">
        <v>2566</v>
      </c>
      <c r="E1621" s="167" t="s">
        <v>76</v>
      </c>
      <c r="F1621" s="169">
        <v>2</v>
      </c>
      <c r="G1621" s="170">
        <v>2.92</v>
      </c>
      <c r="H1621" s="171">
        <v>5.84</v>
      </c>
      <c r="I1621" s="172"/>
      <c r="J1621" s="172"/>
      <c r="K1621" s="172"/>
      <c r="L1621" s="172"/>
      <c r="M1621" s="172"/>
      <c r="N1621" s="172"/>
      <c r="O1621" s="172"/>
      <c r="P1621" s="172"/>
      <c r="Q1621" s="172"/>
      <c r="R1621" s="172"/>
      <c r="S1621" s="172"/>
      <c r="T1621" s="172"/>
      <c r="U1621" s="172"/>
      <c r="V1621" s="172"/>
      <c r="W1621" s="172"/>
      <c r="X1621" s="172"/>
      <c r="Y1621" s="172"/>
      <c r="Z1621" s="172"/>
      <c r="AA1621" s="172"/>
      <c r="AB1621" s="172"/>
    </row>
    <row r="1622" spans="1:28" ht="25.5">
      <c r="A1622" s="166" t="s">
        <v>1513</v>
      </c>
      <c r="B1622" s="167" t="s">
        <v>2547</v>
      </c>
      <c r="C1622" s="167" t="s">
        <v>27</v>
      </c>
      <c r="D1622" s="168" t="s">
        <v>2548</v>
      </c>
      <c r="E1622" s="167" t="s">
        <v>76</v>
      </c>
      <c r="F1622" s="169">
        <v>0.115</v>
      </c>
      <c r="G1622" s="170">
        <v>25.4</v>
      </c>
      <c r="H1622" s="171">
        <v>2.92</v>
      </c>
      <c r="I1622" s="172"/>
      <c r="J1622" s="172"/>
      <c r="K1622" s="172"/>
      <c r="L1622" s="172"/>
      <c r="M1622" s="172"/>
      <c r="N1622" s="172"/>
      <c r="O1622" s="172"/>
      <c r="P1622" s="172"/>
      <c r="Q1622" s="172"/>
      <c r="R1622" s="172"/>
      <c r="S1622" s="172"/>
      <c r="T1622" s="172"/>
      <c r="U1622" s="172"/>
      <c r="V1622" s="172"/>
      <c r="W1622" s="172"/>
      <c r="X1622" s="172"/>
      <c r="Y1622" s="172"/>
      <c r="Z1622" s="172"/>
      <c r="AA1622" s="172"/>
      <c r="AB1622" s="172"/>
    </row>
    <row r="1623" spans="1:28" ht="14.25">
      <c r="A1623" s="159"/>
      <c r="B1623" s="160"/>
      <c r="C1623" s="160"/>
      <c r="D1623" s="161"/>
      <c r="E1623" s="160"/>
      <c r="F1623" s="162"/>
      <c r="G1623" s="163"/>
      <c r="H1623" s="164"/>
      <c r="I1623" s="172"/>
      <c r="J1623" s="172"/>
      <c r="K1623" s="172"/>
      <c r="L1623" s="172"/>
      <c r="M1623" s="172"/>
      <c r="N1623" s="172"/>
      <c r="O1623" s="172"/>
      <c r="P1623" s="172"/>
      <c r="Q1623" s="172"/>
      <c r="R1623" s="172"/>
      <c r="S1623" s="172"/>
      <c r="T1623" s="172"/>
      <c r="U1623" s="172"/>
      <c r="V1623" s="172"/>
      <c r="W1623" s="172"/>
      <c r="X1623" s="172"/>
      <c r="Y1623" s="172"/>
      <c r="Z1623" s="172"/>
      <c r="AA1623" s="172"/>
      <c r="AB1623" s="172"/>
    </row>
    <row r="1624" spans="1:28" ht="14.25">
      <c r="A1624" s="148" t="s">
        <v>801</v>
      </c>
      <c r="B1624" s="149" t="s">
        <v>7</v>
      </c>
      <c r="C1624" s="149" t="s">
        <v>1504</v>
      </c>
      <c r="D1624" s="165" t="s">
        <v>1505</v>
      </c>
      <c r="E1624" s="149" t="s">
        <v>10</v>
      </c>
      <c r="F1624" s="150" t="s">
        <v>11</v>
      </c>
      <c r="G1624" s="151" t="s">
        <v>1506</v>
      </c>
      <c r="H1624" s="152" t="s">
        <v>1507</v>
      </c>
      <c r="I1624" s="172"/>
      <c r="J1624" s="172"/>
      <c r="K1624" s="172"/>
      <c r="L1624" s="172"/>
      <c r="M1624" s="172"/>
      <c r="N1624" s="172"/>
      <c r="O1624" s="172"/>
      <c r="P1624" s="172"/>
      <c r="Q1624" s="172"/>
      <c r="R1624" s="172"/>
      <c r="S1624" s="172"/>
      <c r="T1624" s="172"/>
      <c r="U1624" s="172"/>
      <c r="V1624" s="172"/>
      <c r="W1624" s="172"/>
      <c r="X1624" s="172"/>
      <c r="Y1624" s="172"/>
      <c r="Z1624" s="172"/>
      <c r="AA1624" s="172"/>
      <c r="AB1624" s="172"/>
    </row>
    <row r="1625" spans="1:28" ht="38.25">
      <c r="A1625" s="153" t="s">
        <v>1508</v>
      </c>
      <c r="B1625" s="154" t="s">
        <v>802</v>
      </c>
      <c r="C1625" s="154" t="s">
        <v>27</v>
      </c>
      <c r="D1625" s="155" t="s">
        <v>803</v>
      </c>
      <c r="E1625" s="154" t="s">
        <v>76</v>
      </c>
      <c r="F1625" s="156">
        <v>1</v>
      </c>
      <c r="G1625" s="157">
        <v>77.3</v>
      </c>
      <c r="H1625" s="158">
        <v>77.3</v>
      </c>
      <c r="I1625" s="172"/>
      <c r="J1625" s="172"/>
      <c r="K1625" s="172"/>
      <c r="L1625" s="172"/>
      <c r="M1625" s="172"/>
      <c r="N1625" s="172"/>
      <c r="O1625" s="172"/>
      <c r="P1625" s="172"/>
      <c r="Q1625" s="172"/>
      <c r="R1625" s="172"/>
      <c r="S1625" s="172"/>
      <c r="T1625" s="172"/>
      <c r="U1625" s="172"/>
      <c r="V1625" s="172"/>
      <c r="W1625" s="172"/>
      <c r="X1625" s="172"/>
      <c r="Y1625" s="172"/>
      <c r="Z1625" s="172"/>
      <c r="AA1625" s="172"/>
      <c r="AB1625" s="172"/>
    </row>
    <row r="1626" spans="1:28" ht="25.5">
      <c r="A1626" s="166" t="s">
        <v>1510</v>
      </c>
      <c r="B1626" s="167" t="s">
        <v>2411</v>
      </c>
      <c r="C1626" s="167" t="s">
        <v>27</v>
      </c>
      <c r="D1626" s="168" t="s">
        <v>2412</v>
      </c>
      <c r="E1626" s="167" t="s">
        <v>1673</v>
      </c>
      <c r="F1626" s="169">
        <v>0.19259999999999999</v>
      </c>
      <c r="G1626" s="170">
        <v>24.48</v>
      </c>
      <c r="H1626" s="171">
        <v>4.71</v>
      </c>
      <c r="I1626" s="172"/>
      <c r="J1626" s="172"/>
      <c r="K1626" s="172"/>
      <c r="L1626" s="172"/>
      <c r="M1626" s="172"/>
      <c r="N1626" s="172"/>
      <c r="O1626" s="172"/>
      <c r="P1626" s="172"/>
      <c r="Q1626" s="172"/>
      <c r="R1626" s="172"/>
      <c r="S1626" s="172"/>
      <c r="T1626" s="172"/>
      <c r="U1626" s="172"/>
      <c r="V1626" s="172"/>
      <c r="W1626" s="172"/>
      <c r="X1626" s="172"/>
      <c r="Y1626" s="172"/>
      <c r="Z1626" s="172"/>
      <c r="AA1626" s="172"/>
      <c r="AB1626" s="172"/>
    </row>
    <row r="1627" spans="1:28" ht="25.5">
      <c r="A1627" s="166" t="s">
        <v>1510</v>
      </c>
      <c r="B1627" s="167" t="s">
        <v>2118</v>
      </c>
      <c r="C1627" s="167" t="s">
        <v>27</v>
      </c>
      <c r="D1627" s="168" t="s">
        <v>2119</v>
      </c>
      <c r="E1627" s="167" t="s">
        <v>1673</v>
      </c>
      <c r="F1627" s="169">
        <v>0.19259999999999999</v>
      </c>
      <c r="G1627" s="170">
        <v>30.48</v>
      </c>
      <c r="H1627" s="171">
        <v>5.87</v>
      </c>
      <c r="I1627" s="172"/>
      <c r="J1627" s="172"/>
      <c r="K1627" s="172"/>
      <c r="L1627" s="172"/>
      <c r="M1627" s="172"/>
      <c r="N1627" s="172"/>
      <c r="O1627" s="172"/>
      <c r="P1627" s="172"/>
      <c r="Q1627" s="172"/>
      <c r="R1627" s="172"/>
      <c r="S1627" s="172"/>
      <c r="T1627" s="172"/>
      <c r="U1627" s="172"/>
      <c r="V1627" s="172"/>
      <c r="W1627" s="172"/>
      <c r="X1627" s="172"/>
      <c r="Y1627" s="172"/>
      <c r="Z1627" s="172"/>
      <c r="AA1627" s="172"/>
      <c r="AB1627" s="172"/>
    </row>
    <row r="1628" spans="1:28" ht="14.25">
      <c r="A1628" s="166" t="s">
        <v>1513</v>
      </c>
      <c r="B1628" s="167" t="s">
        <v>2569</v>
      </c>
      <c r="C1628" s="167" t="s">
        <v>27</v>
      </c>
      <c r="D1628" s="168" t="s">
        <v>2570</v>
      </c>
      <c r="E1628" s="167" t="s">
        <v>76</v>
      </c>
      <c r="F1628" s="169">
        <v>1</v>
      </c>
      <c r="G1628" s="170">
        <v>57.96</v>
      </c>
      <c r="H1628" s="171">
        <v>57.96</v>
      </c>
      <c r="I1628" s="172"/>
      <c r="J1628" s="172"/>
      <c r="K1628" s="172"/>
      <c r="L1628" s="172"/>
      <c r="M1628" s="172"/>
      <c r="N1628" s="172"/>
      <c r="O1628" s="172"/>
      <c r="P1628" s="172"/>
      <c r="Q1628" s="172"/>
      <c r="R1628" s="172"/>
      <c r="S1628" s="172"/>
      <c r="T1628" s="172"/>
      <c r="U1628" s="172"/>
      <c r="V1628" s="172"/>
      <c r="W1628" s="172"/>
      <c r="X1628" s="172"/>
      <c r="Y1628" s="172"/>
      <c r="Z1628" s="172"/>
      <c r="AA1628" s="172"/>
      <c r="AB1628" s="172"/>
    </row>
    <row r="1629" spans="1:28" ht="14.25">
      <c r="A1629" s="166" t="s">
        <v>1513</v>
      </c>
      <c r="B1629" s="167" t="s">
        <v>2565</v>
      </c>
      <c r="C1629" s="167" t="s">
        <v>27</v>
      </c>
      <c r="D1629" s="168" t="s">
        <v>2566</v>
      </c>
      <c r="E1629" s="167" t="s">
        <v>76</v>
      </c>
      <c r="F1629" s="169">
        <v>2</v>
      </c>
      <c r="G1629" s="170">
        <v>2.92</v>
      </c>
      <c r="H1629" s="171">
        <v>5.84</v>
      </c>
      <c r="I1629" s="172"/>
      <c r="J1629" s="172"/>
      <c r="K1629" s="172"/>
      <c r="L1629" s="172"/>
      <c r="M1629" s="172"/>
      <c r="N1629" s="172"/>
      <c r="O1629" s="172"/>
      <c r="P1629" s="172"/>
      <c r="Q1629" s="172"/>
      <c r="R1629" s="172"/>
      <c r="S1629" s="172"/>
      <c r="T1629" s="172"/>
      <c r="U1629" s="172"/>
      <c r="V1629" s="172"/>
      <c r="W1629" s="172"/>
      <c r="X1629" s="172"/>
      <c r="Y1629" s="172"/>
      <c r="Z1629" s="172"/>
      <c r="AA1629" s="172"/>
      <c r="AB1629" s="172"/>
    </row>
    <row r="1630" spans="1:28" ht="25.5">
      <c r="A1630" s="166" t="s">
        <v>1513</v>
      </c>
      <c r="B1630" s="167" t="s">
        <v>2547</v>
      </c>
      <c r="C1630" s="167" t="s">
        <v>27</v>
      </c>
      <c r="D1630" s="168" t="s">
        <v>2548</v>
      </c>
      <c r="E1630" s="167" t="s">
        <v>76</v>
      </c>
      <c r="F1630" s="169">
        <v>0.115</v>
      </c>
      <c r="G1630" s="170">
        <v>25.4</v>
      </c>
      <c r="H1630" s="171">
        <v>2.92</v>
      </c>
      <c r="I1630" s="172"/>
      <c r="J1630" s="172"/>
      <c r="K1630" s="172"/>
      <c r="L1630" s="172"/>
      <c r="M1630" s="172"/>
      <c r="N1630" s="172"/>
      <c r="O1630" s="172"/>
      <c r="P1630" s="172"/>
      <c r="Q1630" s="172"/>
      <c r="R1630" s="172"/>
      <c r="S1630" s="172"/>
      <c r="T1630" s="172"/>
      <c r="U1630" s="172"/>
      <c r="V1630" s="172"/>
      <c r="W1630" s="172"/>
      <c r="X1630" s="172"/>
      <c r="Y1630" s="172"/>
      <c r="Z1630" s="172"/>
      <c r="AA1630" s="172"/>
      <c r="AB1630" s="172"/>
    </row>
    <row r="1631" spans="1:28" ht="14.25">
      <c r="A1631" s="159"/>
      <c r="B1631" s="160"/>
      <c r="C1631" s="160"/>
      <c r="D1631" s="161"/>
      <c r="E1631" s="160"/>
      <c r="F1631" s="162"/>
      <c r="G1631" s="163"/>
      <c r="H1631" s="164"/>
      <c r="I1631" s="172"/>
      <c r="J1631" s="172"/>
      <c r="K1631" s="172"/>
      <c r="L1631" s="172"/>
      <c r="M1631" s="172"/>
      <c r="N1631" s="172"/>
      <c r="O1631" s="172"/>
      <c r="P1631" s="172"/>
      <c r="Q1631" s="172"/>
      <c r="R1631" s="172"/>
      <c r="S1631" s="172"/>
      <c r="T1631" s="172"/>
      <c r="U1631" s="172"/>
      <c r="V1631" s="172"/>
      <c r="W1631" s="172"/>
      <c r="X1631" s="172"/>
      <c r="Y1631" s="172"/>
      <c r="Z1631" s="172"/>
      <c r="AA1631" s="172"/>
      <c r="AB1631" s="172"/>
    </row>
    <row r="1632" spans="1:28" ht="14.25">
      <c r="A1632" s="148" t="s">
        <v>804</v>
      </c>
      <c r="B1632" s="149" t="s">
        <v>7</v>
      </c>
      <c r="C1632" s="149" t="s">
        <v>1504</v>
      </c>
      <c r="D1632" s="165" t="s">
        <v>1505</v>
      </c>
      <c r="E1632" s="149" t="s">
        <v>10</v>
      </c>
      <c r="F1632" s="150" t="s">
        <v>11</v>
      </c>
      <c r="G1632" s="151" t="s">
        <v>1506</v>
      </c>
      <c r="H1632" s="152" t="s">
        <v>1507</v>
      </c>
      <c r="I1632" s="172"/>
      <c r="J1632" s="172"/>
      <c r="K1632" s="172"/>
      <c r="L1632" s="172"/>
      <c r="M1632" s="172"/>
      <c r="N1632" s="172"/>
      <c r="O1632" s="172"/>
      <c r="P1632" s="172"/>
      <c r="Q1632" s="172"/>
      <c r="R1632" s="172"/>
      <c r="S1632" s="172"/>
      <c r="T1632" s="172"/>
      <c r="U1632" s="172"/>
      <c r="V1632" s="172"/>
      <c r="W1632" s="172"/>
      <c r="X1632" s="172"/>
      <c r="Y1632" s="172"/>
      <c r="Z1632" s="172"/>
      <c r="AA1632" s="172"/>
      <c r="AB1632" s="172"/>
    </row>
    <row r="1633" spans="1:28" ht="38.25">
      <c r="A1633" s="153" t="s">
        <v>1508</v>
      </c>
      <c r="B1633" s="154" t="s">
        <v>805</v>
      </c>
      <c r="C1633" s="154" t="s">
        <v>27</v>
      </c>
      <c r="D1633" s="155" t="s">
        <v>806</v>
      </c>
      <c r="E1633" s="154" t="s">
        <v>76</v>
      </c>
      <c r="F1633" s="156">
        <v>1</v>
      </c>
      <c r="G1633" s="157">
        <v>26.75</v>
      </c>
      <c r="H1633" s="158">
        <v>26.75</v>
      </c>
      <c r="I1633" s="172"/>
      <c r="J1633" s="172"/>
      <c r="K1633" s="172"/>
      <c r="L1633" s="172"/>
      <c r="M1633" s="172"/>
      <c r="N1633" s="172"/>
      <c r="O1633" s="172"/>
      <c r="P1633" s="172"/>
      <c r="Q1633" s="172"/>
      <c r="R1633" s="172"/>
      <c r="S1633" s="172"/>
      <c r="T1633" s="172"/>
      <c r="U1633" s="172"/>
      <c r="V1633" s="172"/>
      <c r="W1633" s="172"/>
      <c r="X1633" s="172"/>
      <c r="Y1633" s="172"/>
      <c r="Z1633" s="172"/>
      <c r="AA1633" s="172"/>
      <c r="AB1633" s="172"/>
    </row>
    <row r="1634" spans="1:28" ht="25.5">
      <c r="A1634" s="166" t="s">
        <v>1510</v>
      </c>
      <c r="B1634" s="167" t="s">
        <v>2411</v>
      </c>
      <c r="C1634" s="167" t="s">
        <v>27</v>
      </c>
      <c r="D1634" s="168" t="s">
        <v>2412</v>
      </c>
      <c r="E1634" s="167" t="s">
        <v>1673</v>
      </c>
      <c r="F1634" s="169">
        <v>0.18390000000000001</v>
      </c>
      <c r="G1634" s="170">
        <v>24.48</v>
      </c>
      <c r="H1634" s="171">
        <v>4.5</v>
      </c>
      <c r="I1634" s="172"/>
      <c r="J1634" s="172"/>
      <c r="K1634" s="172"/>
      <c r="L1634" s="172"/>
      <c r="M1634" s="172"/>
      <c r="N1634" s="172"/>
      <c r="O1634" s="172"/>
      <c r="P1634" s="172"/>
      <c r="Q1634" s="172"/>
      <c r="R1634" s="172"/>
      <c r="S1634" s="172"/>
      <c r="T1634" s="172"/>
      <c r="U1634" s="172"/>
      <c r="V1634" s="172"/>
      <c r="W1634" s="172"/>
      <c r="X1634" s="172"/>
      <c r="Y1634" s="172"/>
      <c r="Z1634" s="172"/>
      <c r="AA1634" s="172"/>
      <c r="AB1634" s="172"/>
    </row>
    <row r="1635" spans="1:28" ht="25.5">
      <c r="A1635" s="166" t="s">
        <v>1510</v>
      </c>
      <c r="B1635" s="167" t="s">
        <v>2118</v>
      </c>
      <c r="C1635" s="167" t="s">
        <v>27</v>
      </c>
      <c r="D1635" s="168" t="s">
        <v>2119</v>
      </c>
      <c r="E1635" s="167" t="s">
        <v>1673</v>
      </c>
      <c r="F1635" s="169">
        <v>0.18390000000000001</v>
      </c>
      <c r="G1635" s="170">
        <v>30.48</v>
      </c>
      <c r="H1635" s="171">
        <v>5.6</v>
      </c>
      <c r="I1635" s="172"/>
      <c r="J1635" s="172"/>
      <c r="K1635" s="172"/>
      <c r="L1635" s="172"/>
      <c r="M1635" s="172"/>
      <c r="N1635" s="172"/>
      <c r="O1635" s="172"/>
      <c r="P1635" s="172"/>
      <c r="Q1635" s="172"/>
      <c r="R1635" s="172"/>
      <c r="S1635" s="172"/>
      <c r="T1635" s="172"/>
      <c r="U1635" s="172"/>
      <c r="V1635" s="172"/>
      <c r="W1635" s="172"/>
      <c r="X1635" s="172"/>
      <c r="Y1635" s="172"/>
      <c r="Z1635" s="172"/>
      <c r="AA1635" s="172"/>
      <c r="AB1635" s="172"/>
    </row>
    <row r="1636" spans="1:28" ht="25.5">
      <c r="A1636" s="166" t="s">
        <v>1513</v>
      </c>
      <c r="B1636" s="167" t="s">
        <v>2571</v>
      </c>
      <c r="C1636" s="167" t="s">
        <v>27</v>
      </c>
      <c r="D1636" s="168" t="s">
        <v>2572</v>
      </c>
      <c r="E1636" s="167" t="s">
        <v>76</v>
      </c>
      <c r="F1636" s="169">
        <v>1</v>
      </c>
      <c r="G1636" s="170">
        <v>9.8000000000000007</v>
      </c>
      <c r="H1636" s="171">
        <v>9.8000000000000007</v>
      </c>
      <c r="I1636" s="172"/>
      <c r="J1636" s="172"/>
      <c r="K1636" s="172"/>
      <c r="L1636" s="172"/>
      <c r="M1636" s="172"/>
      <c r="N1636" s="172"/>
      <c r="O1636" s="172"/>
      <c r="P1636" s="172"/>
      <c r="Q1636" s="172"/>
      <c r="R1636" s="172"/>
      <c r="S1636" s="172"/>
      <c r="T1636" s="172"/>
      <c r="U1636" s="172"/>
      <c r="V1636" s="172"/>
      <c r="W1636" s="172"/>
      <c r="X1636" s="172"/>
      <c r="Y1636" s="172"/>
      <c r="Z1636" s="172"/>
      <c r="AA1636" s="172"/>
      <c r="AB1636" s="172"/>
    </row>
    <row r="1637" spans="1:28" ht="14.25">
      <c r="A1637" s="166" t="s">
        <v>1513</v>
      </c>
      <c r="B1637" s="167" t="s">
        <v>2549</v>
      </c>
      <c r="C1637" s="167" t="s">
        <v>27</v>
      </c>
      <c r="D1637" s="168" t="s">
        <v>2550</v>
      </c>
      <c r="E1637" s="167" t="s">
        <v>76</v>
      </c>
      <c r="F1637" s="169">
        <v>3</v>
      </c>
      <c r="G1637" s="170">
        <v>1.65</v>
      </c>
      <c r="H1637" s="171">
        <v>4.95</v>
      </c>
      <c r="I1637" s="172"/>
      <c r="J1637" s="172"/>
      <c r="K1637" s="172"/>
      <c r="L1637" s="172"/>
      <c r="M1637" s="172"/>
      <c r="N1637" s="172"/>
      <c r="O1637" s="172"/>
      <c r="P1637" s="172"/>
      <c r="Q1637" s="172"/>
      <c r="R1637" s="172"/>
      <c r="S1637" s="172"/>
      <c r="T1637" s="172"/>
      <c r="U1637" s="172"/>
      <c r="V1637" s="172"/>
      <c r="W1637" s="172"/>
      <c r="X1637" s="172"/>
      <c r="Y1637" s="172"/>
      <c r="Z1637" s="172"/>
      <c r="AA1637" s="172"/>
      <c r="AB1637" s="172"/>
    </row>
    <row r="1638" spans="1:28" ht="25.5">
      <c r="A1638" s="166" t="s">
        <v>1513</v>
      </c>
      <c r="B1638" s="167" t="s">
        <v>2547</v>
      </c>
      <c r="C1638" s="167" t="s">
        <v>27</v>
      </c>
      <c r="D1638" s="168" t="s">
        <v>2548</v>
      </c>
      <c r="E1638" s="167" t="s">
        <v>76</v>
      </c>
      <c r="F1638" s="169">
        <v>7.4999999999999997E-2</v>
      </c>
      <c r="G1638" s="170">
        <v>25.4</v>
      </c>
      <c r="H1638" s="171">
        <v>1.9</v>
      </c>
      <c r="I1638" s="172"/>
      <c r="J1638" s="172"/>
      <c r="K1638" s="172"/>
      <c r="L1638" s="172"/>
      <c r="M1638" s="172"/>
      <c r="N1638" s="172"/>
      <c r="O1638" s="172"/>
      <c r="P1638" s="172"/>
      <c r="Q1638" s="172"/>
      <c r="R1638" s="172"/>
      <c r="S1638" s="172"/>
      <c r="T1638" s="172"/>
      <c r="U1638" s="172"/>
      <c r="V1638" s="172"/>
      <c r="W1638" s="172"/>
      <c r="X1638" s="172"/>
      <c r="Y1638" s="172"/>
      <c r="Z1638" s="172"/>
      <c r="AA1638" s="172"/>
      <c r="AB1638" s="172"/>
    </row>
    <row r="1639" spans="1:28" ht="14.25">
      <c r="A1639" s="159"/>
      <c r="B1639" s="160"/>
      <c r="C1639" s="160"/>
      <c r="D1639" s="161"/>
      <c r="E1639" s="160"/>
      <c r="F1639" s="162"/>
      <c r="G1639" s="163"/>
      <c r="H1639" s="164"/>
      <c r="I1639" s="172"/>
      <c r="J1639" s="172"/>
      <c r="K1639" s="172"/>
      <c r="L1639" s="172"/>
      <c r="M1639" s="172"/>
      <c r="N1639" s="172"/>
      <c r="O1639" s="172"/>
      <c r="P1639" s="172"/>
      <c r="Q1639" s="172"/>
      <c r="R1639" s="172"/>
      <c r="S1639" s="172"/>
      <c r="T1639" s="172"/>
      <c r="U1639" s="172"/>
      <c r="V1639" s="172"/>
      <c r="W1639" s="172"/>
      <c r="X1639" s="172"/>
      <c r="Y1639" s="172"/>
      <c r="Z1639" s="172"/>
      <c r="AA1639" s="172"/>
      <c r="AB1639" s="172"/>
    </row>
    <row r="1640" spans="1:28" ht="14.25">
      <c r="A1640" s="148" t="s">
        <v>807</v>
      </c>
      <c r="B1640" s="149" t="s">
        <v>7</v>
      </c>
      <c r="C1640" s="149" t="s">
        <v>1504</v>
      </c>
      <c r="D1640" s="165" t="s">
        <v>1505</v>
      </c>
      <c r="E1640" s="149" t="s">
        <v>10</v>
      </c>
      <c r="F1640" s="150" t="s">
        <v>11</v>
      </c>
      <c r="G1640" s="151" t="s">
        <v>1506</v>
      </c>
      <c r="H1640" s="152" t="s">
        <v>1507</v>
      </c>
      <c r="I1640" s="172"/>
      <c r="J1640" s="172"/>
      <c r="K1640" s="172"/>
      <c r="L1640" s="172"/>
      <c r="M1640" s="172"/>
      <c r="N1640" s="172"/>
      <c r="O1640" s="172"/>
      <c r="P1640" s="172"/>
      <c r="Q1640" s="172"/>
      <c r="R1640" s="172"/>
      <c r="S1640" s="172"/>
      <c r="T1640" s="172"/>
      <c r="U1640" s="172"/>
      <c r="V1640" s="172"/>
      <c r="W1640" s="172"/>
      <c r="X1640" s="172"/>
      <c r="Y1640" s="172"/>
      <c r="Z1640" s="172"/>
      <c r="AA1640" s="172"/>
      <c r="AB1640" s="172"/>
    </row>
    <row r="1641" spans="1:28" ht="38.25">
      <c r="A1641" s="153" t="s">
        <v>1508</v>
      </c>
      <c r="B1641" s="154" t="s">
        <v>808</v>
      </c>
      <c r="C1641" s="154" t="s">
        <v>27</v>
      </c>
      <c r="D1641" s="155" t="s">
        <v>809</v>
      </c>
      <c r="E1641" s="154" t="s">
        <v>76</v>
      </c>
      <c r="F1641" s="156">
        <v>1</v>
      </c>
      <c r="G1641" s="157">
        <v>40.78</v>
      </c>
      <c r="H1641" s="158">
        <v>40.78</v>
      </c>
      <c r="I1641" s="172"/>
      <c r="J1641" s="172"/>
      <c r="K1641" s="172"/>
      <c r="L1641" s="172"/>
      <c r="M1641" s="172"/>
      <c r="N1641" s="172"/>
      <c r="O1641" s="172"/>
      <c r="P1641" s="172"/>
      <c r="Q1641" s="172"/>
      <c r="R1641" s="172"/>
      <c r="S1641" s="172"/>
      <c r="T1641" s="172"/>
      <c r="U1641" s="172"/>
      <c r="V1641" s="172"/>
      <c r="W1641" s="172"/>
      <c r="X1641" s="172"/>
      <c r="Y1641" s="172"/>
      <c r="Z1641" s="172"/>
      <c r="AA1641" s="172"/>
      <c r="AB1641" s="172"/>
    </row>
    <row r="1642" spans="1:28" ht="25.5">
      <c r="A1642" s="166" t="s">
        <v>1510</v>
      </c>
      <c r="B1642" s="167" t="s">
        <v>2411</v>
      </c>
      <c r="C1642" s="167" t="s">
        <v>27</v>
      </c>
      <c r="D1642" s="168" t="s">
        <v>2412</v>
      </c>
      <c r="E1642" s="167" t="s">
        <v>1673</v>
      </c>
      <c r="F1642" s="169">
        <v>0.2203</v>
      </c>
      <c r="G1642" s="170">
        <v>24.48</v>
      </c>
      <c r="H1642" s="171">
        <v>5.39</v>
      </c>
      <c r="I1642" s="172"/>
      <c r="J1642" s="172"/>
      <c r="K1642" s="172"/>
      <c r="L1642" s="172"/>
      <c r="M1642" s="172"/>
      <c r="N1642" s="172"/>
      <c r="O1642" s="172"/>
      <c r="P1642" s="172"/>
      <c r="Q1642" s="172"/>
      <c r="R1642" s="172"/>
      <c r="S1642" s="172"/>
      <c r="T1642" s="172"/>
      <c r="U1642" s="172"/>
      <c r="V1642" s="172"/>
      <c r="W1642" s="172"/>
      <c r="X1642" s="172"/>
      <c r="Y1642" s="172"/>
      <c r="Z1642" s="172"/>
      <c r="AA1642" s="172"/>
      <c r="AB1642" s="172"/>
    </row>
    <row r="1643" spans="1:28" ht="25.5">
      <c r="A1643" s="166" t="s">
        <v>1510</v>
      </c>
      <c r="B1643" s="167" t="s">
        <v>2118</v>
      </c>
      <c r="C1643" s="167" t="s">
        <v>27</v>
      </c>
      <c r="D1643" s="168" t="s">
        <v>2119</v>
      </c>
      <c r="E1643" s="167" t="s">
        <v>1673</v>
      </c>
      <c r="F1643" s="169">
        <v>0.2203</v>
      </c>
      <c r="G1643" s="170">
        <v>30.48</v>
      </c>
      <c r="H1643" s="171">
        <v>6.71</v>
      </c>
      <c r="I1643" s="172"/>
      <c r="J1643" s="172"/>
      <c r="K1643" s="172"/>
      <c r="L1643" s="172"/>
      <c r="M1643" s="172"/>
      <c r="N1643" s="172"/>
      <c r="O1643" s="172"/>
      <c r="P1643" s="172"/>
      <c r="Q1643" s="172"/>
      <c r="R1643" s="172"/>
      <c r="S1643" s="172"/>
      <c r="T1643" s="172"/>
      <c r="U1643" s="172"/>
      <c r="V1643" s="172"/>
      <c r="W1643" s="172"/>
      <c r="X1643" s="172"/>
      <c r="Y1643" s="172"/>
      <c r="Z1643" s="172"/>
      <c r="AA1643" s="172"/>
      <c r="AB1643" s="172"/>
    </row>
    <row r="1644" spans="1:28" ht="25.5">
      <c r="A1644" s="166" t="s">
        <v>1513</v>
      </c>
      <c r="B1644" s="167" t="s">
        <v>2573</v>
      </c>
      <c r="C1644" s="167" t="s">
        <v>27</v>
      </c>
      <c r="D1644" s="168" t="s">
        <v>2574</v>
      </c>
      <c r="E1644" s="167" t="s">
        <v>76</v>
      </c>
      <c r="F1644" s="169">
        <v>1</v>
      </c>
      <c r="G1644" s="170">
        <v>18.57</v>
      </c>
      <c r="H1644" s="171">
        <v>18.57</v>
      </c>
      <c r="I1644" s="172"/>
      <c r="J1644" s="172"/>
      <c r="K1644" s="172"/>
      <c r="L1644" s="172"/>
      <c r="M1644" s="172"/>
      <c r="N1644" s="172"/>
      <c r="O1644" s="172"/>
      <c r="P1644" s="172"/>
      <c r="Q1644" s="172"/>
      <c r="R1644" s="172"/>
      <c r="S1644" s="172"/>
      <c r="T1644" s="172"/>
      <c r="U1644" s="172"/>
      <c r="V1644" s="172"/>
      <c r="W1644" s="172"/>
      <c r="X1644" s="172"/>
      <c r="Y1644" s="172"/>
      <c r="Z1644" s="172"/>
      <c r="AA1644" s="172"/>
      <c r="AB1644" s="172"/>
    </row>
    <row r="1645" spans="1:28" ht="25.5">
      <c r="A1645" s="166" t="s">
        <v>1513</v>
      </c>
      <c r="B1645" s="167" t="s">
        <v>2547</v>
      </c>
      <c r="C1645" s="167" t="s">
        <v>27</v>
      </c>
      <c r="D1645" s="168" t="s">
        <v>2548</v>
      </c>
      <c r="E1645" s="167" t="s">
        <v>76</v>
      </c>
      <c r="F1645" s="169">
        <v>0.1125</v>
      </c>
      <c r="G1645" s="170">
        <v>25.4</v>
      </c>
      <c r="H1645" s="171">
        <v>2.85</v>
      </c>
      <c r="I1645" s="172"/>
      <c r="J1645" s="172"/>
      <c r="K1645" s="172"/>
      <c r="L1645" s="172"/>
      <c r="M1645" s="172"/>
      <c r="N1645" s="172"/>
      <c r="O1645" s="172"/>
      <c r="P1645" s="172"/>
      <c r="Q1645" s="172"/>
      <c r="R1645" s="172"/>
      <c r="S1645" s="172"/>
      <c r="T1645" s="172"/>
      <c r="U1645" s="172"/>
      <c r="V1645" s="172"/>
      <c r="W1645" s="172"/>
      <c r="X1645" s="172"/>
      <c r="Y1645" s="172"/>
      <c r="Z1645" s="172"/>
      <c r="AA1645" s="172"/>
      <c r="AB1645" s="172"/>
    </row>
    <row r="1646" spans="1:28" ht="14.25">
      <c r="A1646" s="166" t="s">
        <v>1513</v>
      </c>
      <c r="B1646" s="167" t="s">
        <v>2559</v>
      </c>
      <c r="C1646" s="167" t="s">
        <v>27</v>
      </c>
      <c r="D1646" s="168" t="s">
        <v>2560</v>
      </c>
      <c r="E1646" s="167" t="s">
        <v>76</v>
      </c>
      <c r="F1646" s="169">
        <v>3</v>
      </c>
      <c r="G1646" s="170">
        <v>2.42</v>
      </c>
      <c r="H1646" s="171">
        <v>7.26</v>
      </c>
      <c r="I1646" s="172"/>
      <c r="J1646" s="172"/>
      <c r="K1646" s="172"/>
      <c r="L1646" s="172"/>
      <c r="M1646" s="172"/>
      <c r="N1646" s="172"/>
      <c r="O1646" s="172"/>
      <c r="P1646" s="172"/>
      <c r="Q1646" s="172"/>
      <c r="R1646" s="172"/>
      <c r="S1646" s="172"/>
      <c r="T1646" s="172"/>
      <c r="U1646" s="172"/>
      <c r="V1646" s="172"/>
      <c r="W1646" s="172"/>
      <c r="X1646" s="172"/>
      <c r="Y1646" s="172"/>
      <c r="Z1646" s="172"/>
      <c r="AA1646" s="172"/>
      <c r="AB1646" s="172"/>
    </row>
    <row r="1647" spans="1:28" ht="14.25">
      <c r="A1647" s="159"/>
      <c r="B1647" s="160"/>
      <c r="C1647" s="160"/>
      <c r="D1647" s="161"/>
      <c r="E1647" s="160"/>
      <c r="F1647" s="162"/>
      <c r="G1647" s="163"/>
      <c r="H1647" s="164"/>
      <c r="I1647" s="172"/>
      <c r="J1647" s="172"/>
      <c r="K1647" s="172"/>
      <c r="L1647" s="172"/>
      <c r="M1647" s="172"/>
      <c r="N1647" s="172"/>
      <c r="O1647" s="172"/>
      <c r="P1647" s="172"/>
      <c r="Q1647" s="172"/>
      <c r="R1647" s="172"/>
      <c r="S1647" s="172"/>
      <c r="T1647" s="172"/>
      <c r="U1647" s="172"/>
      <c r="V1647" s="172"/>
      <c r="W1647" s="172"/>
      <c r="X1647" s="172"/>
      <c r="Y1647" s="172"/>
      <c r="Z1647" s="172"/>
      <c r="AA1647" s="172"/>
      <c r="AB1647" s="172"/>
    </row>
    <row r="1648" spans="1:28" ht="14.25">
      <c r="A1648" s="148" t="s">
        <v>810</v>
      </c>
      <c r="B1648" s="149" t="s">
        <v>7</v>
      </c>
      <c r="C1648" s="149" t="s">
        <v>1504</v>
      </c>
      <c r="D1648" s="165" t="s">
        <v>1505</v>
      </c>
      <c r="E1648" s="149" t="s">
        <v>10</v>
      </c>
      <c r="F1648" s="150" t="s">
        <v>11</v>
      </c>
      <c r="G1648" s="151" t="s">
        <v>1506</v>
      </c>
      <c r="H1648" s="152" t="s">
        <v>1507</v>
      </c>
      <c r="I1648" s="172"/>
      <c r="J1648" s="172"/>
      <c r="K1648" s="172"/>
      <c r="L1648" s="172"/>
      <c r="M1648" s="172"/>
      <c r="N1648" s="172"/>
      <c r="O1648" s="172"/>
      <c r="P1648" s="172"/>
      <c r="Q1648" s="172"/>
      <c r="R1648" s="172"/>
      <c r="S1648" s="172"/>
      <c r="T1648" s="172"/>
      <c r="U1648" s="172"/>
      <c r="V1648" s="172"/>
      <c r="W1648" s="172"/>
      <c r="X1648" s="172"/>
      <c r="Y1648" s="172"/>
      <c r="Z1648" s="172"/>
      <c r="AA1648" s="172"/>
      <c r="AB1648" s="172"/>
    </row>
    <row r="1649" spans="1:28" ht="25.5">
      <c r="A1649" s="153" t="s">
        <v>1508</v>
      </c>
      <c r="B1649" s="154" t="s">
        <v>811</v>
      </c>
      <c r="C1649" s="154" t="s">
        <v>27</v>
      </c>
      <c r="D1649" s="155" t="s">
        <v>812</v>
      </c>
      <c r="E1649" s="154" t="s">
        <v>322</v>
      </c>
      <c r="F1649" s="156">
        <v>1</v>
      </c>
      <c r="G1649" s="157">
        <v>28.79</v>
      </c>
      <c r="H1649" s="158">
        <v>28.79</v>
      </c>
      <c r="I1649" s="172"/>
      <c r="J1649" s="172"/>
      <c r="K1649" s="172"/>
      <c r="L1649" s="172"/>
      <c r="M1649" s="172"/>
      <c r="N1649" s="172"/>
      <c r="O1649" s="172"/>
      <c r="P1649" s="172"/>
      <c r="Q1649" s="172"/>
      <c r="R1649" s="172"/>
      <c r="S1649" s="172"/>
      <c r="T1649" s="172"/>
      <c r="U1649" s="172"/>
      <c r="V1649" s="172"/>
      <c r="W1649" s="172"/>
      <c r="X1649" s="172"/>
      <c r="Y1649" s="172"/>
      <c r="Z1649" s="172"/>
      <c r="AA1649" s="172"/>
      <c r="AB1649" s="172"/>
    </row>
    <row r="1650" spans="1:28" ht="25.5">
      <c r="A1650" s="166" t="s">
        <v>1510</v>
      </c>
      <c r="B1650" s="167" t="s">
        <v>2411</v>
      </c>
      <c r="C1650" s="167" t="s">
        <v>27</v>
      </c>
      <c r="D1650" s="168" t="s">
        <v>2412</v>
      </c>
      <c r="E1650" s="167" t="s">
        <v>1673</v>
      </c>
      <c r="F1650" s="169">
        <v>0.31819999999999998</v>
      </c>
      <c r="G1650" s="170">
        <v>24.48</v>
      </c>
      <c r="H1650" s="171">
        <v>7.78</v>
      </c>
      <c r="I1650" s="172"/>
      <c r="J1650" s="172"/>
      <c r="K1650" s="172"/>
      <c r="L1650" s="172"/>
      <c r="M1650" s="172"/>
      <c r="N1650" s="172"/>
      <c r="O1650" s="172"/>
      <c r="P1650" s="172"/>
      <c r="Q1650" s="172"/>
      <c r="R1650" s="172"/>
      <c r="S1650" s="172"/>
      <c r="T1650" s="172"/>
      <c r="U1650" s="172"/>
      <c r="V1650" s="172"/>
      <c r="W1650" s="172"/>
      <c r="X1650" s="172"/>
      <c r="Y1650" s="172"/>
      <c r="Z1650" s="172"/>
      <c r="AA1650" s="172"/>
      <c r="AB1650" s="172"/>
    </row>
    <row r="1651" spans="1:28" ht="25.5">
      <c r="A1651" s="166" t="s">
        <v>1510</v>
      </c>
      <c r="B1651" s="167" t="s">
        <v>2118</v>
      </c>
      <c r="C1651" s="167" t="s">
        <v>27</v>
      </c>
      <c r="D1651" s="168" t="s">
        <v>2119</v>
      </c>
      <c r="E1651" s="167" t="s">
        <v>1673</v>
      </c>
      <c r="F1651" s="169">
        <v>0.31819999999999998</v>
      </c>
      <c r="G1651" s="170">
        <v>30.48</v>
      </c>
      <c r="H1651" s="171">
        <v>9.69</v>
      </c>
      <c r="I1651" s="172"/>
      <c r="J1651" s="172"/>
      <c r="K1651" s="172"/>
      <c r="L1651" s="172"/>
      <c r="M1651" s="172"/>
      <c r="N1651" s="172"/>
      <c r="O1651" s="172"/>
      <c r="P1651" s="172"/>
      <c r="Q1651" s="172"/>
      <c r="R1651" s="172"/>
      <c r="S1651" s="172"/>
      <c r="T1651" s="172"/>
      <c r="U1651" s="172"/>
      <c r="V1651" s="172"/>
      <c r="W1651" s="172"/>
      <c r="X1651" s="172"/>
      <c r="Y1651" s="172"/>
      <c r="Z1651" s="172"/>
      <c r="AA1651" s="172"/>
      <c r="AB1651" s="172"/>
    </row>
    <row r="1652" spans="1:28" ht="14.25">
      <c r="A1652" s="166" t="s">
        <v>1513</v>
      </c>
      <c r="B1652" s="167" t="s">
        <v>2413</v>
      </c>
      <c r="C1652" s="167" t="s">
        <v>27</v>
      </c>
      <c r="D1652" s="168" t="s">
        <v>2414</v>
      </c>
      <c r="E1652" s="167" t="s">
        <v>76</v>
      </c>
      <c r="F1652" s="169">
        <v>1.77E-2</v>
      </c>
      <c r="G1652" s="170">
        <v>3.09</v>
      </c>
      <c r="H1652" s="171">
        <v>0.05</v>
      </c>
      <c r="I1652" s="172"/>
      <c r="J1652" s="172"/>
      <c r="K1652" s="172"/>
      <c r="L1652" s="172"/>
      <c r="M1652" s="172"/>
      <c r="N1652" s="172"/>
      <c r="O1652" s="172"/>
      <c r="P1652" s="172"/>
      <c r="Q1652" s="172"/>
      <c r="R1652" s="172"/>
      <c r="S1652" s="172"/>
      <c r="T1652" s="172"/>
      <c r="U1652" s="172"/>
      <c r="V1652" s="172"/>
      <c r="W1652" s="172"/>
      <c r="X1652" s="172"/>
      <c r="Y1652" s="172"/>
      <c r="Z1652" s="172"/>
      <c r="AA1652" s="172"/>
      <c r="AB1652" s="172"/>
    </row>
    <row r="1653" spans="1:28" ht="14.25">
      <c r="A1653" s="166" t="s">
        <v>1513</v>
      </c>
      <c r="B1653" s="167" t="s">
        <v>2575</v>
      </c>
      <c r="C1653" s="167" t="s">
        <v>27</v>
      </c>
      <c r="D1653" s="168" t="s">
        <v>2576</v>
      </c>
      <c r="E1653" s="167" t="s">
        <v>322</v>
      </c>
      <c r="F1653" s="169">
        <v>1.0548999999999999</v>
      </c>
      <c r="G1653" s="170">
        <v>10.69</v>
      </c>
      <c r="H1653" s="171">
        <v>11.27</v>
      </c>
      <c r="I1653" s="172"/>
      <c r="J1653" s="172"/>
      <c r="K1653" s="172"/>
      <c r="L1653" s="172"/>
      <c r="M1653" s="172"/>
      <c r="N1653" s="172"/>
      <c r="O1653" s="172"/>
      <c r="P1653" s="172"/>
      <c r="Q1653" s="172"/>
      <c r="R1653" s="172"/>
      <c r="S1653" s="172"/>
      <c r="T1653" s="172"/>
      <c r="U1653" s="172"/>
      <c r="V1653" s="172"/>
      <c r="W1653" s="172"/>
      <c r="X1653" s="172"/>
      <c r="Y1653" s="172"/>
      <c r="Z1653" s="172"/>
      <c r="AA1653" s="172"/>
      <c r="AB1653" s="172"/>
    </row>
    <row r="1654" spans="1:28" ht="14.25">
      <c r="A1654" s="159"/>
      <c r="B1654" s="160"/>
      <c r="C1654" s="160"/>
      <c r="D1654" s="161"/>
      <c r="E1654" s="160"/>
      <c r="F1654" s="162"/>
      <c r="G1654" s="163"/>
      <c r="H1654" s="164"/>
      <c r="I1654" s="172"/>
      <c r="J1654" s="172"/>
      <c r="K1654" s="172"/>
      <c r="L1654" s="172"/>
      <c r="M1654" s="172"/>
      <c r="N1654" s="172"/>
      <c r="O1654" s="172"/>
      <c r="P1654" s="172"/>
      <c r="Q1654" s="172"/>
      <c r="R1654" s="172"/>
      <c r="S1654" s="172"/>
      <c r="T1654" s="172"/>
      <c r="U1654" s="172"/>
      <c r="V1654" s="172"/>
      <c r="W1654" s="172"/>
      <c r="X1654" s="172"/>
      <c r="Y1654" s="172"/>
      <c r="Z1654" s="172"/>
      <c r="AA1654" s="172"/>
      <c r="AB1654" s="172"/>
    </row>
    <row r="1655" spans="1:28" ht="14.25">
      <c r="A1655" s="148" t="s">
        <v>813</v>
      </c>
      <c r="B1655" s="149" t="s">
        <v>7</v>
      </c>
      <c r="C1655" s="149" t="s">
        <v>1504</v>
      </c>
      <c r="D1655" s="165" t="s">
        <v>1505</v>
      </c>
      <c r="E1655" s="149" t="s">
        <v>10</v>
      </c>
      <c r="F1655" s="150" t="s">
        <v>11</v>
      </c>
      <c r="G1655" s="151" t="s">
        <v>1506</v>
      </c>
      <c r="H1655" s="152" t="s">
        <v>1507</v>
      </c>
      <c r="I1655" s="172"/>
      <c r="J1655" s="172"/>
      <c r="K1655" s="172"/>
      <c r="L1655" s="172"/>
      <c r="M1655" s="172"/>
      <c r="N1655" s="172"/>
      <c r="O1655" s="172"/>
      <c r="P1655" s="172"/>
      <c r="Q1655" s="172"/>
      <c r="R1655" s="172"/>
      <c r="S1655" s="172"/>
      <c r="T1655" s="172"/>
      <c r="U1655" s="172"/>
      <c r="V1655" s="172"/>
      <c r="W1655" s="172"/>
      <c r="X1655" s="172"/>
      <c r="Y1655" s="172"/>
      <c r="Z1655" s="172"/>
      <c r="AA1655" s="172"/>
      <c r="AB1655" s="172"/>
    </row>
    <row r="1656" spans="1:28" ht="38.25">
      <c r="A1656" s="153" t="s">
        <v>1508</v>
      </c>
      <c r="B1656" s="154" t="s">
        <v>814</v>
      </c>
      <c r="C1656" s="154" t="s">
        <v>27</v>
      </c>
      <c r="D1656" s="155" t="s">
        <v>815</v>
      </c>
      <c r="E1656" s="154" t="s">
        <v>76</v>
      </c>
      <c r="F1656" s="156">
        <v>1</v>
      </c>
      <c r="G1656" s="157">
        <v>47.63</v>
      </c>
      <c r="H1656" s="158">
        <v>47.63</v>
      </c>
      <c r="I1656" s="172"/>
      <c r="J1656" s="172"/>
      <c r="K1656" s="172"/>
      <c r="L1656" s="172"/>
      <c r="M1656" s="172"/>
      <c r="N1656" s="172"/>
      <c r="O1656" s="172"/>
      <c r="P1656" s="172"/>
      <c r="Q1656" s="172"/>
      <c r="R1656" s="172"/>
      <c r="S1656" s="172"/>
      <c r="T1656" s="172"/>
      <c r="U1656" s="172"/>
      <c r="V1656" s="172"/>
      <c r="W1656" s="172"/>
      <c r="X1656" s="172"/>
      <c r="Y1656" s="172"/>
      <c r="Z1656" s="172"/>
      <c r="AA1656" s="172"/>
      <c r="AB1656" s="172"/>
    </row>
    <row r="1657" spans="1:28" ht="25.5">
      <c r="A1657" s="166" t="s">
        <v>1510</v>
      </c>
      <c r="B1657" s="167" t="s">
        <v>2411</v>
      </c>
      <c r="C1657" s="167" t="s">
        <v>27</v>
      </c>
      <c r="D1657" s="168" t="s">
        <v>2412</v>
      </c>
      <c r="E1657" s="167" t="s">
        <v>1673</v>
      </c>
      <c r="F1657" s="169">
        <v>0.24460000000000001</v>
      </c>
      <c r="G1657" s="170">
        <v>24.48</v>
      </c>
      <c r="H1657" s="171">
        <v>5.98</v>
      </c>
      <c r="I1657" s="172"/>
      <c r="J1657" s="172"/>
      <c r="K1657" s="172"/>
      <c r="L1657" s="172"/>
      <c r="M1657" s="172"/>
      <c r="N1657" s="172"/>
      <c r="O1657" s="172"/>
      <c r="P1657" s="172"/>
      <c r="Q1657" s="172"/>
      <c r="R1657" s="172"/>
      <c r="S1657" s="172"/>
      <c r="T1657" s="172"/>
      <c r="U1657" s="172"/>
      <c r="V1657" s="172"/>
      <c r="W1657" s="172"/>
      <c r="X1657" s="172"/>
      <c r="Y1657" s="172"/>
      <c r="Z1657" s="172"/>
      <c r="AA1657" s="172"/>
      <c r="AB1657" s="172"/>
    </row>
    <row r="1658" spans="1:28" ht="25.5">
      <c r="A1658" s="166" t="s">
        <v>1510</v>
      </c>
      <c r="B1658" s="167" t="s">
        <v>2118</v>
      </c>
      <c r="C1658" s="167" t="s">
        <v>27</v>
      </c>
      <c r="D1658" s="168" t="s">
        <v>2119</v>
      </c>
      <c r="E1658" s="167" t="s">
        <v>1673</v>
      </c>
      <c r="F1658" s="169">
        <v>0.24460000000000001</v>
      </c>
      <c r="G1658" s="170">
        <v>30.48</v>
      </c>
      <c r="H1658" s="171">
        <v>7.45</v>
      </c>
      <c r="I1658" s="172"/>
      <c r="J1658" s="172"/>
      <c r="K1658" s="172"/>
      <c r="L1658" s="172"/>
      <c r="M1658" s="172"/>
      <c r="N1658" s="172"/>
      <c r="O1658" s="172"/>
      <c r="P1658" s="172"/>
      <c r="Q1658" s="172"/>
      <c r="R1658" s="172"/>
      <c r="S1658" s="172"/>
      <c r="T1658" s="172"/>
      <c r="U1658" s="172"/>
      <c r="V1658" s="172"/>
      <c r="W1658" s="172"/>
      <c r="X1658" s="172"/>
      <c r="Y1658" s="172"/>
      <c r="Z1658" s="172"/>
      <c r="AA1658" s="172"/>
      <c r="AB1658" s="172"/>
    </row>
    <row r="1659" spans="1:28" ht="25.5">
      <c r="A1659" s="166" t="s">
        <v>1513</v>
      </c>
      <c r="B1659" s="167" t="s">
        <v>2547</v>
      </c>
      <c r="C1659" s="167" t="s">
        <v>27</v>
      </c>
      <c r="D1659" s="168" t="s">
        <v>2548</v>
      </c>
      <c r="E1659" s="167" t="s">
        <v>76</v>
      </c>
      <c r="F1659" s="169">
        <v>0.1525</v>
      </c>
      <c r="G1659" s="170">
        <v>25.4</v>
      </c>
      <c r="H1659" s="171">
        <v>3.87</v>
      </c>
      <c r="I1659" s="172"/>
      <c r="J1659" s="172"/>
      <c r="K1659" s="172"/>
      <c r="L1659" s="172"/>
      <c r="M1659" s="172"/>
      <c r="N1659" s="172"/>
      <c r="O1659" s="172"/>
      <c r="P1659" s="172"/>
      <c r="Q1659" s="172"/>
      <c r="R1659" s="172"/>
      <c r="S1659" s="172"/>
      <c r="T1659" s="172"/>
      <c r="U1659" s="172"/>
      <c r="V1659" s="172"/>
      <c r="W1659" s="172"/>
      <c r="X1659" s="172"/>
      <c r="Y1659" s="172"/>
      <c r="Z1659" s="172"/>
      <c r="AA1659" s="172"/>
      <c r="AB1659" s="172"/>
    </row>
    <row r="1660" spans="1:28" ht="14.25">
      <c r="A1660" s="166" t="s">
        <v>1513</v>
      </c>
      <c r="B1660" s="167" t="s">
        <v>2559</v>
      </c>
      <c r="C1660" s="167" t="s">
        <v>27</v>
      </c>
      <c r="D1660" s="168" t="s">
        <v>2560</v>
      </c>
      <c r="E1660" s="167" t="s">
        <v>76</v>
      </c>
      <c r="F1660" s="169">
        <v>1</v>
      </c>
      <c r="G1660" s="170">
        <v>2.42</v>
      </c>
      <c r="H1660" s="171">
        <v>2.42</v>
      </c>
      <c r="I1660" s="172"/>
      <c r="J1660" s="172"/>
      <c r="K1660" s="172"/>
      <c r="L1660" s="172"/>
      <c r="M1660" s="172"/>
      <c r="N1660" s="172"/>
      <c r="O1660" s="172"/>
      <c r="P1660" s="172"/>
      <c r="Q1660" s="172"/>
      <c r="R1660" s="172"/>
      <c r="S1660" s="172"/>
      <c r="T1660" s="172"/>
      <c r="U1660" s="172"/>
      <c r="V1660" s="172"/>
      <c r="W1660" s="172"/>
      <c r="X1660" s="172"/>
      <c r="Y1660" s="172"/>
      <c r="Z1660" s="172"/>
      <c r="AA1660" s="172"/>
      <c r="AB1660" s="172"/>
    </row>
    <row r="1661" spans="1:28" ht="25.5">
      <c r="A1661" s="166" t="s">
        <v>1513</v>
      </c>
      <c r="B1661" s="167" t="s">
        <v>2577</v>
      </c>
      <c r="C1661" s="167" t="s">
        <v>27</v>
      </c>
      <c r="D1661" s="168" t="s">
        <v>2578</v>
      </c>
      <c r="E1661" s="167" t="s">
        <v>76</v>
      </c>
      <c r="F1661" s="169">
        <v>1</v>
      </c>
      <c r="G1661" s="170">
        <v>22.07</v>
      </c>
      <c r="H1661" s="171">
        <v>22.07</v>
      </c>
      <c r="I1661" s="172"/>
      <c r="J1661" s="172"/>
      <c r="K1661" s="172"/>
      <c r="L1661" s="172"/>
      <c r="M1661" s="172"/>
      <c r="N1661" s="172"/>
      <c r="O1661" s="172"/>
      <c r="P1661" s="172"/>
      <c r="Q1661" s="172"/>
      <c r="R1661" s="172"/>
      <c r="S1661" s="172"/>
      <c r="T1661" s="172"/>
      <c r="U1661" s="172"/>
      <c r="V1661" s="172"/>
      <c r="W1661" s="172"/>
      <c r="X1661" s="172"/>
      <c r="Y1661" s="172"/>
      <c r="Z1661" s="172"/>
      <c r="AA1661" s="172"/>
      <c r="AB1661" s="172"/>
    </row>
    <row r="1662" spans="1:28" ht="14.25">
      <c r="A1662" s="166" t="s">
        <v>1513</v>
      </c>
      <c r="B1662" s="167" t="s">
        <v>2565</v>
      </c>
      <c r="C1662" s="167" t="s">
        <v>27</v>
      </c>
      <c r="D1662" s="168" t="s">
        <v>2566</v>
      </c>
      <c r="E1662" s="167" t="s">
        <v>76</v>
      </c>
      <c r="F1662" s="169">
        <v>2</v>
      </c>
      <c r="G1662" s="170">
        <v>2.92</v>
      </c>
      <c r="H1662" s="171">
        <v>5.84</v>
      </c>
      <c r="I1662" s="172"/>
      <c r="J1662" s="172"/>
      <c r="K1662" s="172"/>
      <c r="L1662" s="172"/>
      <c r="M1662" s="172"/>
      <c r="N1662" s="172"/>
      <c r="O1662" s="172"/>
      <c r="P1662" s="172"/>
      <c r="Q1662" s="172"/>
      <c r="R1662" s="172"/>
      <c r="S1662" s="172"/>
      <c r="T1662" s="172"/>
      <c r="U1662" s="172"/>
      <c r="V1662" s="172"/>
      <c r="W1662" s="172"/>
      <c r="X1662" s="172"/>
      <c r="Y1662" s="172"/>
      <c r="Z1662" s="172"/>
      <c r="AA1662" s="172"/>
      <c r="AB1662" s="172"/>
    </row>
    <row r="1663" spans="1:28" ht="14.25">
      <c r="A1663" s="159"/>
      <c r="B1663" s="160"/>
      <c r="C1663" s="160"/>
      <c r="D1663" s="161"/>
      <c r="E1663" s="160"/>
      <c r="F1663" s="162"/>
      <c r="G1663" s="163"/>
      <c r="H1663" s="164"/>
      <c r="I1663" s="172"/>
      <c r="J1663" s="172"/>
      <c r="K1663" s="172"/>
      <c r="L1663" s="172"/>
      <c r="M1663" s="172"/>
      <c r="N1663" s="172"/>
      <c r="O1663" s="172"/>
      <c r="P1663" s="172"/>
      <c r="Q1663" s="172"/>
      <c r="R1663" s="172"/>
      <c r="S1663" s="172"/>
      <c r="T1663" s="172"/>
      <c r="U1663" s="172"/>
      <c r="V1663" s="172"/>
      <c r="W1663" s="172"/>
      <c r="X1663" s="172"/>
      <c r="Y1663" s="172"/>
      <c r="Z1663" s="172"/>
      <c r="AA1663" s="172"/>
      <c r="AB1663" s="172"/>
    </row>
    <row r="1664" spans="1:28" ht="14.25">
      <c r="A1664" s="148" t="s">
        <v>816</v>
      </c>
      <c r="B1664" s="149" t="s">
        <v>7</v>
      </c>
      <c r="C1664" s="149" t="s">
        <v>1504</v>
      </c>
      <c r="D1664" s="165" t="s">
        <v>1505</v>
      </c>
      <c r="E1664" s="149" t="s">
        <v>10</v>
      </c>
      <c r="F1664" s="150" t="s">
        <v>11</v>
      </c>
      <c r="G1664" s="151" t="s">
        <v>1506</v>
      </c>
      <c r="H1664" s="152" t="s">
        <v>1507</v>
      </c>
      <c r="I1664" s="172"/>
      <c r="J1664" s="172"/>
      <c r="K1664" s="172"/>
      <c r="L1664" s="172"/>
      <c r="M1664" s="172"/>
      <c r="N1664" s="172"/>
      <c r="O1664" s="172"/>
      <c r="P1664" s="172"/>
      <c r="Q1664" s="172"/>
      <c r="R1664" s="172"/>
      <c r="S1664" s="172"/>
      <c r="T1664" s="172"/>
      <c r="U1664" s="172"/>
      <c r="V1664" s="172"/>
      <c r="W1664" s="172"/>
      <c r="X1664" s="172"/>
      <c r="Y1664" s="172"/>
      <c r="Z1664" s="172"/>
      <c r="AA1664" s="172"/>
      <c r="AB1664" s="172"/>
    </row>
    <row r="1665" spans="1:28" ht="38.25">
      <c r="A1665" s="153" t="s">
        <v>1508</v>
      </c>
      <c r="B1665" s="154" t="s">
        <v>817</v>
      </c>
      <c r="C1665" s="154" t="s">
        <v>27</v>
      </c>
      <c r="D1665" s="155" t="s">
        <v>818</v>
      </c>
      <c r="E1665" s="154" t="s">
        <v>76</v>
      </c>
      <c r="F1665" s="156">
        <v>1</v>
      </c>
      <c r="G1665" s="157">
        <v>51.13</v>
      </c>
      <c r="H1665" s="158">
        <v>51.13</v>
      </c>
      <c r="I1665" s="172"/>
      <c r="J1665" s="172"/>
      <c r="K1665" s="172"/>
      <c r="L1665" s="172"/>
      <c r="M1665" s="172"/>
      <c r="N1665" s="172"/>
      <c r="O1665" s="172"/>
      <c r="P1665" s="172"/>
      <c r="Q1665" s="172"/>
      <c r="R1665" s="172"/>
      <c r="S1665" s="172"/>
      <c r="T1665" s="172"/>
      <c r="U1665" s="172"/>
      <c r="V1665" s="172"/>
      <c r="W1665" s="172"/>
      <c r="X1665" s="172"/>
      <c r="Y1665" s="172"/>
      <c r="Z1665" s="172"/>
      <c r="AA1665" s="172"/>
      <c r="AB1665" s="172"/>
    </row>
    <row r="1666" spans="1:28" ht="25.5">
      <c r="A1666" s="166" t="s">
        <v>1510</v>
      </c>
      <c r="B1666" s="167" t="s">
        <v>2118</v>
      </c>
      <c r="C1666" s="167" t="s">
        <v>27</v>
      </c>
      <c r="D1666" s="168" t="s">
        <v>2119</v>
      </c>
      <c r="E1666" s="167" t="s">
        <v>1673</v>
      </c>
      <c r="F1666" s="169">
        <v>0.25679999999999997</v>
      </c>
      <c r="G1666" s="170">
        <v>30.48</v>
      </c>
      <c r="H1666" s="171">
        <v>7.82</v>
      </c>
      <c r="I1666" s="172"/>
      <c r="J1666" s="172"/>
      <c r="K1666" s="172"/>
      <c r="L1666" s="172"/>
      <c r="M1666" s="172"/>
      <c r="N1666" s="172"/>
      <c r="O1666" s="172"/>
      <c r="P1666" s="172"/>
      <c r="Q1666" s="172"/>
      <c r="R1666" s="172"/>
      <c r="S1666" s="172"/>
      <c r="T1666" s="172"/>
      <c r="U1666" s="172"/>
      <c r="V1666" s="172"/>
      <c r="W1666" s="172"/>
      <c r="X1666" s="172"/>
      <c r="Y1666" s="172"/>
      <c r="Z1666" s="172"/>
      <c r="AA1666" s="172"/>
      <c r="AB1666" s="172"/>
    </row>
    <row r="1667" spans="1:28" ht="25.5">
      <c r="A1667" s="166" t="s">
        <v>1510</v>
      </c>
      <c r="B1667" s="167" t="s">
        <v>2411</v>
      </c>
      <c r="C1667" s="167" t="s">
        <v>27</v>
      </c>
      <c r="D1667" s="168" t="s">
        <v>2412</v>
      </c>
      <c r="E1667" s="167" t="s">
        <v>1673</v>
      </c>
      <c r="F1667" s="169">
        <v>0.25679999999999997</v>
      </c>
      <c r="G1667" s="170">
        <v>24.48</v>
      </c>
      <c r="H1667" s="171">
        <v>6.28</v>
      </c>
      <c r="I1667" s="172"/>
      <c r="J1667" s="172"/>
      <c r="K1667" s="172"/>
      <c r="L1667" s="172"/>
      <c r="M1667" s="172"/>
      <c r="N1667" s="172"/>
      <c r="O1667" s="172"/>
      <c r="P1667" s="172"/>
      <c r="Q1667" s="172"/>
      <c r="R1667" s="172"/>
      <c r="S1667" s="172"/>
      <c r="T1667" s="172"/>
      <c r="U1667" s="172"/>
      <c r="V1667" s="172"/>
      <c r="W1667" s="172"/>
      <c r="X1667" s="172"/>
      <c r="Y1667" s="172"/>
      <c r="Z1667" s="172"/>
      <c r="AA1667" s="172"/>
      <c r="AB1667" s="172"/>
    </row>
    <row r="1668" spans="1:28" ht="25.5">
      <c r="A1668" s="166" t="s">
        <v>1513</v>
      </c>
      <c r="B1668" s="167" t="s">
        <v>2579</v>
      </c>
      <c r="C1668" s="167" t="s">
        <v>27</v>
      </c>
      <c r="D1668" s="168" t="s">
        <v>2580</v>
      </c>
      <c r="E1668" s="167" t="s">
        <v>76</v>
      </c>
      <c r="F1668" s="169">
        <v>1</v>
      </c>
      <c r="G1668" s="170">
        <v>23.89</v>
      </c>
      <c r="H1668" s="171">
        <v>23.89</v>
      </c>
      <c r="I1668" s="172"/>
      <c r="J1668" s="172"/>
      <c r="K1668" s="172"/>
      <c r="L1668" s="172"/>
      <c r="M1668" s="172"/>
      <c r="N1668" s="172"/>
      <c r="O1668" s="172"/>
      <c r="P1668" s="172"/>
      <c r="Q1668" s="172"/>
      <c r="R1668" s="172"/>
      <c r="S1668" s="172"/>
      <c r="T1668" s="172"/>
      <c r="U1668" s="172"/>
      <c r="V1668" s="172"/>
      <c r="W1668" s="172"/>
      <c r="X1668" s="172"/>
      <c r="Y1668" s="172"/>
      <c r="Z1668" s="172"/>
      <c r="AA1668" s="172"/>
      <c r="AB1668" s="172"/>
    </row>
    <row r="1669" spans="1:28" ht="25.5">
      <c r="A1669" s="166" t="s">
        <v>1513</v>
      </c>
      <c r="B1669" s="167" t="s">
        <v>2547</v>
      </c>
      <c r="C1669" s="167" t="s">
        <v>27</v>
      </c>
      <c r="D1669" s="168" t="s">
        <v>2548</v>
      </c>
      <c r="E1669" s="167" t="s">
        <v>76</v>
      </c>
      <c r="F1669" s="169">
        <v>0.17249999999999999</v>
      </c>
      <c r="G1669" s="170">
        <v>25.4</v>
      </c>
      <c r="H1669" s="171">
        <v>4.38</v>
      </c>
      <c r="I1669" s="172"/>
      <c r="J1669" s="172"/>
      <c r="K1669" s="172"/>
      <c r="L1669" s="172"/>
      <c r="M1669" s="172"/>
      <c r="N1669" s="172"/>
      <c r="O1669" s="172"/>
      <c r="P1669" s="172"/>
      <c r="Q1669" s="172"/>
      <c r="R1669" s="172"/>
      <c r="S1669" s="172"/>
      <c r="T1669" s="172"/>
      <c r="U1669" s="172"/>
      <c r="V1669" s="172"/>
      <c r="W1669" s="172"/>
      <c r="X1669" s="172"/>
      <c r="Y1669" s="172"/>
      <c r="Z1669" s="172"/>
      <c r="AA1669" s="172"/>
      <c r="AB1669" s="172"/>
    </row>
    <row r="1670" spans="1:28" ht="14.25">
      <c r="A1670" s="166" t="s">
        <v>1513</v>
      </c>
      <c r="B1670" s="167" t="s">
        <v>2565</v>
      </c>
      <c r="C1670" s="167" t="s">
        <v>27</v>
      </c>
      <c r="D1670" s="168" t="s">
        <v>2566</v>
      </c>
      <c r="E1670" s="167" t="s">
        <v>76</v>
      </c>
      <c r="F1670" s="169">
        <v>3</v>
      </c>
      <c r="G1670" s="170">
        <v>2.92</v>
      </c>
      <c r="H1670" s="171">
        <v>8.76</v>
      </c>
      <c r="I1670" s="172"/>
      <c r="J1670" s="172"/>
      <c r="K1670" s="172"/>
      <c r="L1670" s="172"/>
      <c r="M1670" s="172"/>
      <c r="N1670" s="172"/>
      <c r="O1670" s="172"/>
      <c r="P1670" s="172"/>
      <c r="Q1670" s="172"/>
      <c r="R1670" s="172"/>
      <c r="S1670" s="172"/>
      <c r="T1670" s="172"/>
      <c r="U1670" s="172"/>
      <c r="V1670" s="172"/>
      <c r="W1670" s="172"/>
      <c r="X1670" s="172"/>
      <c r="Y1670" s="172"/>
      <c r="Z1670" s="172"/>
      <c r="AA1670" s="172"/>
      <c r="AB1670" s="172"/>
    </row>
    <row r="1671" spans="1:28" ht="14.25">
      <c r="A1671" s="159"/>
      <c r="B1671" s="160"/>
      <c r="C1671" s="160"/>
      <c r="D1671" s="161"/>
      <c r="E1671" s="160"/>
      <c r="F1671" s="162"/>
      <c r="G1671" s="163"/>
      <c r="H1671" s="164"/>
      <c r="I1671" s="172"/>
      <c r="J1671" s="172"/>
      <c r="K1671" s="172"/>
      <c r="L1671" s="172"/>
      <c r="M1671" s="172"/>
      <c r="N1671" s="172"/>
      <c r="O1671" s="172"/>
      <c r="P1671" s="172"/>
      <c r="Q1671" s="172"/>
      <c r="R1671" s="172"/>
      <c r="S1671" s="172"/>
      <c r="T1671" s="172"/>
      <c r="U1671" s="172"/>
      <c r="V1671" s="172"/>
      <c r="W1671" s="172"/>
      <c r="X1671" s="172"/>
      <c r="Y1671" s="172"/>
      <c r="Z1671" s="172"/>
      <c r="AA1671" s="172"/>
      <c r="AB1671" s="172"/>
    </row>
    <row r="1672" spans="1:28" ht="14.25">
      <c r="A1672" s="148" t="s">
        <v>819</v>
      </c>
      <c r="B1672" s="149" t="s">
        <v>7</v>
      </c>
      <c r="C1672" s="149" t="s">
        <v>1504</v>
      </c>
      <c r="D1672" s="165" t="s">
        <v>1505</v>
      </c>
      <c r="E1672" s="149" t="s">
        <v>10</v>
      </c>
      <c r="F1672" s="150" t="s">
        <v>11</v>
      </c>
      <c r="G1672" s="151" t="s">
        <v>1506</v>
      </c>
      <c r="H1672" s="152" t="s">
        <v>1507</v>
      </c>
      <c r="I1672" s="172"/>
      <c r="J1672" s="172"/>
      <c r="K1672" s="172"/>
      <c r="L1672" s="172"/>
      <c r="M1672" s="172"/>
      <c r="N1672" s="172"/>
      <c r="O1672" s="172"/>
      <c r="P1672" s="172"/>
      <c r="Q1672" s="172"/>
      <c r="R1672" s="172"/>
      <c r="S1672" s="172"/>
      <c r="T1672" s="172"/>
      <c r="U1672" s="172"/>
      <c r="V1672" s="172"/>
      <c r="W1672" s="172"/>
      <c r="X1672" s="172"/>
      <c r="Y1672" s="172"/>
      <c r="Z1672" s="172"/>
      <c r="AA1672" s="172"/>
      <c r="AB1672" s="172"/>
    </row>
    <row r="1673" spans="1:28" ht="25.5">
      <c r="A1673" s="153" t="s">
        <v>1508</v>
      </c>
      <c r="B1673" s="154" t="s">
        <v>820</v>
      </c>
      <c r="C1673" s="154" t="s">
        <v>20</v>
      </c>
      <c r="D1673" s="155" t="s">
        <v>821</v>
      </c>
      <c r="E1673" s="154" t="s">
        <v>61</v>
      </c>
      <c r="F1673" s="156">
        <v>1</v>
      </c>
      <c r="G1673" s="157">
        <v>64.849999999999994</v>
      </c>
      <c r="H1673" s="158">
        <v>64.849999999999994</v>
      </c>
      <c r="I1673" s="172"/>
      <c r="J1673" s="172"/>
      <c r="K1673" s="172"/>
      <c r="L1673" s="172"/>
      <c r="M1673" s="172"/>
      <c r="N1673" s="172"/>
      <c r="O1673" s="172"/>
      <c r="P1673" s="172"/>
      <c r="Q1673" s="172"/>
      <c r="R1673" s="172"/>
      <c r="S1673" s="172"/>
      <c r="T1673" s="172"/>
      <c r="U1673" s="172"/>
      <c r="V1673" s="172"/>
      <c r="W1673" s="172"/>
      <c r="X1673" s="172"/>
      <c r="Y1673" s="172"/>
      <c r="Z1673" s="172"/>
      <c r="AA1673" s="172"/>
      <c r="AB1673" s="172"/>
    </row>
    <row r="1674" spans="1:28" ht="25.5">
      <c r="A1674" s="166" t="s">
        <v>1513</v>
      </c>
      <c r="B1674" s="167" t="s">
        <v>2581</v>
      </c>
      <c r="C1674" s="167" t="s">
        <v>20</v>
      </c>
      <c r="D1674" s="168" t="s">
        <v>2582</v>
      </c>
      <c r="E1674" s="167" t="s">
        <v>61</v>
      </c>
      <c r="F1674" s="169">
        <v>1.2</v>
      </c>
      <c r="G1674" s="170">
        <v>37.04</v>
      </c>
      <c r="H1674" s="171" t="s">
        <v>2583</v>
      </c>
      <c r="I1674" s="172"/>
      <c r="J1674" s="172"/>
      <c r="K1674" s="172"/>
      <c r="L1674" s="172"/>
      <c r="M1674" s="172"/>
      <c r="N1674" s="172"/>
      <c r="O1674" s="172"/>
      <c r="P1674" s="172"/>
      <c r="Q1674" s="172"/>
      <c r="R1674" s="172"/>
      <c r="S1674" s="172"/>
      <c r="T1674" s="172"/>
      <c r="U1674" s="172"/>
      <c r="V1674" s="172"/>
      <c r="W1674" s="172"/>
      <c r="X1674" s="172"/>
      <c r="Y1674" s="172"/>
      <c r="Z1674" s="172"/>
      <c r="AA1674" s="172"/>
      <c r="AB1674" s="172"/>
    </row>
    <row r="1675" spans="1:28" ht="14.25">
      <c r="A1675" s="166" t="s">
        <v>1513</v>
      </c>
      <c r="B1675" s="167" t="s">
        <v>2584</v>
      </c>
      <c r="C1675" s="167" t="s">
        <v>20</v>
      </c>
      <c r="D1675" s="168" t="s">
        <v>2585</v>
      </c>
      <c r="E1675" s="167" t="s">
        <v>1190</v>
      </c>
      <c r="F1675" s="169">
        <v>3.3333E-3</v>
      </c>
      <c r="G1675" s="170">
        <v>19.579999999999998</v>
      </c>
      <c r="H1675" s="171" t="s">
        <v>2586</v>
      </c>
      <c r="I1675" s="172"/>
      <c r="J1675" s="172"/>
      <c r="K1675" s="172"/>
      <c r="L1675" s="172"/>
      <c r="M1675" s="172"/>
      <c r="N1675" s="172"/>
      <c r="O1675" s="172"/>
      <c r="P1675" s="172"/>
      <c r="Q1675" s="172"/>
      <c r="R1675" s="172"/>
      <c r="S1675" s="172"/>
      <c r="T1675" s="172"/>
      <c r="U1675" s="172"/>
      <c r="V1675" s="172"/>
      <c r="W1675" s="172"/>
      <c r="X1675" s="172"/>
      <c r="Y1675" s="172"/>
      <c r="Z1675" s="172"/>
      <c r="AA1675" s="172"/>
      <c r="AB1675" s="172"/>
    </row>
    <row r="1676" spans="1:28" ht="14.25">
      <c r="A1676" s="166" t="s">
        <v>1513</v>
      </c>
      <c r="B1676" s="167" t="s">
        <v>2587</v>
      </c>
      <c r="C1676" s="167" t="s">
        <v>20</v>
      </c>
      <c r="D1676" s="168" t="s">
        <v>2588</v>
      </c>
      <c r="E1676" s="167" t="s">
        <v>1190</v>
      </c>
      <c r="F1676" s="169">
        <v>1.0999999999999999E-2</v>
      </c>
      <c r="G1676" s="170">
        <v>76.94</v>
      </c>
      <c r="H1676" s="171" t="s">
        <v>2589</v>
      </c>
      <c r="I1676" s="172"/>
      <c r="J1676" s="172"/>
      <c r="K1676" s="172"/>
      <c r="L1676" s="172"/>
      <c r="M1676" s="172"/>
      <c r="N1676" s="172"/>
      <c r="O1676" s="172"/>
      <c r="P1676" s="172"/>
      <c r="Q1676" s="172"/>
      <c r="R1676" s="172"/>
      <c r="S1676" s="172"/>
      <c r="T1676" s="172"/>
      <c r="U1676" s="172"/>
      <c r="V1676" s="172"/>
      <c r="W1676" s="172"/>
      <c r="X1676" s="172"/>
      <c r="Y1676" s="172"/>
      <c r="Z1676" s="172"/>
      <c r="AA1676" s="172"/>
      <c r="AB1676" s="172"/>
    </row>
    <row r="1677" spans="1:28" ht="14.25">
      <c r="A1677" s="166" t="s">
        <v>1508</v>
      </c>
      <c r="B1677" s="167" t="s">
        <v>1741</v>
      </c>
      <c r="C1677" s="167" t="s">
        <v>20</v>
      </c>
      <c r="D1677" s="168" t="s">
        <v>1727</v>
      </c>
      <c r="E1677" s="167" t="s">
        <v>1585</v>
      </c>
      <c r="F1677" s="169">
        <v>0.36666670000000001</v>
      </c>
      <c r="G1677" s="170">
        <v>22.66</v>
      </c>
      <c r="H1677" s="171" t="s">
        <v>2590</v>
      </c>
      <c r="I1677" s="172"/>
      <c r="J1677" s="172"/>
      <c r="K1677" s="172"/>
      <c r="L1677" s="172"/>
      <c r="M1677" s="172"/>
      <c r="N1677" s="172"/>
      <c r="O1677" s="172"/>
      <c r="P1677" s="172"/>
      <c r="Q1677" s="172"/>
      <c r="R1677" s="172"/>
      <c r="S1677" s="172"/>
      <c r="T1677" s="172"/>
      <c r="U1677" s="172"/>
      <c r="V1677" s="172"/>
      <c r="W1677" s="172"/>
      <c r="X1677" s="172"/>
      <c r="Y1677" s="172"/>
      <c r="Z1677" s="172"/>
      <c r="AA1677" s="172"/>
      <c r="AB1677" s="172"/>
    </row>
    <row r="1678" spans="1:28" ht="14.25">
      <c r="A1678" s="166" t="s">
        <v>1508</v>
      </c>
      <c r="B1678" s="167" t="s">
        <v>1583</v>
      </c>
      <c r="C1678" s="167" t="s">
        <v>20</v>
      </c>
      <c r="D1678" s="168" t="s">
        <v>1584</v>
      </c>
      <c r="E1678" s="167" t="s">
        <v>1585</v>
      </c>
      <c r="F1678" s="169">
        <v>0.36666670000000001</v>
      </c>
      <c r="G1678" s="170">
        <v>30.49</v>
      </c>
      <c r="H1678" s="171" t="s">
        <v>2349</v>
      </c>
      <c r="I1678" s="172"/>
      <c r="J1678" s="172"/>
      <c r="K1678" s="172"/>
      <c r="L1678" s="172"/>
      <c r="M1678" s="172"/>
      <c r="N1678" s="172"/>
      <c r="O1678" s="172"/>
      <c r="P1678" s="172"/>
      <c r="Q1678" s="172"/>
      <c r="R1678" s="172"/>
      <c r="S1678" s="172"/>
      <c r="T1678" s="172"/>
      <c r="U1678" s="172"/>
      <c r="V1678" s="172"/>
      <c r="W1678" s="172"/>
      <c r="X1678" s="172"/>
      <c r="Y1678" s="172"/>
      <c r="Z1678" s="172"/>
      <c r="AA1678" s="172"/>
      <c r="AB1678" s="172"/>
    </row>
    <row r="1679" spans="1:28" ht="14.25">
      <c r="A1679" s="159"/>
      <c r="B1679" s="160"/>
      <c r="C1679" s="160"/>
      <c r="D1679" s="161"/>
      <c r="E1679" s="160"/>
      <c r="F1679" s="162"/>
      <c r="G1679" s="163"/>
      <c r="H1679" s="164"/>
      <c r="I1679" s="172"/>
      <c r="J1679" s="172"/>
      <c r="K1679" s="172"/>
      <c r="L1679" s="172"/>
      <c r="M1679" s="172"/>
      <c r="N1679" s="172"/>
      <c r="O1679" s="172"/>
      <c r="P1679" s="172"/>
      <c r="Q1679" s="172"/>
      <c r="R1679" s="172"/>
      <c r="S1679" s="172"/>
      <c r="T1679" s="172"/>
      <c r="U1679" s="172"/>
      <c r="V1679" s="172"/>
      <c r="W1679" s="172"/>
      <c r="X1679" s="172"/>
      <c r="Y1679" s="172"/>
      <c r="Z1679" s="172"/>
      <c r="AA1679" s="172"/>
      <c r="AB1679" s="172"/>
    </row>
    <row r="1680" spans="1:28" ht="14.25">
      <c r="A1680" s="148" t="s">
        <v>822</v>
      </c>
      <c r="B1680" s="149" t="s">
        <v>7</v>
      </c>
      <c r="C1680" s="149" t="s">
        <v>1504</v>
      </c>
      <c r="D1680" s="165" t="s">
        <v>1505</v>
      </c>
      <c r="E1680" s="149" t="s">
        <v>10</v>
      </c>
      <c r="F1680" s="150" t="s">
        <v>11</v>
      </c>
      <c r="G1680" s="151" t="s">
        <v>1506</v>
      </c>
      <c r="H1680" s="152" t="s">
        <v>1507</v>
      </c>
      <c r="I1680" s="172"/>
      <c r="J1680" s="172"/>
      <c r="K1680" s="172"/>
      <c r="L1680" s="172"/>
      <c r="M1680" s="172"/>
      <c r="N1680" s="172"/>
      <c r="O1680" s="172"/>
      <c r="P1680" s="172"/>
      <c r="Q1680" s="172"/>
      <c r="R1680" s="172"/>
      <c r="S1680" s="172"/>
      <c r="T1680" s="172"/>
      <c r="U1680" s="172"/>
      <c r="V1680" s="172"/>
      <c r="W1680" s="172"/>
      <c r="X1680" s="172"/>
      <c r="Y1680" s="172"/>
      <c r="Z1680" s="172"/>
      <c r="AA1680" s="172"/>
      <c r="AB1680" s="172"/>
    </row>
    <row r="1681" spans="1:28" ht="25.5">
      <c r="A1681" s="153" t="s">
        <v>1508</v>
      </c>
      <c r="B1681" s="154" t="s">
        <v>823</v>
      </c>
      <c r="C1681" s="154" t="s">
        <v>27</v>
      </c>
      <c r="D1681" s="155" t="s">
        <v>824</v>
      </c>
      <c r="E1681" s="154" t="s">
        <v>322</v>
      </c>
      <c r="F1681" s="156">
        <v>1</v>
      </c>
      <c r="G1681" s="157">
        <v>22.97</v>
      </c>
      <c r="H1681" s="158">
        <v>22.97</v>
      </c>
      <c r="I1681" s="172"/>
      <c r="J1681" s="172"/>
      <c r="K1681" s="172"/>
      <c r="L1681" s="172"/>
      <c r="M1681" s="172"/>
      <c r="N1681" s="172"/>
      <c r="O1681" s="172"/>
      <c r="P1681" s="172"/>
      <c r="Q1681" s="172"/>
      <c r="R1681" s="172"/>
      <c r="S1681" s="172"/>
      <c r="T1681" s="172"/>
      <c r="U1681" s="172"/>
      <c r="V1681" s="172"/>
      <c r="W1681" s="172"/>
      <c r="X1681" s="172"/>
      <c r="Y1681" s="172"/>
      <c r="Z1681" s="172"/>
      <c r="AA1681" s="172"/>
      <c r="AB1681" s="172"/>
    </row>
    <row r="1682" spans="1:28" ht="25.5">
      <c r="A1682" s="166" t="s">
        <v>1510</v>
      </c>
      <c r="B1682" s="167" t="s">
        <v>2118</v>
      </c>
      <c r="C1682" s="167" t="s">
        <v>27</v>
      </c>
      <c r="D1682" s="168" t="s">
        <v>2119</v>
      </c>
      <c r="E1682" s="167" t="s">
        <v>1673</v>
      </c>
      <c r="F1682" s="169">
        <v>0.29299999999999998</v>
      </c>
      <c r="G1682" s="170">
        <v>30.48</v>
      </c>
      <c r="H1682" s="171">
        <v>8.93</v>
      </c>
      <c r="I1682" s="172"/>
      <c r="J1682" s="172"/>
      <c r="K1682" s="172"/>
      <c r="L1682" s="172"/>
      <c r="M1682" s="172"/>
      <c r="N1682" s="172"/>
      <c r="O1682" s="172"/>
      <c r="P1682" s="172"/>
      <c r="Q1682" s="172"/>
      <c r="R1682" s="172"/>
      <c r="S1682" s="172"/>
      <c r="T1682" s="172"/>
      <c r="U1682" s="172"/>
      <c r="V1682" s="172"/>
      <c r="W1682" s="172"/>
      <c r="X1682" s="172"/>
      <c r="Y1682" s="172"/>
      <c r="Z1682" s="172"/>
      <c r="AA1682" s="172"/>
      <c r="AB1682" s="172"/>
    </row>
    <row r="1683" spans="1:28" ht="25.5">
      <c r="A1683" s="166" t="s">
        <v>1510</v>
      </c>
      <c r="B1683" s="167" t="s">
        <v>2411</v>
      </c>
      <c r="C1683" s="167" t="s">
        <v>27</v>
      </c>
      <c r="D1683" s="168" t="s">
        <v>2412</v>
      </c>
      <c r="E1683" s="167" t="s">
        <v>1673</v>
      </c>
      <c r="F1683" s="169">
        <v>0.29299999999999998</v>
      </c>
      <c r="G1683" s="170">
        <v>24.48</v>
      </c>
      <c r="H1683" s="171">
        <v>7.17</v>
      </c>
      <c r="I1683" s="172"/>
      <c r="J1683" s="172"/>
      <c r="K1683" s="172"/>
      <c r="L1683" s="172"/>
      <c r="M1683" s="172"/>
      <c r="N1683" s="172"/>
      <c r="O1683" s="172"/>
      <c r="P1683" s="172"/>
      <c r="Q1683" s="172"/>
      <c r="R1683" s="172"/>
      <c r="S1683" s="172"/>
      <c r="T1683" s="172"/>
      <c r="U1683" s="172"/>
      <c r="V1683" s="172"/>
      <c r="W1683" s="172"/>
      <c r="X1683" s="172"/>
      <c r="Y1683" s="172"/>
      <c r="Z1683" s="172"/>
      <c r="AA1683" s="172"/>
      <c r="AB1683" s="172"/>
    </row>
    <row r="1684" spans="1:28" ht="14.25">
      <c r="A1684" s="166" t="s">
        <v>1513</v>
      </c>
      <c r="B1684" s="167" t="s">
        <v>2591</v>
      </c>
      <c r="C1684" s="167" t="s">
        <v>27</v>
      </c>
      <c r="D1684" s="168" t="s">
        <v>2592</v>
      </c>
      <c r="E1684" s="167" t="s">
        <v>322</v>
      </c>
      <c r="F1684" s="169">
        <v>1.0548999999999999</v>
      </c>
      <c r="G1684" s="170">
        <v>6.47</v>
      </c>
      <c r="H1684" s="171">
        <v>6.82</v>
      </c>
      <c r="I1684" s="172"/>
      <c r="J1684" s="172"/>
      <c r="K1684" s="172"/>
      <c r="L1684" s="172"/>
      <c r="M1684" s="172"/>
      <c r="N1684" s="172"/>
      <c r="O1684" s="172"/>
      <c r="P1684" s="172"/>
      <c r="Q1684" s="172"/>
      <c r="R1684" s="172"/>
      <c r="S1684" s="172"/>
      <c r="T1684" s="172"/>
      <c r="U1684" s="172"/>
      <c r="V1684" s="172"/>
      <c r="W1684" s="172"/>
      <c r="X1684" s="172"/>
      <c r="Y1684" s="172"/>
      <c r="Z1684" s="172"/>
      <c r="AA1684" s="172"/>
      <c r="AB1684" s="172"/>
    </row>
    <row r="1685" spans="1:28" ht="14.25">
      <c r="A1685" s="166" t="s">
        <v>1513</v>
      </c>
      <c r="B1685" s="167" t="s">
        <v>2413</v>
      </c>
      <c r="C1685" s="167" t="s">
        <v>27</v>
      </c>
      <c r="D1685" s="168" t="s">
        <v>2414</v>
      </c>
      <c r="E1685" s="167" t="s">
        <v>76</v>
      </c>
      <c r="F1685" s="169">
        <v>1.6299999999999999E-2</v>
      </c>
      <c r="G1685" s="170">
        <v>3.09</v>
      </c>
      <c r="H1685" s="171">
        <v>0.05</v>
      </c>
      <c r="I1685" s="172"/>
      <c r="J1685" s="172"/>
      <c r="K1685" s="172"/>
      <c r="L1685" s="172"/>
      <c r="M1685" s="172"/>
      <c r="N1685" s="172"/>
      <c r="O1685" s="172"/>
      <c r="P1685" s="172"/>
      <c r="Q1685" s="172"/>
      <c r="R1685" s="172"/>
      <c r="S1685" s="172"/>
      <c r="T1685" s="172"/>
      <c r="U1685" s="172"/>
      <c r="V1685" s="172"/>
      <c r="W1685" s="172"/>
      <c r="X1685" s="172"/>
      <c r="Y1685" s="172"/>
      <c r="Z1685" s="172"/>
      <c r="AA1685" s="172"/>
      <c r="AB1685" s="172"/>
    </row>
    <row r="1686" spans="1:28" ht="14.25">
      <c r="A1686" s="159"/>
      <c r="B1686" s="160"/>
      <c r="C1686" s="160"/>
      <c r="D1686" s="161"/>
      <c r="E1686" s="160"/>
      <c r="F1686" s="162"/>
      <c r="G1686" s="163"/>
      <c r="H1686" s="164"/>
      <c r="I1686" s="172"/>
      <c r="J1686" s="172"/>
      <c r="K1686" s="172"/>
      <c r="L1686" s="172"/>
      <c r="M1686" s="172"/>
      <c r="N1686" s="172"/>
      <c r="O1686" s="172"/>
      <c r="P1686" s="172"/>
      <c r="Q1686" s="172"/>
      <c r="R1686" s="172"/>
      <c r="S1686" s="172"/>
      <c r="T1686" s="172"/>
      <c r="U1686" s="172"/>
      <c r="V1686" s="172"/>
      <c r="W1686" s="172"/>
      <c r="X1686" s="172"/>
      <c r="Y1686" s="172"/>
      <c r="Z1686" s="172"/>
      <c r="AA1686" s="172"/>
      <c r="AB1686" s="172"/>
    </row>
    <row r="1687" spans="1:28" ht="14.25">
      <c r="A1687" s="148" t="s">
        <v>825</v>
      </c>
      <c r="B1687" s="149" t="s">
        <v>7</v>
      </c>
      <c r="C1687" s="149" t="s">
        <v>1504</v>
      </c>
      <c r="D1687" s="165" t="s">
        <v>1505</v>
      </c>
      <c r="E1687" s="149" t="s">
        <v>10</v>
      </c>
      <c r="F1687" s="150" t="s">
        <v>11</v>
      </c>
      <c r="G1687" s="151" t="s">
        <v>1506</v>
      </c>
      <c r="H1687" s="152" t="s">
        <v>1507</v>
      </c>
      <c r="I1687" s="172"/>
      <c r="J1687" s="172"/>
      <c r="K1687" s="172"/>
      <c r="L1687" s="172"/>
      <c r="M1687" s="172"/>
      <c r="N1687" s="172"/>
      <c r="O1687" s="172"/>
      <c r="P1687" s="172"/>
      <c r="Q1687" s="172"/>
      <c r="R1687" s="172"/>
      <c r="S1687" s="172"/>
      <c r="T1687" s="172"/>
      <c r="U1687" s="172"/>
      <c r="V1687" s="172"/>
      <c r="W1687" s="172"/>
      <c r="X1687" s="172"/>
      <c r="Y1687" s="172"/>
      <c r="Z1687" s="172"/>
      <c r="AA1687" s="172"/>
      <c r="AB1687" s="172"/>
    </row>
    <row r="1688" spans="1:28" ht="38.25">
      <c r="A1688" s="153" t="s">
        <v>1508</v>
      </c>
      <c r="B1688" s="154" t="s">
        <v>826</v>
      </c>
      <c r="C1688" s="154" t="s">
        <v>27</v>
      </c>
      <c r="D1688" s="155" t="s">
        <v>827</v>
      </c>
      <c r="E1688" s="154" t="s">
        <v>322</v>
      </c>
      <c r="F1688" s="156">
        <v>1</v>
      </c>
      <c r="G1688" s="157">
        <v>40.11</v>
      </c>
      <c r="H1688" s="158">
        <v>40.11</v>
      </c>
      <c r="I1688" s="172"/>
      <c r="J1688" s="172"/>
      <c r="K1688" s="172"/>
      <c r="L1688" s="172"/>
      <c r="M1688" s="172"/>
      <c r="N1688" s="172"/>
      <c r="O1688" s="172"/>
      <c r="P1688" s="172"/>
      <c r="Q1688" s="172"/>
      <c r="R1688" s="172"/>
      <c r="S1688" s="172"/>
      <c r="T1688" s="172"/>
      <c r="U1688" s="172"/>
      <c r="V1688" s="172"/>
      <c r="W1688" s="172"/>
      <c r="X1688" s="172"/>
      <c r="Y1688" s="172"/>
      <c r="Z1688" s="172"/>
      <c r="AA1688" s="172"/>
      <c r="AB1688" s="172"/>
    </row>
    <row r="1689" spans="1:28" ht="25.5">
      <c r="A1689" s="166" t="s">
        <v>1510</v>
      </c>
      <c r="B1689" s="167" t="s">
        <v>2411</v>
      </c>
      <c r="C1689" s="167" t="s">
        <v>27</v>
      </c>
      <c r="D1689" s="168" t="s">
        <v>2412</v>
      </c>
      <c r="E1689" s="167" t="s">
        <v>1673</v>
      </c>
      <c r="F1689" s="169">
        <v>0.44440000000000002</v>
      </c>
      <c r="G1689" s="170">
        <v>24.48</v>
      </c>
      <c r="H1689" s="171">
        <v>10.87</v>
      </c>
      <c r="I1689" s="172"/>
      <c r="J1689" s="172"/>
      <c r="K1689" s="172"/>
      <c r="L1689" s="172"/>
      <c r="M1689" s="172"/>
      <c r="N1689" s="172"/>
      <c r="O1689" s="172"/>
      <c r="P1689" s="172"/>
      <c r="Q1689" s="172"/>
      <c r="R1689" s="172"/>
      <c r="S1689" s="172"/>
      <c r="T1689" s="172"/>
      <c r="U1689" s="172"/>
      <c r="V1689" s="172"/>
      <c r="W1689" s="172"/>
      <c r="X1689" s="172"/>
      <c r="Y1689" s="172"/>
      <c r="Z1689" s="172"/>
      <c r="AA1689" s="172"/>
      <c r="AB1689" s="172"/>
    </row>
    <row r="1690" spans="1:28" ht="25.5">
      <c r="A1690" s="166" t="s">
        <v>1510</v>
      </c>
      <c r="B1690" s="167" t="s">
        <v>2118</v>
      </c>
      <c r="C1690" s="167" t="s">
        <v>27</v>
      </c>
      <c r="D1690" s="168" t="s">
        <v>2119</v>
      </c>
      <c r="E1690" s="167" t="s">
        <v>1673</v>
      </c>
      <c r="F1690" s="169">
        <v>0.44440000000000002</v>
      </c>
      <c r="G1690" s="170">
        <v>30.48</v>
      </c>
      <c r="H1690" s="171">
        <v>13.54</v>
      </c>
      <c r="I1690" s="172"/>
      <c r="J1690" s="172"/>
      <c r="K1690" s="172"/>
      <c r="L1690" s="172"/>
      <c r="M1690" s="172"/>
      <c r="N1690" s="172"/>
      <c r="O1690" s="172"/>
      <c r="P1690" s="172"/>
      <c r="Q1690" s="172"/>
      <c r="R1690" s="172"/>
      <c r="S1690" s="172"/>
      <c r="T1690" s="172"/>
      <c r="U1690" s="172"/>
      <c r="V1690" s="172"/>
      <c r="W1690" s="172"/>
      <c r="X1690" s="172"/>
      <c r="Y1690" s="172"/>
      <c r="Z1690" s="172"/>
      <c r="AA1690" s="172"/>
      <c r="AB1690" s="172"/>
    </row>
    <row r="1691" spans="1:28" ht="14.25">
      <c r="A1691" s="166" t="s">
        <v>1513</v>
      </c>
      <c r="B1691" s="167" t="s">
        <v>2593</v>
      </c>
      <c r="C1691" s="167" t="s">
        <v>27</v>
      </c>
      <c r="D1691" s="168" t="s">
        <v>2594</v>
      </c>
      <c r="E1691" s="167" t="s">
        <v>322</v>
      </c>
      <c r="F1691" s="169">
        <v>1.0548999999999999</v>
      </c>
      <c r="G1691" s="170">
        <v>14.82</v>
      </c>
      <c r="H1691" s="171">
        <v>15.63</v>
      </c>
      <c r="I1691" s="172"/>
      <c r="J1691" s="172"/>
      <c r="K1691" s="172"/>
      <c r="L1691" s="172"/>
      <c r="M1691" s="172"/>
      <c r="N1691" s="172"/>
      <c r="O1691" s="172"/>
      <c r="P1691" s="172"/>
      <c r="Q1691" s="172"/>
      <c r="R1691" s="172"/>
      <c r="S1691" s="172"/>
      <c r="T1691" s="172"/>
      <c r="U1691" s="172"/>
      <c r="V1691" s="172"/>
      <c r="W1691" s="172"/>
      <c r="X1691" s="172"/>
      <c r="Y1691" s="172"/>
      <c r="Z1691" s="172"/>
      <c r="AA1691" s="172"/>
      <c r="AB1691" s="172"/>
    </row>
    <row r="1692" spans="1:28" ht="14.25">
      <c r="A1692" s="166" t="s">
        <v>1513</v>
      </c>
      <c r="B1692" s="167" t="s">
        <v>2413</v>
      </c>
      <c r="C1692" s="167" t="s">
        <v>27</v>
      </c>
      <c r="D1692" s="168" t="s">
        <v>2414</v>
      </c>
      <c r="E1692" s="167" t="s">
        <v>76</v>
      </c>
      <c r="F1692" s="169">
        <v>2.47E-2</v>
      </c>
      <c r="G1692" s="170">
        <v>3.09</v>
      </c>
      <c r="H1692" s="171">
        <v>7.0000000000000007E-2</v>
      </c>
      <c r="I1692" s="172"/>
      <c r="J1692" s="172"/>
      <c r="K1692" s="172"/>
      <c r="L1692" s="172"/>
      <c r="M1692" s="172"/>
      <c r="N1692" s="172"/>
      <c r="O1692" s="172"/>
      <c r="P1692" s="172"/>
      <c r="Q1692" s="172"/>
      <c r="R1692" s="172"/>
      <c r="S1692" s="172"/>
      <c r="T1692" s="172"/>
      <c r="U1692" s="172"/>
      <c r="V1692" s="172"/>
      <c r="W1692" s="172"/>
      <c r="X1692" s="172"/>
      <c r="Y1692" s="172"/>
      <c r="Z1692" s="172"/>
      <c r="AA1692" s="172"/>
      <c r="AB1692" s="172"/>
    </row>
    <row r="1693" spans="1:28" ht="14.25">
      <c r="A1693" s="159"/>
      <c r="B1693" s="160"/>
      <c r="C1693" s="160"/>
      <c r="D1693" s="161"/>
      <c r="E1693" s="160"/>
      <c r="F1693" s="162"/>
      <c r="G1693" s="163"/>
      <c r="H1693" s="164"/>
      <c r="I1693" s="172"/>
      <c r="J1693" s="172"/>
      <c r="K1693" s="172"/>
      <c r="L1693" s="172"/>
      <c r="M1693" s="172"/>
      <c r="N1693" s="172"/>
      <c r="O1693" s="172"/>
      <c r="P1693" s="172"/>
      <c r="Q1693" s="172"/>
      <c r="R1693" s="172"/>
      <c r="S1693" s="172"/>
      <c r="T1693" s="172"/>
      <c r="U1693" s="172"/>
      <c r="V1693" s="172"/>
      <c r="W1693" s="172"/>
      <c r="X1693" s="172"/>
      <c r="Y1693" s="172"/>
      <c r="Z1693" s="172"/>
      <c r="AA1693" s="172"/>
      <c r="AB1693" s="172"/>
    </row>
    <row r="1694" spans="1:28" ht="14.25">
      <c r="A1694" s="148" t="s">
        <v>828</v>
      </c>
      <c r="B1694" s="149" t="s">
        <v>7</v>
      </c>
      <c r="C1694" s="149" t="s">
        <v>1504</v>
      </c>
      <c r="D1694" s="165" t="s">
        <v>1505</v>
      </c>
      <c r="E1694" s="149" t="s">
        <v>10</v>
      </c>
      <c r="F1694" s="150" t="s">
        <v>11</v>
      </c>
      <c r="G1694" s="151" t="s">
        <v>1506</v>
      </c>
      <c r="H1694" s="152" t="s">
        <v>1507</v>
      </c>
      <c r="I1694" s="172"/>
      <c r="J1694" s="172"/>
      <c r="K1694" s="172"/>
      <c r="L1694" s="172"/>
      <c r="M1694" s="172"/>
      <c r="N1694" s="172"/>
      <c r="O1694" s="172"/>
      <c r="P1694" s="172"/>
      <c r="Q1694" s="172"/>
      <c r="R1694" s="172"/>
      <c r="S1694" s="172"/>
      <c r="T1694" s="172"/>
      <c r="U1694" s="172"/>
      <c r="V1694" s="172"/>
      <c r="W1694" s="172"/>
      <c r="X1694" s="172"/>
      <c r="Y1694" s="172"/>
      <c r="Z1694" s="172"/>
      <c r="AA1694" s="172"/>
      <c r="AB1694" s="172"/>
    </row>
    <row r="1695" spans="1:28" ht="25.5">
      <c r="A1695" s="153" t="s">
        <v>1508</v>
      </c>
      <c r="B1695" s="154" t="s">
        <v>829</v>
      </c>
      <c r="C1695" s="154" t="s">
        <v>27</v>
      </c>
      <c r="D1695" s="155" t="s">
        <v>830</v>
      </c>
      <c r="E1695" s="154" t="s">
        <v>322</v>
      </c>
      <c r="F1695" s="156">
        <v>1</v>
      </c>
      <c r="G1695" s="157">
        <v>35.81</v>
      </c>
      <c r="H1695" s="158">
        <v>35.81</v>
      </c>
      <c r="I1695" s="172"/>
      <c r="J1695" s="172"/>
      <c r="K1695" s="172"/>
      <c r="L1695" s="172"/>
      <c r="M1695" s="172"/>
      <c r="N1695" s="172"/>
      <c r="O1695" s="172"/>
      <c r="P1695" s="172"/>
      <c r="Q1695" s="172"/>
      <c r="R1695" s="172"/>
      <c r="S1695" s="172"/>
      <c r="T1695" s="172"/>
      <c r="U1695" s="172"/>
      <c r="V1695" s="172"/>
      <c r="W1695" s="172"/>
      <c r="X1695" s="172"/>
      <c r="Y1695" s="172"/>
      <c r="Z1695" s="172"/>
      <c r="AA1695" s="172"/>
      <c r="AB1695" s="172"/>
    </row>
    <row r="1696" spans="1:28" ht="25.5">
      <c r="A1696" s="166" t="s">
        <v>1510</v>
      </c>
      <c r="B1696" s="167" t="s">
        <v>2411</v>
      </c>
      <c r="C1696" s="167" t="s">
        <v>27</v>
      </c>
      <c r="D1696" s="168" t="s">
        <v>2412</v>
      </c>
      <c r="E1696" s="167" t="s">
        <v>1673</v>
      </c>
      <c r="F1696" s="169">
        <v>0.38129999999999997</v>
      </c>
      <c r="G1696" s="170">
        <v>24.48</v>
      </c>
      <c r="H1696" s="171">
        <v>9.33</v>
      </c>
      <c r="I1696" s="172"/>
      <c r="J1696" s="172"/>
      <c r="K1696" s="172"/>
      <c r="L1696" s="172"/>
      <c r="M1696" s="172"/>
      <c r="N1696" s="172"/>
      <c r="O1696" s="172"/>
      <c r="P1696" s="172"/>
      <c r="Q1696" s="172"/>
      <c r="R1696" s="172"/>
      <c r="S1696" s="172"/>
      <c r="T1696" s="172"/>
      <c r="U1696" s="172"/>
      <c r="V1696" s="172"/>
      <c r="W1696" s="172"/>
      <c r="X1696" s="172"/>
      <c r="Y1696" s="172"/>
      <c r="Z1696" s="172"/>
      <c r="AA1696" s="172"/>
      <c r="AB1696" s="172"/>
    </row>
    <row r="1697" spans="1:28" ht="25.5">
      <c r="A1697" s="166" t="s">
        <v>1510</v>
      </c>
      <c r="B1697" s="167" t="s">
        <v>2118</v>
      </c>
      <c r="C1697" s="167" t="s">
        <v>27</v>
      </c>
      <c r="D1697" s="168" t="s">
        <v>2119</v>
      </c>
      <c r="E1697" s="167" t="s">
        <v>1673</v>
      </c>
      <c r="F1697" s="169">
        <v>0.38129999999999997</v>
      </c>
      <c r="G1697" s="170">
        <v>30.48</v>
      </c>
      <c r="H1697" s="171">
        <v>11.62</v>
      </c>
      <c r="I1697" s="172"/>
      <c r="J1697" s="172"/>
      <c r="K1697" s="172"/>
      <c r="L1697" s="172"/>
      <c r="M1697" s="172"/>
      <c r="N1697" s="172"/>
      <c r="O1697" s="172"/>
      <c r="P1697" s="172"/>
      <c r="Q1697" s="172"/>
      <c r="R1697" s="172"/>
      <c r="S1697" s="172"/>
      <c r="T1697" s="172"/>
      <c r="U1697" s="172"/>
      <c r="V1697" s="172"/>
      <c r="W1697" s="172"/>
      <c r="X1697" s="172"/>
      <c r="Y1697" s="172"/>
      <c r="Z1697" s="172"/>
      <c r="AA1697" s="172"/>
      <c r="AB1697" s="172"/>
    </row>
    <row r="1698" spans="1:28" ht="14.25">
      <c r="A1698" s="166" t="s">
        <v>1513</v>
      </c>
      <c r="B1698" s="167" t="s">
        <v>2595</v>
      </c>
      <c r="C1698" s="167" t="s">
        <v>27</v>
      </c>
      <c r="D1698" s="168" t="s">
        <v>2596</v>
      </c>
      <c r="E1698" s="167" t="s">
        <v>322</v>
      </c>
      <c r="F1698" s="169">
        <v>1.0548999999999999</v>
      </c>
      <c r="G1698" s="170">
        <v>14.03</v>
      </c>
      <c r="H1698" s="171">
        <v>14.8</v>
      </c>
      <c r="I1698" s="172"/>
      <c r="J1698" s="172"/>
      <c r="K1698" s="172"/>
      <c r="L1698" s="172"/>
      <c r="M1698" s="172"/>
      <c r="N1698" s="172"/>
      <c r="O1698" s="172"/>
      <c r="P1698" s="172"/>
      <c r="Q1698" s="172"/>
      <c r="R1698" s="172"/>
      <c r="S1698" s="172"/>
      <c r="T1698" s="172"/>
      <c r="U1698" s="172"/>
      <c r="V1698" s="172"/>
      <c r="W1698" s="172"/>
      <c r="X1698" s="172"/>
      <c r="Y1698" s="172"/>
      <c r="Z1698" s="172"/>
      <c r="AA1698" s="172"/>
      <c r="AB1698" s="172"/>
    </row>
    <row r="1699" spans="1:28" ht="14.25">
      <c r="A1699" s="166" t="s">
        <v>1513</v>
      </c>
      <c r="B1699" s="167" t="s">
        <v>2413</v>
      </c>
      <c r="C1699" s="167" t="s">
        <v>27</v>
      </c>
      <c r="D1699" s="168" t="s">
        <v>2414</v>
      </c>
      <c r="E1699" s="167" t="s">
        <v>76</v>
      </c>
      <c r="F1699" s="169">
        <v>2.12E-2</v>
      </c>
      <c r="G1699" s="170">
        <v>3.09</v>
      </c>
      <c r="H1699" s="171">
        <v>0.06</v>
      </c>
      <c r="I1699" s="172"/>
      <c r="J1699" s="172"/>
      <c r="K1699" s="172"/>
      <c r="L1699" s="172"/>
      <c r="M1699" s="172"/>
      <c r="N1699" s="172"/>
      <c r="O1699" s="172"/>
      <c r="P1699" s="172"/>
      <c r="Q1699" s="172"/>
      <c r="R1699" s="172"/>
      <c r="S1699" s="172"/>
      <c r="T1699" s="172"/>
      <c r="U1699" s="172"/>
      <c r="V1699" s="172"/>
      <c r="W1699" s="172"/>
      <c r="X1699" s="172"/>
      <c r="Y1699" s="172"/>
      <c r="Z1699" s="172"/>
      <c r="AA1699" s="172"/>
      <c r="AB1699" s="172"/>
    </row>
    <row r="1700" spans="1:28" ht="14.25">
      <c r="A1700" s="159"/>
      <c r="B1700" s="160"/>
      <c r="C1700" s="160"/>
      <c r="D1700" s="161"/>
      <c r="E1700" s="160"/>
      <c r="F1700" s="162"/>
      <c r="G1700" s="163"/>
      <c r="H1700" s="164"/>
      <c r="I1700" s="172"/>
      <c r="J1700" s="172"/>
      <c r="K1700" s="172"/>
      <c r="L1700" s="172"/>
      <c r="M1700" s="172"/>
      <c r="N1700" s="172"/>
      <c r="O1700" s="172"/>
      <c r="P1700" s="172"/>
      <c r="Q1700" s="172"/>
      <c r="R1700" s="172"/>
      <c r="S1700" s="172"/>
      <c r="T1700" s="172"/>
      <c r="U1700" s="172"/>
      <c r="V1700" s="172"/>
      <c r="W1700" s="172"/>
      <c r="X1700" s="172"/>
      <c r="Y1700" s="172"/>
      <c r="Z1700" s="172"/>
      <c r="AA1700" s="172"/>
      <c r="AB1700" s="172"/>
    </row>
    <row r="1701" spans="1:28" ht="14.25">
      <c r="A1701" s="148" t="s">
        <v>831</v>
      </c>
      <c r="B1701" s="149" t="s">
        <v>7</v>
      </c>
      <c r="C1701" s="149" t="s">
        <v>1504</v>
      </c>
      <c r="D1701" s="165" t="s">
        <v>1505</v>
      </c>
      <c r="E1701" s="149" t="s">
        <v>10</v>
      </c>
      <c r="F1701" s="150" t="s">
        <v>11</v>
      </c>
      <c r="G1701" s="151" t="s">
        <v>1506</v>
      </c>
      <c r="H1701" s="152" t="s">
        <v>1507</v>
      </c>
      <c r="I1701" s="172"/>
      <c r="J1701" s="172"/>
      <c r="K1701" s="172"/>
      <c r="L1701" s="172"/>
      <c r="M1701" s="172"/>
      <c r="N1701" s="172"/>
      <c r="O1701" s="172"/>
      <c r="P1701" s="172"/>
      <c r="Q1701" s="172"/>
      <c r="R1701" s="172"/>
      <c r="S1701" s="172"/>
      <c r="T1701" s="172"/>
      <c r="U1701" s="172"/>
      <c r="V1701" s="172"/>
      <c r="W1701" s="172"/>
      <c r="X1701" s="172"/>
      <c r="Y1701" s="172"/>
      <c r="Z1701" s="172"/>
      <c r="AA1701" s="172"/>
      <c r="AB1701" s="172"/>
    </row>
    <row r="1702" spans="1:28" ht="25.5">
      <c r="A1702" s="153" t="s">
        <v>1508</v>
      </c>
      <c r="B1702" s="154" t="s">
        <v>832</v>
      </c>
      <c r="C1702" s="154" t="s">
        <v>27</v>
      </c>
      <c r="D1702" s="155" t="s">
        <v>833</v>
      </c>
      <c r="E1702" s="154" t="s">
        <v>76</v>
      </c>
      <c r="F1702" s="156">
        <v>1</v>
      </c>
      <c r="G1702" s="157">
        <v>74.09</v>
      </c>
      <c r="H1702" s="158">
        <v>74.09</v>
      </c>
      <c r="I1702" s="172"/>
      <c r="J1702" s="172"/>
      <c r="K1702" s="172"/>
      <c r="L1702" s="172"/>
      <c r="M1702" s="172"/>
      <c r="N1702" s="172"/>
      <c r="O1702" s="172"/>
      <c r="P1702" s="172"/>
      <c r="Q1702" s="172"/>
      <c r="R1702" s="172"/>
      <c r="S1702" s="172"/>
      <c r="T1702" s="172"/>
      <c r="U1702" s="172"/>
      <c r="V1702" s="172"/>
      <c r="W1702" s="172"/>
      <c r="X1702" s="172"/>
      <c r="Y1702" s="172"/>
      <c r="Z1702" s="172"/>
      <c r="AA1702" s="172"/>
      <c r="AB1702" s="172"/>
    </row>
    <row r="1703" spans="1:28" ht="25.5">
      <c r="A1703" s="153" t="s">
        <v>1510</v>
      </c>
      <c r="B1703" s="154" t="s">
        <v>2411</v>
      </c>
      <c r="C1703" s="154" t="s">
        <v>27</v>
      </c>
      <c r="D1703" s="155" t="s">
        <v>2412</v>
      </c>
      <c r="E1703" s="154" t="s">
        <v>1673</v>
      </c>
      <c r="F1703" s="156">
        <v>0.15629999999999999</v>
      </c>
      <c r="G1703" s="157">
        <v>24.48</v>
      </c>
      <c r="H1703" s="158">
        <v>3.82</v>
      </c>
      <c r="I1703" s="172"/>
      <c r="J1703" s="172"/>
      <c r="K1703" s="172"/>
      <c r="L1703" s="172"/>
      <c r="M1703" s="172"/>
      <c r="N1703" s="172"/>
      <c r="O1703" s="172"/>
      <c r="P1703" s="172"/>
      <c r="Q1703" s="172"/>
      <c r="R1703" s="172"/>
      <c r="S1703" s="172"/>
      <c r="T1703" s="172"/>
      <c r="U1703" s="172"/>
      <c r="V1703" s="172"/>
      <c r="W1703" s="172"/>
      <c r="X1703" s="172"/>
      <c r="Y1703" s="172"/>
      <c r="Z1703" s="172"/>
      <c r="AA1703" s="172"/>
      <c r="AB1703" s="172"/>
    </row>
    <row r="1704" spans="1:28" ht="25.5">
      <c r="A1704" s="153" t="s">
        <v>1510</v>
      </c>
      <c r="B1704" s="154" t="s">
        <v>2118</v>
      </c>
      <c r="C1704" s="154" t="s">
        <v>27</v>
      </c>
      <c r="D1704" s="155" t="s">
        <v>2119</v>
      </c>
      <c r="E1704" s="154" t="s">
        <v>1673</v>
      </c>
      <c r="F1704" s="156">
        <v>0.15629999999999999</v>
      </c>
      <c r="G1704" s="157">
        <v>30.48</v>
      </c>
      <c r="H1704" s="158">
        <v>4.76</v>
      </c>
      <c r="I1704" s="172"/>
      <c r="J1704" s="172"/>
      <c r="K1704" s="172"/>
      <c r="L1704" s="172"/>
      <c r="M1704" s="172"/>
      <c r="N1704" s="172"/>
      <c r="O1704" s="172"/>
      <c r="P1704" s="172"/>
      <c r="Q1704" s="172"/>
      <c r="R1704" s="172"/>
      <c r="S1704" s="172"/>
      <c r="T1704" s="172"/>
      <c r="U1704" s="172"/>
      <c r="V1704" s="172"/>
      <c r="W1704" s="172"/>
      <c r="X1704" s="172"/>
      <c r="Y1704" s="172"/>
      <c r="Z1704" s="172"/>
      <c r="AA1704" s="172"/>
      <c r="AB1704" s="172"/>
    </row>
    <row r="1705" spans="1:28" ht="14.25">
      <c r="A1705" s="153" t="s">
        <v>1513</v>
      </c>
      <c r="B1705" s="154" t="s">
        <v>2597</v>
      </c>
      <c r="C1705" s="154" t="s">
        <v>27</v>
      </c>
      <c r="D1705" s="155" t="s">
        <v>2598</v>
      </c>
      <c r="E1705" s="154" t="s">
        <v>76</v>
      </c>
      <c r="F1705" s="156">
        <v>1</v>
      </c>
      <c r="G1705" s="157">
        <v>2.63</v>
      </c>
      <c r="H1705" s="158">
        <v>2.63</v>
      </c>
      <c r="I1705" s="172"/>
      <c r="J1705" s="172"/>
      <c r="K1705" s="172"/>
      <c r="L1705" s="172"/>
      <c r="M1705" s="172"/>
      <c r="N1705" s="172"/>
      <c r="O1705" s="172"/>
      <c r="P1705" s="172"/>
      <c r="Q1705" s="172"/>
      <c r="R1705" s="172"/>
      <c r="S1705" s="172"/>
      <c r="T1705" s="172"/>
      <c r="U1705" s="172"/>
      <c r="V1705" s="172"/>
      <c r="W1705" s="172"/>
      <c r="X1705" s="172"/>
      <c r="Y1705" s="172"/>
      <c r="Z1705" s="172"/>
      <c r="AA1705" s="172"/>
      <c r="AB1705" s="172"/>
    </row>
    <row r="1706" spans="1:28" ht="25.5">
      <c r="A1706" s="153" t="s">
        <v>1513</v>
      </c>
      <c r="B1706" s="154" t="s">
        <v>2547</v>
      </c>
      <c r="C1706" s="154" t="s">
        <v>27</v>
      </c>
      <c r="D1706" s="155" t="s">
        <v>2548</v>
      </c>
      <c r="E1706" s="154" t="s">
        <v>76</v>
      </c>
      <c r="F1706" s="156">
        <v>0.1525</v>
      </c>
      <c r="G1706" s="157">
        <v>25.4</v>
      </c>
      <c r="H1706" s="158">
        <v>3.87</v>
      </c>
      <c r="I1706" s="172"/>
      <c r="J1706" s="172"/>
      <c r="K1706" s="172"/>
      <c r="L1706" s="172"/>
      <c r="M1706" s="172"/>
      <c r="N1706" s="172"/>
      <c r="O1706" s="172"/>
      <c r="P1706" s="172"/>
      <c r="Q1706" s="172"/>
      <c r="R1706" s="172"/>
      <c r="S1706" s="172"/>
      <c r="T1706" s="172"/>
      <c r="U1706" s="172"/>
      <c r="V1706" s="172"/>
      <c r="W1706" s="172"/>
      <c r="X1706" s="172"/>
      <c r="Y1706" s="172"/>
      <c r="Z1706" s="172"/>
      <c r="AA1706" s="172"/>
      <c r="AB1706" s="172"/>
    </row>
    <row r="1707" spans="1:28" ht="14.25">
      <c r="A1707" s="153" t="s">
        <v>1513</v>
      </c>
      <c r="B1707" s="154" t="s">
        <v>2599</v>
      </c>
      <c r="C1707" s="154" t="s">
        <v>27</v>
      </c>
      <c r="D1707" s="155" t="s">
        <v>2600</v>
      </c>
      <c r="E1707" s="154" t="s">
        <v>76</v>
      </c>
      <c r="F1707" s="156">
        <v>1</v>
      </c>
      <c r="G1707" s="157">
        <v>52.17</v>
      </c>
      <c r="H1707" s="158">
        <v>52.17</v>
      </c>
      <c r="I1707" s="172"/>
      <c r="J1707" s="172"/>
      <c r="K1707" s="172"/>
      <c r="L1707" s="172"/>
      <c r="M1707" s="172"/>
      <c r="N1707" s="172"/>
      <c r="O1707" s="172"/>
      <c r="P1707" s="172"/>
      <c r="Q1707" s="172"/>
      <c r="R1707" s="172"/>
      <c r="S1707" s="172"/>
      <c r="T1707" s="172"/>
      <c r="U1707" s="172"/>
      <c r="V1707" s="172"/>
      <c r="W1707" s="172"/>
      <c r="X1707" s="172"/>
      <c r="Y1707" s="172"/>
      <c r="Z1707" s="172"/>
      <c r="AA1707" s="172"/>
      <c r="AB1707" s="172"/>
    </row>
    <row r="1708" spans="1:28" ht="14.25">
      <c r="A1708" s="153" t="s">
        <v>1513</v>
      </c>
      <c r="B1708" s="154" t="s">
        <v>2601</v>
      </c>
      <c r="C1708" s="154" t="s">
        <v>27</v>
      </c>
      <c r="D1708" s="155" t="s">
        <v>2602</v>
      </c>
      <c r="E1708" s="154" t="s">
        <v>76</v>
      </c>
      <c r="F1708" s="156">
        <v>2</v>
      </c>
      <c r="G1708" s="157">
        <v>3.42</v>
      </c>
      <c r="H1708" s="158">
        <v>6.84</v>
      </c>
      <c r="I1708" s="172"/>
      <c r="J1708" s="172"/>
      <c r="K1708" s="172"/>
      <c r="L1708" s="172"/>
      <c r="M1708" s="172"/>
      <c r="N1708" s="172"/>
      <c r="O1708" s="172"/>
      <c r="P1708" s="172"/>
      <c r="Q1708" s="172"/>
      <c r="R1708" s="172"/>
      <c r="S1708" s="172"/>
      <c r="T1708" s="172"/>
      <c r="U1708" s="172"/>
      <c r="V1708" s="172"/>
      <c r="W1708" s="172"/>
      <c r="X1708" s="172"/>
      <c r="Y1708" s="172"/>
      <c r="Z1708" s="172"/>
      <c r="AA1708" s="172"/>
      <c r="AB1708" s="172"/>
    </row>
    <row r="1709" spans="1:28" ht="14.25">
      <c r="A1709" s="159"/>
      <c r="B1709" s="160"/>
      <c r="C1709" s="160"/>
      <c r="D1709" s="161"/>
      <c r="E1709" s="160"/>
      <c r="F1709" s="162"/>
      <c r="G1709" s="163"/>
      <c r="H1709" s="164"/>
      <c r="I1709" s="172"/>
      <c r="J1709" s="172"/>
      <c r="K1709" s="172"/>
      <c r="L1709" s="172"/>
      <c r="M1709" s="172"/>
      <c r="N1709" s="172"/>
      <c r="O1709" s="172"/>
      <c r="P1709" s="172"/>
      <c r="Q1709" s="172"/>
      <c r="R1709" s="172"/>
      <c r="S1709" s="172"/>
      <c r="T1709" s="172"/>
      <c r="U1709" s="172"/>
      <c r="V1709" s="172"/>
      <c r="W1709" s="172"/>
      <c r="X1709" s="172"/>
      <c r="Y1709" s="172"/>
      <c r="Z1709" s="172"/>
      <c r="AA1709" s="172"/>
      <c r="AB1709" s="172"/>
    </row>
    <row r="1710" spans="1:28" ht="14.25">
      <c r="A1710" s="148" t="s">
        <v>834</v>
      </c>
      <c r="B1710" s="149" t="s">
        <v>7</v>
      </c>
      <c r="C1710" s="149" t="s">
        <v>1504</v>
      </c>
      <c r="D1710" s="165" t="s">
        <v>1505</v>
      </c>
      <c r="E1710" s="149" t="s">
        <v>10</v>
      </c>
      <c r="F1710" s="150" t="s">
        <v>11</v>
      </c>
      <c r="G1710" s="151" t="s">
        <v>1506</v>
      </c>
      <c r="H1710" s="152" t="s">
        <v>1507</v>
      </c>
      <c r="I1710" s="172"/>
      <c r="J1710" s="172"/>
      <c r="K1710" s="172"/>
      <c r="L1710" s="172"/>
      <c r="M1710" s="172"/>
      <c r="N1710" s="172"/>
      <c r="O1710" s="172"/>
      <c r="P1710" s="172"/>
      <c r="Q1710" s="172"/>
      <c r="R1710" s="172"/>
      <c r="S1710" s="172"/>
      <c r="T1710" s="172"/>
      <c r="U1710" s="172"/>
      <c r="V1710" s="172"/>
      <c r="W1710" s="172"/>
      <c r="X1710" s="172"/>
      <c r="Y1710" s="172"/>
      <c r="Z1710" s="172"/>
      <c r="AA1710" s="172"/>
      <c r="AB1710" s="172"/>
    </row>
    <row r="1711" spans="1:28" ht="38.25">
      <c r="A1711" s="153" t="s">
        <v>1508</v>
      </c>
      <c r="B1711" s="154" t="s">
        <v>835</v>
      </c>
      <c r="C1711" s="154" t="s">
        <v>27</v>
      </c>
      <c r="D1711" s="155" t="s">
        <v>836</v>
      </c>
      <c r="E1711" s="154" t="s">
        <v>76</v>
      </c>
      <c r="F1711" s="156">
        <v>1</v>
      </c>
      <c r="G1711" s="157">
        <v>24.42</v>
      </c>
      <c r="H1711" s="158">
        <v>24.42</v>
      </c>
      <c r="I1711" s="172"/>
      <c r="J1711" s="172"/>
      <c r="K1711" s="172"/>
      <c r="L1711" s="172"/>
      <c r="M1711" s="172"/>
      <c r="N1711" s="172"/>
      <c r="O1711" s="172"/>
      <c r="P1711" s="172"/>
      <c r="Q1711" s="172"/>
      <c r="R1711" s="172"/>
      <c r="S1711" s="172"/>
      <c r="T1711" s="172"/>
      <c r="U1711" s="172"/>
      <c r="V1711" s="172"/>
      <c r="W1711" s="172"/>
      <c r="X1711" s="172"/>
      <c r="Y1711" s="172"/>
      <c r="Z1711" s="172"/>
      <c r="AA1711" s="172"/>
      <c r="AB1711" s="172"/>
    </row>
    <row r="1712" spans="1:28" ht="25.5">
      <c r="A1712" s="166" t="s">
        <v>1510</v>
      </c>
      <c r="B1712" s="167" t="s">
        <v>2411</v>
      </c>
      <c r="C1712" s="167" t="s">
        <v>27</v>
      </c>
      <c r="D1712" s="168" t="s">
        <v>2412</v>
      </c>
      <c r="E1712" s="167" t="s">
        <v>1673</v>
      </c>
      <c r="F1712" s="169">
        <v>0.18390000000000001</v>
      </c>
      <c r="G1712" s="170">
        <v>24.48</v>
      </c>
      <c r="H1712" s="171">
        <v>4.5</v>
      </c>
      <c r="I1712" s="172"/>
      <c r="J1712" s="172"/>
      <c r="K1712" s="172"/>
      <c r="L1712" s="172"/>
      <c r="M1712" s="172"/>
      <c r="N1712" s="172"/>
      <c r="O1712" s="172"/>
      <c r="P1712" s="172"/>
      <c r="Q1712" s="172"/>
      <c r="R1712" s="172"/>
      <c r="S1712" s="172"/>
      <c r="T1712" s="172"/>
      <c r="U1712" s="172"/>
      <c r="V1712" s="172"/>
      <c r="W1712" s="172"/>
      <c r="X1712" s="172"/>
      <c r="Y1712" s="172"/>
      <c r="Z1712" s="172"/>
      <c r="AA1712" s="172"/>
      <c r="AB1712" s="172"/>
    </row>
    <row r="1713" spans="1:28" ht="25.5">
      <c r="A1713" s="166" t="s">
        <v>1510</v>
      </c>
      <c r="B1713" s="167" t="s">
        <v>2118</v>
      </c>
      <c r="C1713" s="167" t="s">
        <v>27</v>
      </c>
      <c r="D1713" s="168" t="s">
        <v>2119</v>
      </c>
      <c r="E1713" s="167" t="s">
        <v>1673</v>
      </c>
      <c r="F1713" s="169">
        <v>0.18390000000000001</v>
      </c>
      <c r="G1713" s="170">
        <v>30.48</v>
      </c>
      <c r="H1713" s="171">
        <v>5.6</v>
      </c>
      <c r="I1713" s="172"/>
      <c r="J1713" s="172"/>
      <c r="K1713" s="172"/>
      <c r="L1713" s="172"/>
      <c r="M1713" s="172"/>
      <c r="N1713" s="172"/>
      <c r="O1713" s="172"/>
      <c r="P1713" s="172"/>
      <c r="Q1713" s="172"/>
      <c r="R1713" s="172"/>
      <c r="S1713" s="172"/>
      <c r="T1713" s="172"/>
      <c r="U1713" s="172"/>
      <c r="V1713" s="172"/>
      <c r="W1713" s="172"/>
      <c r="X1713" s="172"/>
      <c r="Y1713" s="172"/>
      <c r="Z1713" s="172"/>
      <c r="AA1713" s="172"/>
      <c r="AB1713" s="172"/>
    </row>
    <row r="1714" spans="1:28" ht="14.25">
      <c r="A1714" s="166" t="s">
        <v>1513</v>
      </c>
      <c r="B1714" s="167" t="s">
        <v>2603</v>
      </c>
      <c r="C1714" s="167" t="s">
        <v>27</v>
      </c>
      <c r="D1714" s="168" t="s">
        <v>2604</v>
      </c>
      <c r="E1714" s="167" t="s">
        <v>76</v>
      </c>
      <c r="F1714" s="169">
        <v>1</v>
      </c>
      <c r="G1714" s="170">
        <v>7.47</v>
      </c>
      <c r="H1714" s="171">
        <v>7.47</v>
      </c>
      <c r="I1714" s="172"/>
      <c r="J1714" s="172"/>
      <c r="K1714" s="172"/>
      <c r="L1714" s="172"/>
      <c r="M1714" s="172"/>
      <c r="N1714" s="172"/>
      <c r="O1714" s="172"/>
      <c r="P1714" s="172"/>
      <c r="Q1714" s="172"/>
      <c r="R1714" s="172"/>
      <c r="S1714" s="172"/>
      <c r="T1714" s="172"/>
      <c r="U1714" s="172"/>
      <c r="V1714" s="172"/>
      <c r="W1714" s="172"/>
      <c r="X1714" s="172"/>
      <c r="Y1714" s="172"/>
      <c r="Z1714" s="172"/>
      <c r="AA1714" s="172"/>
      <c r="AB1714" s="172"/>
    </row>
    <row r="1715" spans="1:28" ht="25.5">
      <c r="A1715" s="166" t="s">
        <v>1513</v>
      </c>
      <c r="B1715" s="167" t="s">
        <v>2547</v>
      </c>
      <c r="C1715" s="167" t="s">
        <v>27</v>
      </c>
      <c r="D1715" s="168" t="s">
        <v>2548</v>
      </c>
      <c r="E1715" s="167" t="s">
        <v>76</v>
      </c>
      <c r="F1715" s="169">
        <v>7.4999999999999997E-2</v>
      </c>
      <c r="G1715" s="170">
        <v>25.4</v>
      </c>
      <c r="H1715" s="171">
        <v>1.9</v>
      </c>
      <c r="I1715" s="172"/>
      <c r="J1715" s="172"/>
      <c r="K1715" s="172"/>
      <c r="L1715" s="172"/>
      <c r="M1715" s="172"/>
      <c r="N1715" s="172"/>
      <c r="O1715" s="172"/>
      <c r="P1715" s="172"/>
      <c r="Q1715" s="172"/>
      <c r="R1715" s="172"/>
      <c r="S1715" s="172"/>
      <c r="T1715" s="172"/>
      <c r="U1715" s="172"/>
      <c r="V1715" s="172"/>
      <c r="W1715" s="172"/>
      <c r="X1715" s="172"/>
      <c r="Y1715" s="172"/>
      <c r="Z1715" s="172"/>
      <c r="AA1715" s="172"/>
      <c r="AB1715" s="172"/>
    </row>
    <row r="1716" spans="1:28" ht="14.25">
      <c r="A1716" s="166" t="s">
        <v>1513</v>
      </c>
      <c r="B1716" s="167" t="s">
        <v>2549</v>
      </c>
      <c r="C1716" s="167" t="s">
        <v>27</v>
      </c>
      <c r="D1716" s="168" t="s">
        <v>2550</v>
      </c>
      <c r="E1716" s="167" t="s">
        <v>76</v>
      </c>
      <c r="F1716" s="169">
        <v>3</v>
      </c>
      <c r="G1716" s="170">
        <v>1.65</v>
      </c>
      <c r="H1716" s="171">
        <v>4.95</v>
      </c>
      <c r="I1716" s="172"/>
      <c r="J1716" s="172"/>
      <c r="K1716" s="172"/>
      <c r="L1716" s="172"/>
      <c r="M1716" s="172"/>
      <c r="N1716" s="172"/>
      <c r="O1716" s="172"/>
      <c r="P1716" s="172"/>
      <c r="Q1716" s="172"/>
      <c r="R1716" s="172"/>
      <c r="S1716" s="172"/>
      <c r="T1716" s="172"/>
      <c r="U1716" s="172"/>
      <c r="V1716" s="172"/>
      <c r="W1716" s="172"/>
      <c r="X1716" s="172"/>
      <c r="Y1716" s="172"/>
      <c r="Z1716" s="172"/>
      <c r="AA1716" s="172"/>
      <c r="AB1716" s="172"/>
    </row>
    <row r="1717" spans="1:28" ht="14.25">
      <c r="A1717" s="159"/>
      <c r="B1717" s="160"/>
      <c r="C1717" s="160"/>
      <c r="D1717" s="161"/>
      <c r="E1717" s="160"/>
      <c r="F1717" s="162"/>
      <c r="G1717" s="163"/>
      <c r="H1717" s="164"/>
      <c r="I1717" s="172"/>
      <c r="J1717" s="172"/>
      <c r="K1717" s="172"/>
      <c r="L1717" s="172"/>
      <c r="M1717" s="172"/>
      <c r="N1717" s="172"/>
      <c r="O1717" s="172"/>
      <c r="P1717" s="172"/>
      <c r="Q1717" s="172"/>
      <c r="R1717" s="172"/>
      <c r="S1717" s="172"/>
      <c r="T1717" s="172"/>
      <c r="U1717" s="172"/>
      <c r="V1717" s="172"/>
      <c r="W1717" s="172"/>
      <c r="X1717" s="172"/>
      <c r="Y1717" s="172"/>
      <c r="Z1717" s="172"/>
      <c r="AA1717" s="172"/>
      <c r="AB1717" s="172"/>
    </row>
    <row r="1718" spans="1:28" ht="14.25">
      <c r="A1718" s="148" t="s">
        <v>837</v>
      </c>
      <c r="B1718" s="149" t="s">
        <v>7</v>
      </c>
      <c r="C1718" s="149" t="s">
        <v>1504</v>
      </c>
      <c r="D1718" s="165" t="s">
        <v>1505</v>
      </c>
      <c r="E1718" s="149" t="s">
        <v>10</v>
      </c>
      <c r="F1718" s="150" t="s">
        <v>11</v>
      </c>
      <c r="G1718" s="151" t="s">
        <v>1506</v>
      </c>
      <c r="H1718" s="152" t="s">
        <v>1507</v>
      </c>
      <c r="I1718" s="172"/>
      <c r="J1718" s="172"/>
      <c r="K1718" s="172"/>
      <c r="L1718" s="172"/>
      <c r="M1718" s="172"/>
      <c r="N1718" s="172"/>
      <c r="O1718" s="172"/>
      <c r="P1718" s="172"/>
      <c r="Q1718" s="172"/>
      <c r="R1718" s="172"/>
      <c r="S1718" s="172"/>
      <c r="T1718" s="172"/>
      <c r="U1718" s="172"/>
      <c r="V1718" s="172"/>
      <c r="W1718" s="172"/>
      <c r="X1718" s="172"/>
      <c r="Y1718" s="172"/>
      <c r="Z1718" s="172"/>
      <c r="AA1718" s="172"/>
      <c r="AB1718" s="172"/>
    </row>
    <row r="1719" spans="1:28" ht="38.25">
      <c r="A1719" s="153" t="s">
        <v>1508</v>
      </c>
      <c r="B1719" s="154" t="s">
        <v>838</v>
      </c>
      <c r="C1719" s="154" t="s">
        <v>27</v>
      </c>
      <c r="D1719" s="155" t="s">
        <v>839</v>
      </c>
      <c r="E1719" s="154" t="s">
        <v>76</v>
      </c>
      <c r="F1719" s="156">
        <v>1</v>
      </c>
      <c r="G1719" s="157">
        <v>38.72</v>
      </c>
      <c r="H1719" s="158">
        <v>38.72</v>
      </c>
      <c r="I1719" s="172"/>
      <c r="J1719" s="172"/>
      <c r="K1719" s="172"/>
      <c r="L1719" s="172"/>
      <c r="M1719" s="172"/>
      <c r="N1719" s="172"/>
      <c r="O1719" s="172"/>
      <c r="P1719" s="172"/>
      <c r="Q1719" s="172"/>
      <c r="R1719" s="172"/>
      <c r="S1719" s="172"/>
      <c r="T1719" s="172"/>
      <c r="U1719" s="172"/>
      <c r="V1719" s="172"/>
      <c r="W1719" s="172"/>
      <c r="X1719" s="172"/>
      <c r="Y1719" s="172"/>
      <c r="Z1719" s="172"/>
      <c r="AA1719" s="172"/>
      <c r="AB1719" s="172"/>
    </row>
    <row r="1720" spans="1:28" ht="25.5">
      <c r="A1720" s="166" t="s">
        <v>1510</v>
      </c>
      <c r="B1720" s="167" t="s">
        <v>2411</v>
      </c>
      <c r="C1720" s="167" t="s">
        <v>27</v>
      </c>
      <c r="D1720" s="168" t="s">
        <v>2412</v>
      </c>
      <c r="E1720" s="167" t="s">
        <v>1673</v>
      </c>
      <c r="F1720" s="169">
        <v>0.2203</v>
      </c>
      <c r="G1720" s="170">
        <v>24.48</v>
      </c>
      <c r="H1720" s="171">
        <v>5.39</v>
      </c>
      <c r="I1720" s="172"/>
      <c r="J1720" s="172"/>
      <c r="K1720" s="172"/>
      <c r="L1720" s="172"/>
      <c r="M1720" s="172"/>
      <c r="N1720" s="172"/>
      <c r="O1720" s="172"/>
      <c r="P1720" s="172"/>
      <c r="Q1720" s="172"/>
      <c r="R1720" s="172"/>
      <c r="S1720" s="172"/>
      <c r="T1720" s="172"/>
      <c r="U1720" s="172"/>
      <c r="V1720" s="172"/>
      <c r="W1720" s="172"/>
      <c r="X1720" s="172"/>
      <c r="Y1720" s="172"/>
      <c r="Z1720" s="172"/>
      <c r="AA1720" s="172"/>
      <c r="AB1720" s="172"/>
    </row>
    <row r="1721" spans="1:28" ht="25.5">
      <c r="A1721" s="166" t="s">
        <v>1510</v>
      </c>
      <c r="B1721" s="167" t="s">
        <v>2118</v>
      </c>
      <c r="C1721" s="167" t="s">
        <v>27</v>
      </c>
      <c r="D1721" s="168" t="s">
        <v>2119</v>
      </c>
      <c r="E1721" s="167" t="s">
        <v>1673</v>
      </c>
      <c r="F1721" s="169">
        <v>0.2203</v>
      </c>
      <c r="G1721" s="170">
        <v>30.48</v>
      </c>
      <c r="H1721" s="171">
        <v>6.71</v>
      </c>
      <c r="I1721" s="172"/>
      <c r="J1721" s="172"/>
      <c r="K1721" s="172"/>
      <c r="L1721" s="172"/>
      <c r="M1721" s="172"/>
      <c r="N1721" s="172"/>
      <c r="O1721" s="172"/>
      <c r="P1721" s="172"/>
      <c r="Q1721" s="172"/>
      <c r="R1721" s="172"/>
      <c r="S1721" s="172"/>
      <c r="T1721" s="172"/>
      <c r="U1721" s="172"/>
      <c r="V1721" s="172"/>
      <c r="W1721" s="172"/>
      <c r="X1721" s="172"/>
      <c r="Y1721" s="172"/>
      <c r="Z1721" s="172"/>
      <c r="AA1721" s="172"/>
      <c r="AB1721" s="172"/>
    </row>
    <row r="1722" spans="1:28" ht="25.5">
      <c r="A1722" s="166" t="s">
        <v>1513</v>
      </c>
      <c r="B1722" s="167" t="s">
        <v>2547</v>
      </c>
      <c r="C1722" s="167" t="s">
        <v>27</v>
      </c>
      <c r="D1722" s="168" t="s">
        <v>2548</v>
      </c>
      <c r="E1722" s="167" t="s">
        <v>76</v>
      </c>
      <c r="F1722" s="169">
        <v>0.1125</v>
      </c>
      <c r="G1722" s="170">
        <v>25.4</v>
      </c>
      <c r="H1722" s="171">
        <v>2.85</v>
      </c>
      <c r="I1722" s="172"/>
      <c r="J1722" s="172"/>
      <c r="K1722" s="172"/>
      <c r="L1722" s="172"/>
      <c r="M1722" s="172"/>
      <c r="N1722" s="172"/>
      <c r="O1722" s="172"/>
      <c r="P1722" s="172"/>
      <c r="Q1722" s="172"/>
      <c r="R1722" s="172"/>
      <c r="S1722" s="172"/>
      <c r="T1722" s="172"/>
      <c r="U1722" s="172"/>
      <c r="V1722" s="172"/>
      <c r="W1722" s="172"/>
      <c r="X1722" s="172"/>
      <c r="Y1722" s="172"/>
      <c r="Z1722" s="172"/>
      <c r="AA1722" s="172"/>
      <c r="AB1722" s="172"/>
    </row>
    <row r="1723" spans="1:28" ht="14.25">
      <c r="A1723" s="166" t="s">
        <v>1513</v>
      </c>
      <c r="B1723" s="167" t="s">
        <v>2605</v>
      </c>
      <c r="C1723" s="167" t="s">
        <v>27</v>
      </c>
      <c r="D1723" s="168" t="s">
        <v>2606</v>
      </c>
      <c r="E1723" s="167" t="s">
        <v>76</v>
      </c>
      <c r="F1723" s="169">
        <v>1</v>
      </c>
      <c r="G1723" s="170">
        <v>16.510000000000002</v>
      </c>
      <c r="H1723" s="171">
        <v>16.510000000000002</v>
      </c>
      <c r="I1723" s="172"/>
      <c r="J1723" s="172"/>
      <c r="K1723" s="172"/>
      <c r="L1723" s="172"/>
      <c r="M1723" s="172"/>
      <c r="N1723" s="172"/>
      <c r="O1723" s="172"/>
      <c r="P1723" s="172"/>
      <c r="Q1723" s="172"/>
      <c r="R1723" s="172"/>
      <c r="S1723" s="172"/>
      <c r="T1723" s="172"/>
      <c r="U1723" s="172"/>
      <c r="V1723" s="172"/>
      <c r="W1723" s="172"/>
      <c r="X1723" s="172"/>
      <c r="Y1723" s="172"/>
      <c r="Z1723" s="172"/>
      <c r="AA1723" s="172"/>
      <c r="AB1723" s="172"/>
    </row>
    <row r="1724" spans="1:28" ht="14.25">
      <c r="A1724" s="166" t="s">
        <v>1513</v>
      </c>
      <c r="B1724" s="167" t="s">
        <v>2559</v>
      </c>
      <c r="C1724" s="167" t="s">
        <v>27</v>
      </c>
      <c r="D1724" s="168" t="s">
        <v>2560</v>
      </c>
      <c r="E1724" s="167" t="s">
        <v>76</v>
      </c>
      <c r="F1724" s="169">
        <v>3</v>
      </c>
      <c r="G1724" s="170">
        <v>2.42</v>
      </c>
      <c r="H1724" s="171">
        <v>7.26</v>
      </c>
      <c r="I1724" s="172"/>
      <c r="J1724" s="172"/>
      <c r="K1724" s="172"/>
      <c r="L1724" s="172"/>
      <c r="M1724" s="172"/>
      <c r="N1724" s="172"/>
      <c r="O1724" s="172"/>
      <c r="P1724" s="172"/>
      <c r="Q1724" s="172"/>
      <c r="R1724" s="172"/>
      <c r="S1724" s="172"/>
      <c r="T1724" s="172"/>
      <c r="U1724" s="172"/>
      <c r="V1724" s="172"/>
      <c r="W1724" s="172"/>
      <c r="X1724" s="172"/>
      <c r="Y1724" s="172"/>
      <c r="Z1724" s="172"/>
      <c r="AA1724" s="172"/>
      <c r="AB1724" s="172"/>
    </row>
    <row r="1725" spans="1:28" ht="14.25">
      <c r="A1725" s="159"/>
      <c r="B1725" s="160"/>
      <c r="C1725" s="160"/>
      <c r="D1725" s="161"/>
      <c r="E1725" s="160"/>
      <c r="F1725" s="162"/>
      <c r="G1725" s="163"/>
      <c r="H1725" s="164"/>
      <c r="I1725" s="172"/>
      <c r="J1725" s="172"/>
      <c r="K1725" s="172"/>
      <c r="L1725" s="172"/>
      <c r="M1725" s="172"/>
      <c r="N1725" s="172"/>
      <c r="O1725" s="172"/>
      <c r="P1725" s="172"/>
      <c r="Q1725" s="172"/>
      <c r="R1725" s="172"/>
      <c r="S1725" s="172"/>
      <c r="T1725" s="172"/>
      <c r="U1725" s="172"/>
      <c r="V1725" s="172"/>
      <c r="W1725" s="172"/>
      <c r="X1725" s="172"/>
      <c r="Y1725" s="172"/>
      <c r="Z1725" s="172"/>
      <c r="AA1725" s="172"/>
      <c r="AB1725" s="172"/>
    </row>
    <row r="1726" spans="1:28" ht="14.25">
      <c r="A1726" s="148" t="s">
        <v>840</v>
      </c>
      <c r="B1726" s="149" t="s">
        <v>7</v>
      </c>
      <c r="C1726" s="149" t="s">
        <v>1504</v>
      </c>
      <c r="D1726" s="165" t="s">
        <v>1505</v>
      </c>
      <c r="E1726" s="149" t="s">
        <v>10</v>
      </c>
      <c r="F1726" s="150" t="s">
        <v>11</v>
      </c>
      <c r="G1726" s="151" t="s">
        <v>1506</v>
      </c>
      <c r="H1726" s="152" t="s">
        <v>1507</v>
      </c>
      <c r="I1726" s="172"/>
      <c r="J1726" s="172"/>
      <c r="K1726" s="172"/>
      <c r="L1726" s="172"/>
      <c r="M1726" s="172"/>
      <c r="N1726" s="172"/>
      <c r="O1726" s="172"/>
      <c r="P1726" s="172"/>
      <c r="Q1726" s="172"/>
      <c r="R1726" s="172"/>
      <c r="S1726" s="172"/>
      <c r="T1726" s="172"/>
      <c r="U1726" s="172"/>
      <c r="V1726" s="172"/>
      <c r="W1726" s="172"/>
      <c r="X1726" s="172"/>
      <c r="Y1726" s="172"/>
      <c r="Z1726" s="172"/>
      <c r="AA1726" s="172"/>
      <c r="AB1726" s="172"/>
    </row>
    <row r="1727" spans="1:28" ht="38.25">
      <c r="A1727" s="153" t="s">
        <v>1508</v>
      </c>
      <c r="B1727" s="154" t="s">
        <v>841</v>
      </c>
      <c r="C1727" s="154" t="s">
        <v>27</v>
      </c>
      <c r="D1727" s="155" t="s">
        <v>842</v>
      </c>
      <c r="E1727" s="154" t="s">
        <v>76</v>
      </c>
      <c r="F1727" s="156">
        <v>1</v>
      </c>
      <c r="G1727" s="157">
        <v>10.9</v>
      </c>
      <c r="H1727" s="158">
        <v>10.9</v>
      </c>
      <c r="I1727" s="172"/>
      <c r="J1727" s="172"/>
      <c r="K1727" s="172"/>
      <c r="L1727" s="172"/>
      <c r="M1727" s="172"/>
      <c r="N1727" s="172"/>
      <c r="O1727" s="172"/>
      <c r="P1727" s="172"/>
      <c r="Q1727" s="172"/>
      <c r="R1727" s="172"/>
      <c r="S1727" s="172"/>
      <c r="T1727" s="172"/>
      <c r="U1727" s="172"/>
      <c r="V1727" s="172"/>
      <c r="W1727" s="172"/>
      <c r="X1727" s="172"/>
      <c r="Y1727" s="172"/>
      <c r="Z1727" s="172"/>
      <c r="AA1727" s="172"/>
      <c r="AB1727" s="172"/>
    </row>
    <row r="1728" spans="1:28" ht="25.5">
      <c r="A1728" s="166" t="s">
        <v>1510</v>
      </c>
      <c r="B1728" s="167" t="s">
        <v>2118</v>
      </c>
      <c r="C1728" s="167" t="s">
        <v>27</v>
      </c>
      <c r="D1728" s="168" t="s">
        <v>2119</v>
      </c>
      <c r="E1728" s="167" t="s">
        <v>1673</v>
      </c>
      <c r="F1728" s="169">
        <v>1.14E-2</v>
      </c>
      <c r="G1728" s="170">
        <v>30.48</v>
      </c>
      <c r="H1728" s="171">
        <v>0.34</v>
      </c>
      <c r="I1728" s="172"/>
      <c r="J1728" s="172"/>
      <c r="K1728" s="172"/>
      <c r="L1728" s="172"/>
      <c r="M1728" s="172"/>
      <c r="N1728" s="172"/>
      <c r="O1728" s="172"/>
      <c r="P1728" s="172"/>
      <c r="Q1728" s="172"/>
      <c r="R1728" s="172"/>
      <c r="S1728" s="172"/>
      <c r="T1728" s="172"/>
      <c r="U1728" s="172"/>
      <c r="V1728" s="172"/>
      <c r="W1728" s="172"/>
      <c r="X1728" s="172"/>
      <c r="Y1728" s="172"/>
      <c r="Z1728" s="172"/>
      <c r="AA1728" s="172"/>
      <c r="AB1728" s="172"/>
    </row>
    <row r="1729" spans="1:28" ht="25.5">
      <c r="A1729" s="166" t="s">
        <v>1510</v>
      </c>
      <c r="B1729" s="167" t="s">
        <v>2411</v>
      </c>
      <c r="C1729" s="167" t="s">
        <v>27</v>
      </c>
      <c r="D1729" s="168" t="s">
        <v>2412</v>
      </c>
      <c r="E1729" s="167" t="s">
        <v>1673</v>
      </c>
      <c r="F1729" s="169">
        <v>1.14E-2</v>
      </c>
      <c r="G1729" s="170">
        <v>24.48</v>
      </c>
      <c r="H1729" s="171">
        <v>0.27</v>
      </c>
      <c r="I1729" s="172"/>
      <c r="J1729" s="172"/>
      <c r="K1729" s="172"/>
      <c r="L1729" s="172"/>
      <c r="M1729" s="172"/>
      <c r="N1729" s="172"/>
      <c r="O1729" s="172"/>
      <c r="P1729" s="172"/>
      <c r="Q1729" s="172"/>
      <c r="R1729" s="172"/>
      <c r="S1729" s="172"/>
      <c r="T1729" s="172"/>
      <c r="U1729" s="172"/>
      <c r="V1729" s="172"/>
      <c r="W1729" s="172"/>
      <c r="X1729" s="172"/>
      <c r="Y1729" s="172"/>
      <c r="Z1729" s="172"/>
      <c r="AA1729" s="172"/>
      <c r="AB1729" s="172"/>
    </row>
    <row r="1730" spans="1:28" ht="14.25">
      <c r="A1730" s="166" t="s">
        <v>1513</v>
      </c>
      <c r="B1730" s="167" t="s">
        <v>2419</v>
      </c>
      <c r="C1730" s="167" t="s">
        <v>27</v>
      </c>
      <c r="D1730" s="168" t="s">
        <v>2420</v>
      </c>
      <c r="E1730" s="167" t="s">
        <v>76</v>
      </c>
      <c r="F1730" s="169">
        <v>1.0999999999999999E-2</v>
      </c>
      <c r="G1730" s="170">
        <v>69.739999999999995</v>
      </c>
      <c r="H1730" s="171">
        <v>0.76</v>
      </c>
      <c r="I1730" s="172"/>
      <c r="J1730" s="172"/>
      <c r="K1730" s="172"/>
      <c r="L1730" s="172"/>
      <c r="M1730" s="172"/>
      <c r="N1730" s="172"/>
      <c r="O1730" s="172"/>
      <c r="P1730" s="172"/>
      <c r="Q1730" s="172"/>
      <c r="R1730" s="172"/>
      <c r="S1730" s="172"/>
      <c r="T1730" s="172"/>
      <c r="U1730" s="172"/>
      <c r="V1730" s="172"/>
      <c r="W1730" s="172"/>
      <c r="X1730" s="172"/>
      <c r="Y1730" s="172"/>
      <c r="Z1730" s="172"/>
      <c r="AA1730" s="172"/>
      <c r="AB1730" s="172"/>
    </row>
    <row r="1731" spans="1:28" ht="14.25">
      <c r="A1731" s="166" t="s">
        <v>1513</v>
      </c>
      <c r="B1731" s="167" t="s">
        <v>2413</v>
      </c>
      <c r="C1731" s="167" t="s">
        <v>27</v>
      </c>
      <c r="D1731" s="168" t="s">
        <v>2414</v>
      </c>
      <c r="E1731" s="167" t="s">
        <v>76</v>
      </c>
      <c r="F1731" s="169">
        <v>8.0000000000000002E-3</v>
      </c>
      <c r="G1731" s="170">
        <v>3.09</v>
      </c>
      <c r="H1731" s="171">
        <v>0.02</v>
      </c>
      <c r="I1731" s="172"/>
      <c r="J1731" s="172"/>
      <c r="K1731" s="172"/>
      <c r="L1731" s="172"/>
      <c r="M1731" s="172"/>
      <c r="N1731" s="172"/>
      <c r="O1731" s="172"/>
      <c r="P1731" s="172"/>
      <c r="Q1731" s="172"/>
      <c r="R1731" s="172"/>
      <c r="S1731" s="172"/>
      <c r="T1731" s="172"/>
      <c r="U1731" s="172"/>
      <c r="V1731" s="172"/>
      <c r="W1731" s="172"/>
      <c r="X1731" s="172"/>
      <c r="Y1731" s="172"/>
      <c r="Z1731" s="172"/>
      <c r="AA1731" s="172"/>
      <c r="AB1731" s="172"/>
    </row>
    <row r="1732" spans="1:28" ht="14.25">
      <c r="A1732" s="166" t="s">
        <v>1513</v>
      </c>
      <c r="B1732" s="167" t="s">
        <v>2421</v>
      </c>
      <c r="C1732" s="167" t="s">
        <v>27</v>
      </c>
      <c r="D1732" s="168" t="s">
        <v>2422</v>
      </c>
      <c r="E1732" s="167" t="s">
        <v>76</v>
      </c>
      <c r="F1732" s="169">
        <v>7.3000000000000001E-3</v>
      </c>
      <c r="G1732" s="170">
        <v>61.55</v>
      </c>
      <c r="H1732" s="171">
        <v>0.44</v>
      </c>
      <c r="I1732" s="172"/>
      <c r="J1732" s="172"/>
      <c r="K1732" s="172"/>
      <c r="L1732" s="172"/>
      <c r="M1732" s="172"/>
      <c r="N1732" s="172"/>
      <c r="O1732" s="172"/>
      <c r="P1732" s="172"/>
      <c r="Q1732" s="172"/>
      <c r="R1732" s="172"/>
      <c r="S1732" s="172"/>
      <c r="T1732" s="172"/>
      <c r="U1732" s="172"/>
      <c r="V1732" s="172"/>
      <c r="W1732" s="172"/>
      <c r="X1732" s="172"/>
      <c r="Y1732" s="172"/>
      <c r="Z1732" s="172"/>
      <c r="AA1732" s="172"/>
      <c r="AB1732" s="172"/>
    </row>
    <row r="1733" spans="1:28" ht="14.25">
      <c r="A1733" s="166" t="s">
        <v>1513</v>
      </c>
      <c r="B1733" s="167" t="s">
        <v>2607</v>
      </c>
      <c r="C1733" s="167" t="s">
        <v>27</v>
      </c>
      <c r="D1733" s="168" t="s">
        <v>2608</v>
      </c>
      <c r="E1733" s="167" t="s">
        <v>76</v>
      </c>
      <c r="F1733" s="169">
        <v>1</v>
      </c>
      <c r="G1733" s="170">
        <v>9.07</v>
      </c>
      <c r="H1733" s="171">
        <v>9.07</v>
      </c>
      <c r="I1733" s="172"/>
      <c r="J1733" s="172"/>
      <c r="K1733" s="172"/>
      <c r="L1733" s="172"/>
      <c r="M1733" s="172"/>
      <c r="N1733" s="172"/>
      <c r="O1733" s="172"/>
      <c r="P1733" s="172"/>
      <c r="Q1733" s="172"/>
      <c r="R1733" s="172"/>
      <c r="S1733" s="172"/>
      <c r="T1733" s="172"/>
      <c r="U1733" s="172"/>
      <c r="V1733" s="172"/>
      <c r="W1733" s="172"/>
      <c r="X1733" s="172"/>
      <c r="Y1733" s="172"/>
      <c r="Z1733" s="172"/>
      <c r="AA1733" s="172"/>
      <c r="AB1733" s="172"/>
    </row>
    <row r="1734" spans="1:28" ht="14.25">
      <c r="A1734" s="159"/>
      <c r="B1734" s="160"/>
      <c r="C1734" s="160"/>
      <c r="D1734" s="161"/>
      <c r="E1734" s="160"/>
      <c r="F1734" s="162"/>
      <c r="G1734" s="163"/>
      <c r="H1734" s="164"/>
      <c r="I1734" s="172"/>
      <c r="J1734" s="172"/>
      <c r="K1734" s="172"/>
      <c r="L1734" s="172"/>
      <c r="M1734" s="172"/>
      <c r="N1734" s="172"/>
      <c r="O1734" s="172"/>
      <c r="P1734" s="172"/>
      <c r="Q1734" s="172"/>
      <c r="R1734" s="172"/>
      <c r="S1734" s="172"/>
      <c r="T1734" s="172"/>
      <c r="U1734" s="172"/>
      <c r="V1734" s="172"/>
      <c r="W1734" s="172"/>
      <c r="X1734" s="172"/>
      <c r="Y1734" s="172"/>
      <c r="Z1734" s="172"/>
      <c r="AA1734" s="172"/>
      <c r="AB1734" s="172"/>
    </row>
    <row r="1735" spans="1:28" ht="14.25">
      <c r="A1735" s="148" t="s">
        <v>847</v>
      </c>
      <c r="B1735" s="149" t="s">
        <v>7</v>
      </c>
      <c r="C1735" s="149" t="s">
        <v>1504</v>
      </c>
      <c r="D1735" s="165" t="s">
        <v>1505</v>
      </c>
      <c r="E1735" s="149" t="s">
        <v>10</v>
      </c>
      <c r="F1735" s="150" t="s">
        <v>11</v>
      </c>
      <c r="G1735" s="151" t="s">
        <v>1506</v>
      </c>
      <c r="H1735" s="152" t="s">
        <v>1507</v>
      </c>
      <c r="I1735" s="172"/>
      <c r="J1735" s="172"/>
      <c r="K1735" s="172"/>
      <c r="L1735" s="172"/>
      <c r="M1735" s="172"/>
      <c r="N1735" s="172"/>
      <c r="O1735" s="172"/>
      <c r="P1735" s="172"/>
      <c r="Q1735" s="172"/>
      <c r="R1735" s="172"/>
      <c r="S1735" s="172"/>
      <c r="T1735" s="172"/>
      <c r="U1735" s="172"/>
      <c r="V1735" s="172"/>
      <c r="W1735" s="172"/>
      <c r="X1735" s="172"/>
      <c r="Y1735" s="172"/>
      <c r="Z1735" s="172"/>
      <c r="AA1735" s="172"/>
      <c r="AB1735" s="172"/>
    </row>
    <row r="1736" spans="1:28" ht="51">
      <c r="A1736" s="153" t="s">
        <v>1508</v>
      </c>
      <c r="B1736" s="154" t="s">
        <v>848</v>
      </c>
      <c r="C1736" s="154" t="s">
        <v>20</v>
      </c>
      <c r="D1736" s="155" t="s">
        <v>849</v>
      </c>
      <c r="E1736" s="154" t="s">
        <v>48</v>
      </c>
      <c r="F1736" s="156">
        <v>1</v>
      </c>
      <c r="G1736" s="157">
        <v>1113.96</v>
      </c>
      <c r="H1736" s="158">
        <v>1113.96</v>
      </c>
      <c r="I1736" s="172"/>
      <c r="J1736" s="172"/>
      <c r="K1736" s="172"/>
      <c r="L1736" s="172"/>
      <c r="M1736" s="172"/>
      <c r="N1736" s="172"/>
      <c r="O1736" s="172"/>
      <c r="P1736" s="172"/>
      <c r="Q1736" s="172"/>
      <c r="R1736" s="172"/>
      <c r="S1736" s="172"/>
      <c r="T1736" s="172"/>
      <c r="U1736" s="172"/>
      <c r="V1736" s="172"/>
      <c r="W1736" s="172"/>
      <c r="X1736" s="172"/>
      <c r="Y1736" s="172"/>
      <c r="Z1736" s="172"/>
      <c r="AA1736" s="172"/>
      <c r="AB1736" s="172"/>
    </row>
    <row r="1737" spans="1:28" ht="25.5">
      <c r="A1737" s="166" t="s">
        <v>1508</v>
      </c>
      <c r="B1737" s="167" t="s">
        <v>85</v>
      </c>
      <c r="C1737" s="167" t="s">
        <v>20</v>
      </c>
      <c r="D1737" s="168" t="s">
        <v>1395</v>
      </c>
      <c r="E1737" s="167" t="s">
        <v>44</v>
      </c>
      <c r="F1737" s="169">
        <v>0.81</v>
      </c>
      <c r="G1737" s="170">
        <v>26.06</v>
      </c>
      <c r="H1737" s="171" t="s">
        <v>2507</v>
      </c>
      <c r="I1737" s="172"/>
      <c r="J1737" s="172"/>
      <c r="K1737" s="172"/>
      <c r="L1737" s="172"/>
      <c r="M1737" s="172"/>
      <c r="N1737" s="172"/>
      <c r="O1737" s="172"/>
      <c r="P1737" s="172"/>
      <c r="Q1737" s="172"/>
      <c r="R1737" s="172"/>
      <c r="S1737" s="172"/>
      <c r="T1737" s="172"/>
      <c r="U1737" s="172"/>
      <c r="V1737" s="172"/>
      <c r="W1737" s="172"/>
      <c r="X1737" s="172"/>
      <c r="Y1737" s="172"/>
      <c r="Z1737" s="172"/>
      <c r="AA1737" s="172"/>
      <c r="AB1737" s="172"/>
    </row>
    <row r="1738" spans="1:28" ht="25.5">
      <c r="A1738" s="166" t="s">
        <v>1508</v>
      </c>
      <c r="B1738" s="167" t="s">
        <v>2518</v>
      </c>
      <c r="C1738" s="167" t="s">
        <v>20</v>
      </c>
      <c r="D1738" s="168" t="s">
        <v>2519</v>
      </c>
      <c r="E1738" s="167" t="s">
        <v>44</v>
      </c>
      <c r="F1738" s="169">
        <v>2.8</v>
      </c>
      <c r="G1738" s="170">
        <v>138.81</v>
      </c>
      <c r="H1738" s="171" t="s">
        <v>2520</v>
      </c>
      <c r="I1738" s="172"/>
      <c r="J1738" s="172"/>
      <c r="K1738" s="172"/>
      <c r="L1738" s="172"/>
      <c r="M1738" s="172"/>
      <c r="N1738" s="172"/>
      <c r="O1738" s="172"/>
      <c r="P1738" s="172"/>
      <c r="Q1738" s="172"/>
      <c r="R1738" s="172"/>
      <c r="S1738" s="172"/>
      <c r="T1738" s="172"/>
      <c r="U1738" s="172"/>
      <c r="V1738" s="172"/>
      <c r="W1738" s="172"/>
      <c r="X1738" s="172"/>
      <c r="Y1738" s="172"/>
      <c r="Z1738" s="172"/>
      <c r="AA1738" s="172"/>
      <c r="AB1738" s="172"/>
    </row>
    <row r="1739" spans="1:28" ht="25.5">
      <c r="A1739" s="166" t="s">
        <v>1508</v>
      </c>
      <c r="B1739" s="167" t="s">
        <v>2259</v>
      </c>
      <c r="C1739" s="167" t="s">
        <v>20</v>
      </c>
      <c r="D1739" s="168" t="s">
        <v>2260</v>
      </c>
      <c r="E1739" s="167" t="s">
        <v>80</v>
      </c>
      <c r="F1739" s="169">
        <v>0.94847999999999999</v>
      </c>
      <c r="G1739" s="170">
        <v>26.8</v>
      </c>
      <c r="H1739" s="171" t="s">
        <v>2609</v>
      </c>
      <c r="I1739" s="172"/>
      <c r="J1739" s="172"/>
      <c r="K1739" s="172"/>
      <c r="L1739" s="172"/>
      <c r="M1739" s="172"/>
      <c r="N1739" s="172"/>
      <c r="O1739" s="172"/>
      <c r="P1739" s="172"/>
      <c r="Q1739" s="172"/>
      <c r="R1739" s="172"/>
      <c r="S1739" s="172"/>
      <c r="T1739" s="172"/>
      <c r="U1739" s="172"/>
      <c r="V1739" s="172"/>
      <c r="W1739" s="172"/>
      <c r="X1739" s="172"/>
      <c r="Y1739" s="172"/>
      <c r="Z1739" s="172"/>
      <c r="AA1739" s="172"/>
      <c r="AB1739" s="172"/>
    </row>
    <row r="1740" spans="1:28" ht="38.25">
      <c r="A1740" s="166" t="s">
        <v>1508</v>
      </c>
      <c r="B1740" s="167" t="s">
        <v>2268</v>
      </c>
      <c r="C1740" s="167" t="s">
        <v>20</v>
      </c>
      <c r="D1740" s="168" t="s">
        <v>2269</v>
      </c>
      <c r="E1740" s="167" t="s">
        <v>44</v>
      </c>
      <c r="F1740" s="169">
        <v>2.76</v>
      </c>
      <c r="G1740" s="170">
        <v>55.27</v>
      </c>
      <c r="H1740" s="171" t="s">
        <v>2509</v>
      </c>
      <c r="I1740" s="172"/>
      <c r="J1740" s="172"/>
      <c r="K1740" s="172"/>
      <c r="L1740" s="172"/>
      <c r="M1740" s="172"/>
      <c r="N1740" s="172"/>
      <c r="O1740" s="172"/>
      <c r="P1740" s="172"/>
      <c r="Q1740" s="172"/>
      <c r="R1740" s="172"/>
      <c r="S1740" s="172"/>
      <c r="T1740" s="172"/>
      <c r="U1740" s="172"/>
      <c r="V1740" s="172"/>
      <c r="W1740" s="172"/>
      <c r="X1740" s="172"/>
      <c r="Y1740" s="172"/>
      <c r="Z1740" s="172"/>
      <c r="AA1740" s="172"/>
      <c r="AB1740" s="172"/>
    </row>
    <row r="1741" spans="1:28" ht="38.25">
      <c r="A1741" s="166" t="s">
        <v>1508</v>
      </c>
      <c r="B1741" s="167" t="s">
        <v>2510</v>
      </c>
      <c r="C1741" s="167" t="s">
        <v>20</v>
      </c>
      <c r="D1741" s="168" t="s">
        <v>2511</v>
      </c>
      <c r="E1741" s="167" t="s">
        <v>80</v>
      </c>
      <c r="F1741" s="169">
        <v>7.2423399999999999E-2</v>
      </c>
      <c r="G1741" s="170">
        <v>587.41</v>
      </c>
      <c r="H1741" s="171" t="s">
        <v>2610</v>
      </c>
      <c r="I1741" s="172"/>
      <c r="J1741" s="172"/>
      <c r="K1741" s="172"/>
      <c r="L1741" s="172"/>
      <c r="M1741" s="172"/>
      <c r="N1741" s="172"/>
      <c r="O1741" s="172"/>
      <c r="P1741" s="172"/>
      <c r="Q1741" s="172"/>
      <c r="R1741" s="172"/>
      <c r="S1741" s="172"/>
      <c r="T1741" s="172"/>
      <c r="U1741" s="172"/>
      <c r="V1741" s="172"/>
      <c r="W1741" s="172"/>
      <c r="X1741" s="172"/>
      <c r="Y1741" s="172"/>
      <c r="Z1741" s="172"/>
      <c r="AA1741" s="172"/>
      <c r="AB1741" s="172"/>
    </row>
    <row r="1742" spans="1:28" ht="25.5">
      <c r="A1742" s="166" t="s">
        <v>1508</v>
      </c>
      <c r="B1742" s="167" t="s">
        <v>141</v>
      </c>
      <c r="C1742" s="167" t="s">
        <v>20</v>
      </c>
      <c r="D1742" s="168" t="s">
        <v>142</v>
      </c>
      <c r="E1742" s="167" t="s">
        <v>80</v>
      </c>
      <c r="F1742" s="169">
        <v>0.1938</v>
      </c>
      <c r="G1742" s="170">
        <v>77.290000000000006</v>
      </c>
      <c r="H1742" s="171" t="s">
        <v>2611</v>
      </c>
      <c r="I1742" s="172"/>
      <c r="J1742" s="172"/>
      <c r="K1742" s="172"/>
      <c r="L1742" s="172"/>
      <c r="M1742" s="172"/>
      <c r="N1742" s="172"/>
      <c r="O1742" s="172"/>
      <c r="P1742" s="172"/>
      <c r="Q1742" s="172"/>
      <c r="R1742" s="172"/>
      <c r="S1742" s="172"/>
      <c r="T1742" s="172"/>
      <c r="U1742" s="172"/>
      <c r="V1742" s="172"/>
      <c r="W1742" s="172"/>
      <c r="X1742" s="172"/>
      <c r="Y1742" s="172"/>
      <c r="Z1742" s="172"/>
      <c r="AA1742" s="172"/>
      <c r="AB1742" s="172"/>
    </row>
    <row r="1743" spans="1:28" ht="25.5">
      <c r="A1743" s="166" t="s">
        <v>1508</v>
      </c>
      <c r="B1743" s="167" t="s">
        <v>2255</v>
      </c>
      <c r="C1743" s="167" t="s">
        <v>20</v>
      </c>
      <c r="D1743" s="168" t="s">
        <v>2256</v>
      </c>
      <c r="E1743" s="167" t="s">
        <v>80</v>
      </c>
      <c r="F1743" s="169">
        <v>0.94847999999999999</v>
      </c>
      <c r="G1743" s="170">
        <v>85</v>
      </c>
      <c r="H1743" s="171" t="s">
        <v>2612</v>
      </c>
      <c r="I1743" s="172"/>
      <c r="J1743" s="172"/>
      <c r="K1743" s="172"/>
      <c r="L1743" s="172"/>
      <c r="M1743" s="172"/>
      <c r="N1743" s="172"/>
      <c r="O1743" s="172"/>
      <c r="P1743" s="172"/>
      <c r="Q1743" s="172"/>
      <c r="R1743" s="172"/>
      <c r="S1743" s="172"/>
      <c r="T1743" s="172"/>
      <c r="U1743" s="172"/>
      <c r="V1743" s="172"/>
      <c r="W1743" s="172"/>
      <c r="X1743" s="172"/>
      <c r="Y1743" s="172"/>
      <c r="Z1743" s="172"/>
      <c r="AA1743" s="172"/>
      <c r="AB1743" s="172"/>
    </row>
    <row r="1744" spans="1:28" ht="25.5">
      <c r="A1744" s="166" t="s">
        <v>1508</v>
      </c>
      <c r="B1744" s="167" t="s">
        <v>722</v>
      </c>
      <c r="C1744" s="167" t="s">
        <v>20</v>
      </c>
      <c r="D1744" s="168" t="s">
        <v>723</v>
      </c>
      <c r="E1744" s="167" t="s">
        <v>80</v>
      </c>
      <c r="F1744" s="169">
        <v>0.9234</v>
      </c>
      <c r="G1744" s="170">
        <v>77.290000000000006</v>
      </c>
      <c r="H1744" s="171" t="s">
        <v>2613</v>
      </c>
      <c r="I1744" s="172"/>
      <c r="J1744" s="172"/>
      <c r="K1744" s="172"/>
      <c r="L1744" s="172"/>
      <c r="M1744" s="172"/>
      <c r="N1744" s="172"/>
      <c r="O1744" s="172"/>
      <c r="P1744" s="172"/>
      <c r="Q1744" s="172"/>
      <c r="R1744" s="172"/>
      <c r="S1744" s="172"/>
      <c r="T1744" s="172"/>
      <c r="U1744" s="172"/>
      <c r="V1744" s="172"/>
      <c r="W1744" s="172"/>
      <c r="X1744" s="172"/>
      <c r="Y1744" s="172"/>
      <c r="Z1744" s="172"/>
      <c r="AA1744" s="172"/>
      <c r="AB1744" s="172"/>
    </row>
    <row r="1745" spans="1:28" ht="51">
      <c r="A1745" s="166" t="s">
        <v>1508</v>
      </c>
      <c r="B1745" s="167" t="s">
        <v>2614</v>
      </c>
      <c r="C1745" s="167" t="s">
        <v>20</v>
      </c>
      <c r="D1745" s="168" t="s">
        <v>2615</v>
      </c>
      <c r="E1745" s="167" t="s">
        <v>44</v>
      </c>
      <c r="F1745" s="169">
        <v>0.49</v>
      </c>
      <c r="G1745" s="170">
        <v>628.52</v>
      </c>
      <c r="H1745" s="171" t="s">
        <v>2616</v>
      </c>
      <c r="I1745" s="172"/>
      <c r="J1745" s="172"/>
      <c r="K1745" s="172"/>
      <c r="L1745" s="172"/>
      <c r="M1745" s="172"/>
      <c r="N1745" s="172"/>
      <c r="O1745" s="172"/>
      <c r="P1745" s="172"/>
      <c r="Q1745" s="172"/>
      <c r="R1745" s="172"/>
      <c r="S1745" s="172"/>
      <c r="T1745" s="172"/>
      <c r="U1745" s="172"/>
      <c r="V1745" s="172"/>
      <c r="W1745" s="172"/>
      <c r="X1745" s="172"/>
      <c r="Y1745" s="172"/>
      <c r="Z1745" s="172"/>
      <c r="AA1745" s="172"/>
      <c r="AB1745" s="172"/>
    </row>
    <row r="1746" spans="1:28" ht="25.5">
      <c r="A1746" s="166" t="s">
        <v>1508</v>
      </c>
      <c r="B1746" s="167" t="s">
        <v>2158</v>
      </c>
      <c r="C1746" s="167" t="s">
        <v>20</v>
      </c>
      <c r="D1746" s="168" t="s">
        <v>2159</v>
      </c>
      <c r="E1746" s="167" t="s">
        <v>80</v>
      </c>
      <c r="F1746" s="169">
        <v>7.2423399999999999E-2</v>
      </c>
      <c r="G1746" s="170">
        <v>120.52</v>
      </c>
      <c r="H1746" s="171" t="s">
        <v>2617</v>
      </c>
      <c r="I1746" s="172"/>
      <c r="J1746" s="172"/>
      <c r="K1746" s="172"/>
      <c r="L1746" s="172"/>
      <c r="M1746" s="172"/>
      <c r="N1746" s="172"/>
      <c r="O1746" s="172"/>
      <c r="P1746" s="172"/>
      <c r="Q1746" s="172"/>
      <c r="R1746" s="172"/>
      <c r="S1746" s="172"/>
      <c r="T1746" s="172"/>
      <c r="U1746" s="172"/>
      <c r="V1746" s="172"/>
      <c r="W1746" s="172"/>
      <c r="X1746" s="172"/>
      <c r="Y1746" s="172"/>
      <c r="Z1746" s="172"/>
      <c r="AA1746" s="172"/>
      <c r="AB1746" s="172"/>
    </row>
    <row r="1747" spans="1:28" ht="14.25">
      <c r="A1747" s="159"/>
      <c r="B1747" s="160"/>
      <c r="C1747" s="160"/>
      <c r="D1747" s="161"/>
      <c r="E1747" s="160"/>
      <c r="F1747" s="162"/>
      <c r="G1747" s="163"/>
      <c r="H1747" s="164"/>
      <c r="I1747" s="172"/>
      <c r="J1747" s="172"/>
      <c r="K1747" s="172"/>
      <c r="L1747" s="172"/>
      <c r="M1747" s="172"/>
      <c r="N1747" s="172"/>
      <c r="O1747" s="172"/>
      <c r="P1747" s="172"/>
      <c r="Q1747" s="172"/>
      <c r="R1747" s="172"/>
      <c r="S1747" s="172"/>
      <c r="T1747" s="172"/>
      <c r="U1747" s="172"/>
      <c r="V1747" s="172"/>
      <c r="W1747" s="172"/>
      <c r="X1747" s="172"/>
      <c r="Y1747" s="172"/>
      <c r="Z1747" s="172"/>
      <c r="AA1747" s="172"/>
      <c r="AB1747" s="172"/>
    </row>
    <row r="1748" spans="1:28" ht="14.25">
      <c r="A1748" s="148" t="s">
        <v>850</v>
      </c>
      <c r="B1748" s="149" t="s">
        <v>7</v>
      </c>
      <c r="C1748" s="149" t="s">
        <v>1504</v>
      </c>
      <c r="D1748" s="165" t="s">
        <v>1505</v>
      </c>
      <c r="E1748" s="149" t="s">
        <v>10</v>
      </c>
      <c r="F1748" s="150" t="s">
        <v>11</v>
      </c>
      <c r="G1748" s="151" t="s">
        <v>1506</v>
      </c>
      <c r="H1748" s="152" t="s">
        <v>1507</v>
      </c>
      <c r="I1748" s="172"/>
      <c r="J1748" s="172"/>
      <c r="K1748" s="172"/>
      <c r="L1748" s="172"/>
      <c r="M1748" s="172"/>
      <c r="N1748" s="172"/>
      <c r="O1748" s="172"/>
      <c r="P1748" s="172"/>
      <c r="Q1748" s="172"/>
      <c r="R1748" s="172"/>
      <c r="S1748" s="172"/>
      <c r="T1748" s="172"/>
      <c r="U1748" s="172"/>
      <c r="V1748" s="172"/>
      <c r="W1748" s="172"/>
      <c r="X1748" s="172"/>
      <c r="Y1748" s="172"/>
      <c r="Z1748" s="172"/>
      <c r="AA1748" s="172"/>
      <c r="AB1748" s="172"/>
    </row>
    <row r="1749" spans="1:28" ht="25.5">
      <c r="A1749" s="153" t="s">
        <v>1508</v>
      </c>
      <c r="B1749" s="154" t="s">
        <v>851</v>
      </c>
      <c r="C1749" s="154" t="s">
        <v>27</v>
      </c>
      <c r="D1749" s="155" t="s">
        <v>852</v>
      </c>
      <c r="E1749" s="154" t="s">
        <v>322</v>
      </c>
      <c r="F1749" s="156">
        <v>1</v>
      </c>
      <c r="G1749" s="157">
        <v>68.430000000000007</v>
      </c>
      <c r="H1749" s="158">
        <v>68.430000000000007</v>
      </c>
      <c r="I1749" s="172"/>
      <c r="J1749" s="172"/>
      <c r="K1749" s="172"/>
      <c r="L1749" s="172"/>
      <c r="M1749" s="172"/>
      <c r="N1749" s="172"/>
      <c r="O1749" s="172"/>
      <c r="P1749" s="172"/>
      <c r="Q1749" s="172"/>
      <c r="R1749" s="172"/>
      <c r="S1749" s="172"/>
      <c r="T1749" s="172"/>
      <c r="U1749" s="172"/>
      <c r="V1749" s="172"/>
      <c r="W1749" s="172"/>
      <c r="X1749" s="172"/>
      <c r="Y1749" s="172"/>
      <c r="Z1749" s="172"/>
      <c r="AA1749" s="172"/>
      <c r="AB1749" s="172"/>
    </row>
    <row r="1750" spans="1:28" ht="25.5">
      <c r="A1750" s="166" t="s">
        <v>1510</v>
      </c>
      <c r="B1750" s="167" t="s">
        <v>2118</v>
      </c>
      <c r="C1750" s="167" t="s">
        <v>27</v>
      </c>
      <c r="D1750" s="168" t="s">
        <v>2119</v>
      </c>
      <c r="E1750" s="173" t="s">
        <v>1673</v>
      </c>
      <c r="F1750" s="169">
        <v>0.13089999999999999</v>
      </c>
      <c r="G1750" s="170">
        <v>30.48</v>
      </c>
      <c r="H1750" s="171">
        <v>3.98</v>
      </c>
      <c r="I1750" s="172"/>
      <c r="J1750" s="172"/>
      <c r="K1750" s="172"/>
      <c r="L1750" s="172"/>
      <c r="M1750" s="172"/>
      <c r="N1750" s="172"/>
      <c r="O1750" s="172"/>
      <c r="P1750" s="172"/>
      <c r="Q1750" s="172"/>
      <c r="R1750" s="172"/>
      <c r="S1750" s="172"/>
      <c r="T1750" s="172"/>
      <c r="U1750" s="172"/>
      <c r="V1750" s="172"/>
      <c r="W1750" s="172"/>
      <c r="X1750" s="172"/>
      <c r="Y1750" s="172"/>
      <c r="Z1750" s="172"/>
      <c r="AA1750" s="172"/>
      <c r="AB1750" s="172"/>
    </row>
    <row r="1751" spans="1:28" ht="25.5">
      <c r="A1751" s="166" t="s">
        <v>1510</v>
      </c>
      <c r="B1751" s="167" t="s">
        <v>2411</v>
      </c>
      <c r="C1751" s="167" t="s">
        <v>27</v>
      </c>
      <c r="D1751" s="168" t="s">
        <v>2412</v>
      </c>
      <c r="E1751" s="167" t="s">
        <v>1673</v>
      </c>
      <c r="F1751" s="169">
        <v>0.13089999999999999</v>
      </c>
      <c r="G1751" s="170">
        <v>24.48</v>
      </c>
      <c r="H1751" s="171">
        <v>3.2</v>
      </c>
      <c r="I1751" s="172"/>
      <c r="J1751" s="172"/>
      <c r="K1751" s="172"/>
      <c r="L1751" s="172"/>
      <c r="M1751" s="172"/>
      <c r="N1751" s="172"/>
      <c r="O1751" s="172"/>
      <c r="P1751" s="172"/>
      <c r="Q1751" s="172"/>
      <c r="R1751" s="172"/>
      <c r="S1751" s="172"/>
      <c r="T1751" s="172"/>
      <c r="U1751" s="172"/>
      <c r="V1751" s="172"/>
      <c r="W1751" s="172"/>
      <c r="X1751" s="172"/>
      <c r="Y1751" s="172"/>
      <c r="Z1751" s="172"/>
      <c r="AA1751" s="172"/>
      <c r="AB1751" s="172"/>
    </row>
    <row r="1752" spans="1:28" ht="25.5">
      <c r="A1752" s="166" t="s">
        <v>1513</v>
      </c>
      <c r="B1752" s="167" t="s">
        <v>2618</v>
      </c>
      <c r="C1752" s="167" t="s">
        <v>27</v>
      </c>
      <c r="D1752" s="168" t="s">
        <v>2619</v>
      </c>
      <c r="E1752" s="167" t="s">
        <v>322</v>
      </c>
      <c r="F1752" s="169">
        <v>1.0353000000000001</v>
      </c>
      <c r="G1752" s="170">
        <v>58.95</v>
      </c>
      <c r="H1752" s="171">
        <v>61.03</v>
      </c>
      <c r="I1752" s="172"/>
      <c r="J1752" s="172"/>
      <c r="K1752" s="172"/>
      <c r="L1752" s="172"/>
      <c r="M1752" s="172"/>
      <c r="N1752" s="172"/>
      <c r="O1752" s="172"/>
      <c r="P1752" s="172"/>
      <c r="Q1752" s="172"/>
      <c r="R1752" s="172"/>
      <c r="S1752" s="172"/>
      <c r="T1752" s="172"/>
      <c r="U1752" s="172"/>
      <c r="V1752" s="172"/>
      <c r="W1752" s="172"/>
      <c r="X1752" s="172"/>
      <c r="Y1752" s="172"/>
      <c r="Z1752" s="172"/>
      <c r="AA1752" s="172"/>
      <c r="AB1752" s="172"/>
    </row>
    <row r="1753" spans="1:28" ht="14.25">
      <c r="A1753" s="166" t="s">
        <v>1513</v>
      </c>
      <c r="B1753" s="167" t="s">
        <v>2413</v>
      </c>
      <c r="C1753" s="167" t="s">
        <v>27</v>
      </c>
      <c r="D1753" s="168" t="s">
        <v>2414</v>
      </c>
      <c r="E1753" s="167" t="s">
        <v>76</v>
      </c>
      <c r="F1753" s="169">
        <v>7.2999999999999995E-2</v>
      </c>
      <c r="G1753" s="170">
        <v>3.09</v>
      </c>
      <c r="H1753" s="171">
        <v>0.22</v>
      </c>
      <c r="I1753" s="172"/>
      <c r="J1753" s="172"/>
      <c r="K1753" s="172"/>
      <c r="L1753" s="172"/>
      <c r="M1753" s="172"/>
      <c r="N1753" s="172"/>
      <c r="O1753" s="172"/>
      <c r="P1753" s="172"/>
      <c r="Q1753" s="172"/>
      <c r="R1753" s="172"/>
      <c r="S1753" s="172"/>
      <c r="T1753" s="172"/>
      <c r="U1753" s="172"/>
      <c r="V1753" s="172"/>
      <c r="W1753" s="172"/>
      <c r="X1753" s="172"/>
      <c r="Y1753" s="172"/>
      <c r="Z1753" s="172"/>
      <c r="AA1753" s="172"/>
      <c r="AB1753" s="172"/>
    </row>
    <row r="1754" spans="1:28" ht="14.25">
      <c r="A1754" s="159"/>
      <c r="B1754" s="160"/>
      <c r="C1754" s="160"/>
      <c r="D1754" s="161"/>
      <c r="E1754" s="160"/>
      <c r="F1754" s="162"/>
      <c r="G1754" s="163"/>
      <c r="H1754" s="164"/>
      <c r="I1754" s="172"/>
      <c r="J1754" s="172"/>
      <c r="K1754" s="172"/>
      <c r="L1754" s="172"/>
      <c r="M1754" s="172"/>
      <c r="N1754" s="172"/>
      <c r="O1754" s="172"/>
      <c r="P1754" s="172"/>
      <c r="Q1754" s="172"/>
      <c r="R1754" s="172"/>
      <c r="S1754" s="172"/>
      <c r="T1754" s="172"/>
      <c r="U1754" s="172"/>
      <c r="V1754" s="172"/>
      <c r="W1754" s="172"/>
      <c r="X1754" s="172"/>
      <c r="Y1754" s="172"/>
      <c r="Z1754" s="172"/>
      <c r="AA1754" s="172"/>
      <c r="AB1754" s="172"/>
    </row>
    <row r="1755" spans="1:28" ht="14.25">
      <c r="A1755" s="148" t="s">
        <v>853</v>
      </c>
      <c r="B1755" s="149" t="s">
        <v>7</v>
      </c>
      <c r="C1755" s="149" t="s">
        <v>1504</v>
      </c>
      <c r="D1755" s="165" t="s">
        <v>1505</v>
      </c>
      <c r="E1755" s="149" t="s">
        <v>10</v>
      </c>
      <c r="F1755" s="150" t="s">
        <v>11</v>
      </c>
      <c r="G1755" s="151" t="s">
        <v>1506</v>
      </c>
      <c r="H1755" s="152" t="s">
        <v>1507</v>
      </c>
      <c r="I1755" s="172"/>
      <c r="J1755" s="172"/>
      <c r="K1755" s="172"/>
      <c r="L1755" s="172"/>
      <c r="M1755" s="172"/>
      <c r="N1755" s="172"/>
      <c r="O1755" s="172"/>
      <c r="P1755" s="172"/>
      <c r="Q1755" s="172"/>
      <c r="R1755" s="172"/>
      <c r="S1755" s="172"/>
      <c r="T1755" s="172"/>
      <c r="U1755" s="172"/>
      <c r="V1755" s="172"/>
      <c r="W1755" s="172"/>
      <c r="X1755" s="172"/>
      <c r="Y1755" s="172"/>
      <c r="Z1755" s="172"/>
      <c r="AA1755" s="172"/>
      <c r="AB1755" s="172"/>
    </row>
    <row r="1756" spans="1:28" ht="38.25">
      <c r="A1756" s="153" t="s">
        <v>1508</v>
      </c>
      <c r="B1756" s="154" t="s">
        <v>854</v>
      </c>
      <c r="C1756" s="154" t="s">
        <v>27</v>
      </c>
      <c r="D1756" s="155" t="s">
        <v>855</v>
      </c>
      <c r="E1756" s="154" t="s">
        <v>76</v>
      </c>
      <c r="F1756" s="156">
        <v>1</v>
      </c>
      <c r="G1756" s="157">
        <v>130.66999999999999</v>
      </c>
      <c r="H1756" s="158">
        <v>130.66999999999999</v>
      </c>
      <c r="I1756" s="172"/>
      <c r="J1756" s="172"/>
      <c r="K1756" s="172"/>
      <c r="L1756" s="172"/>
      <c r="M1756" s="172"/>
      <c r="N1756" s="172"/>
      <c r="O1756" s="172"/>
      <c r="P1756" s="172"/>
      <c r="Q1756" s="172"/>
      <c r="R1756" s="172"/>
      <c r="S1756" s="172"/>
      <c r="T1756" s="172"/>
      <c r="U1756" s="172"/>
      <c r="V1756" s="172"/>
      <c r="W1756" s="172"/>
      <c r="X1756" s="172"/>
      <c r="Y1756" s="172"/>
      <c r="Z1756" s="172"/>
      <c r="AA1756" s="172"/>
      <c r="AB1756" s="172"/>
    </row>
    <row r="1757" spans="1:28" ht="25.5">
      <c r="A1757" s="166" t="s">
        <v>1510</v>
      </c>
      <c r="B1757" s="167" t="s">
        <v>2411</v>
      </c>
      <c r="C1757" s="167" t="s">
        <v>27</v>
      </c>
      <c r="D1757" s="168" t="s">
        <v>2412</v>
      </c>
      <c r="E1757" s="167" t="s">
        <v>1673</v>
      </c>
      <c r="F1757" s="169">
        <v>0.4713</v>
      </c>
      <c r="G1757" s="170">
        <v>24.48</v>
      </c>
      <c r="H1757" s="171">
        <v>11.53</v>
      </c>
      <c r="I1757" s="172"/>
      <c r="J1757" s="172"/>
      <c r="K1757" s="172"/>
      <c r="L1757" s="172"/>
      <c r="M1757" s="172"/>
      <c r="N1757" s="172"/>
      <c r="O1757" s="172"/>
      <c r="P1757" s="172"/>
      <c r="Q1757" s="172"/>
      <c r="R1757" s="172"/>
      <c r="S1757" s="172"/>
      <c r="T1757" s="172"/>
      <c r="U1757" s="172"/>
      <c r="V1757" s="172"/>
      <c r="W1757" s="172"/>
      <c r="X1757" s="172"/>
      <c r="Y1757" s="172"/>
      <c r="Z1757" s="172"/>
      <c r="AA1757" s="172"/>
      <c r="AB1757" s="172"/>
    </row>
    <row r="1758" spans="1:28" ht="25.5">
      <c r="A1758" s="166" t="s">
        <v>1510</v>
      </c>
      <c r="B1758" s="167" t="s">
        <v>2118</v>
      </c>
      <c r="C1758" s="167" t="s">
        <v>27</v>
      </c>
      <c r="D1758" s="168" t="s">
        <v>2119</v>
      </c>
      <c r="E1758" s="167" t="s">
        <v>1673</v>
      </c>
      <c r="F1758" s="169">
        <v>0.4713</v>
      </c>
      <c r="G1758" s="170">
        <v>30.48</v>
      </c>
      <c r="H1758" s="171">
        <v>14.36</v>
      </c>
      <c r="I1758" s="172"/>
      <c r="J1758" s="172"/>
      <c r="K1758" s="172"/>
      <c r="L1758" s="172"/>
      <c r="M1758" s="172"/>
      <c r="N1758" s="172"/>
      <c r="O1758" s="172"/>
      <c r="P1758" s="172"/>
      <c r="Q1758" s="172"/>
      <c r="R1758" s="172"/>
      <c r="S1758" s="172"/>
      <c r="T1758" s="172"/>
      <c r="U1758" s="172"/>
      <c r="V1758" s="172"/>
      <c r="W1758" s="172"/>
      <c r="X1758" s="172"/>
      <c r="Y1758" s="172"/>
      <c r="Z1758" s="172"/>
      <c r="AA1758" s="172"/>
      <c r="AB1758" s="172"/>
    </row>
    <row r="1759" spans="1:28" ht="14.25">
      <c r="A1759" s="166" t="s">
        <v>1513</v>
      </c>
      <c r="B1759" s="167" t="s">
        <v>2620</v>
      </c>
      <c r="C1759" s="167" t="s">
        <v>27</v>
      </c>
      <c r="D1759" s="168" t="s">
        <v>2621</v>
      </c>
      <c r="E1759" s="167" t="s">
        <v>76</v>
      </c>
      <c r="F1759" s="169">
        <v>2</v>
      </c>
      <c r="G1759" s="170">
        <v>11.85</v>
      </c>
      <c r="H1759" s="171">
        <v>23.7</v>
      </c>
      <c r="I1759" s="172"/>
      <c r="J1759" s="172"/>
      <c r="K1759" s="172"/>
      <c r="L1759" s="172"/>
      <c r="M1759" s="172"/>
      <c r="N1759" s="172"/>
      <c r="O1759" s="172"/>
      <c r="P1759" s="172"/>
      <c r="Q1759" s="172"/>
      <c r="R1759" s="172"/>
      <c r="S1759" s="172"/>
      <c r="T1759" s="172"/>
      <c r="U1759" s="172"/>
      <c r="V1759" s="172"/>
      <c r="W1759" s="172"/>
      <c r="X1759" s="172"/>
      <c r="Y1759" s="172"/>
      <c r="Z1759" s="172"/>
      <c r="AA1759" s="172"/>
      <c r="AB1759" s="172"/>
    </row>
    <row r="1760" spans="1:28" ht="14.25">
      <c r="A1760" s="166" t="s">
        <v>1513</v>
      </c>
      <c r="B1760" s="167" t="s">
        <v>2622</v>
      </c>
      <c r="C1760" s="167" t="s">
        <v>27</v>
      </c>
      <c r="D1760" s="168" t="s">
        <v>2623</v>
      </c>
      <c r="E1760" s="167" t="s">
        <v>76</v>
      </c>
      <c r="F1760" s="169">
        <v>1</v>
      </c>
      <c r="G1760" s="170">
        <v>76.64</v>
      </c>
      <c r="H1760" s="171">
        <v>76.64</v>
      </c>
      <c r="I1760" s="172"/>
      <c r="J1760" s="172"/>
      <c r="K1760" s="172"/>
      <c r="L1760" s="172"/>
      <c r="M1760" s="172"/>
      <c r="N1760" s="172"/>
      <c r="O1760" s="172"/>
      <c r="P1760" s="172"/>
      <c r="Q1760" s="172"/>
      <c r="R1760" s="172"/>
      <c r="S1760" s="172"/>
      <c r="T1760" s="172"/>
      <c r="U1760" s="172"/>
      <c r="V1760" s="172"/>
      <c r="W1760" s="172"/>
      <c r="X1760" s="172"/>
      <c r="Y1760" s="172"/>
      <c r="Z1760" s="172"/>
      <c r="AA1760" s="172"/>
      <c r="AB1760" s="172"/>
    </row>
    <row r="1761" spans="1:28" ht="25.5">
      <c r="A1761" s="166" t="s">
        <v>1513</v>
      </c>
      <c r="B1761" s="167" t="s">
        <v>2547</v>
      </c>
      <c r="C1761" s="167" t="s">
        <v>27</v>
      </c>
      <c r="D1761" s="168" t="s">
        <v>2548</v>
      </c>
      <c r="E1761" s="167" t="s">
        <v>76</v>
      </c>
      <c r="F1761" s="169">
        <v>0.17499999999999999</v>
      </c>
      <c r="G1761" s="170">
        <v>25.4</v>
      </c>
      <c r="H1761" s="171">
        <v>4.4400000000000004</v>
      </c>
      <c r="I1761" s="172"/>
      <c r="J1761" s="172"/>
      <c r="K1761" s="172"/>
      <c r="L1761" s="172"/>
      <c r="M1761" s="172"/>
      <c r="N1761" s="172"/>
      <c r="O1761" s="172"/>
      <c r="P1761" s="172"/>
      <c r="Q1761" s="172"/>
      <c r="R1761" s="172"/>
      <c r="S1761" s="172"/>
      <c r="T1761" s="172"/>
      <c r="U1761" s="172"/>
      <c r="V1761" s="172"/>
      <c r="W1761" s="172"/>
      <c r="X1761" s="172"/>
      <c r="Y1761" s="172"/>
      <c r="Z1761" s="172"/>
      <c r="AA1761" s="172"/>
      <c r="AB1761" s="172"/>
    </row>
    <row r="1762" spans="1:28" ht="14.25">
      <c r="A1762" s="159"/>
      <c r="B1762" s="160"/>
      <c r="C1762" s="160"/>
      <c r="D1762" s="161"/>
      <c r="E1762" s="160"/>
      <c r="F1762" s="162"/>
      <c r="G1762" s="163"/>
      <c r="H1762" s="164"/>
      <c r="I1762" s="172"/>
      <c r="J1762" s="172"/>
      <c r="K1762" s="172"/>
      <c r="L1762" s="172"/>
      <c r="M1762" s="172"/>
      <c r="N1762" s="172"/>
      <c r="O1762" s="172"/>
      <c r="P1762" s="172"/>
      <c r="Q1762" s="172"/>
      <c r="R1762" s="172"/>
      <c r="S1762" s="172"/>
      <c r="T1762" s="172"/>
      <c r="U1762" s="172"/>
      <c r="V1762" s="172"/>
      <c r="W1762" s="172"/>
      <c r="X1762" s="172"/>
      <c r="Y1762" s="172"/>
      <c r="Z1762" s="172"/>
      <c r="AA1762" s="172"/>
      <c r="AB1762" s="172"/>
    </row>
    <row r="1763" spans="1:28" ht="14.25">
      <c r="A1763" s="148" t="s">
        <v>856</v>
      </c>
      <c r="B1763" s="149" t="s">
        <v>7</v>
      </c>
      <c r="C1763" s="149" t="s">
        <v>1504</v>
      </c>
      <c r="D1763" s="165" t="s">
        <v>1505</v>
      </c>
      <c r="E1763" s="149" t="s">
        <v>10</v>
      </c>
      <c r="F1763" s="150" t="s">
        <v>11</v>
      </c>
      <c r="G1763" s="151" t="s">
        <v>1506</v>
      </c>
      <c r="H1763" s="152" t="s">
        <v>1507</v>
      </c>
      <c r="I1763" s="172"/>
      <c r="J1763" s="172"/>
      <c r="K1763" s="172"/>
      <c r="L1763" s="172"/>
      <c r="M1763" s="172"/>
      <c r="N1763" s="172"/>
      <c r="O1763" s="172"/>
      <c r="P1763" s="172"/>
      <c r="Q1763" s="172"/>
      <c r="R1763" s="172"/>
      <c r="S1763" s="172"/>
      <c r="T1763" s="172"/>
      <c r="U1763" s="172"/>
      <c r="V1763" s="172"/>
      <c r="W1763" s="172"/>
      <c r="X1763" s="172"/>
      <c r="Y1763" s="172"/>
      <c r="Z1763" s="172"/>
      <c r="AA1763" s="172"/>
      <c r="AB1763" s="172"/>
    </row>
    <row r="1764" spans="1:28" ht="25.5">
      <c r="A1764" s="153" t="s">
        <v>1508</v>
      </c>
      <c r="B1764" s="154" t="s">
        <v>857</v>
      </c>
      <c r="C1764" s="154" t="s">
        <v>20</v>
      </c>
      <c r="D1764" s="155" t="s">
        <v>858</v>
      </c>
      <c r="E1764" s="154" t="s">
        <v>61</v>
      </c>
      <c r="F1764" s="156">
        <v>1</v>
      </c>
      <c r="G1764" s="157">
        <v>134.16</v>
      </c>
      <c r="H1764" s="158">
        <v>134.16</v>
      </c>
      <c r="I1764" s="172"/>
      <c r="J1764" s="172"/>
      <c r="K1764" s="172"/>
      <c r="L1764" s="172"/>
      <c r="M1764" s="172"/>
      <c r="N1764" s="172"/>
      <c r="O1764" s="172"/>
      <c r="P1764" s="172"/>
      <c r="Q1764" s="172"/>
      <c r="R1764" s="172"/>
      <c r="S1764" s="172"/>
      <c r="T1764" s="172"/>
      <c r="U1764" s="172"/>
      <c r="V1764" s="172"/>
      <c r="W1764" s="172"/>
      <c r="X1764" s="172"/>
      <c r="Y1764" s="172"/>
      <c r="Z1764" s="172"/>
      <c r="AA1764" s="172"/>
      <c r="AB1764" s="172"/>
    </row>
    <row r="1765" spans="1:28" ht="25.5">
      <c r="A1765" s="166" t="s">
        <v>1513</v>
      </c>
      <c r="B1765" s="167" t="s">
        <v>2624</v>
      </c>
      <c r="C1765" s="167" t="s">
        <v>20</v>
      </c>
      <c r="D1765" s="168" t="s">
        <v>2625</v>
      </c>
      <c r="E1765" s="167" t="s">
        <v>61</v>
      </c>
      <c r="F1765" s="169">
        <v>1.1499999999999999</v>
      </c>
      <c r="G1765" s="170">
        <v>94.55</v>
      </c>
      <c r="H1765" s="171" t="s">
        <v>2626</v>
      </c>
      <c r="I1765" s="172"/>
      <c r="J1765" s="172"/>
      <c r="K1765" s="172"/>
      <c r="L1765" s="172"/>
      <c r="M1765" s="172"/>
      <c r="N1765" s="172"/>
      <c r="O1765" s="172"/>
      <c r="P1765" s="172"/>
      <c r="Q1765" s="172"/>
      <c r="R1765" s="172"/>
      <c r="S1765" s="172"/>
      <c r="T1765" s="172"/>
      <c r="U1765" s="172"/>
      <c r="V1765" s="172"/>
      <c r="W1765" s="172"/>
      <c r="X1765" s="172"/>
      <c r="Y1765" s="172"/>
      <c r="Z1765" s="172"/>
      <c r="AA1765" s="172"/>
      <c r="AB1765" s="172"/>
    </row>
    <row r="1766" spans="1:28" ht="14.25">
      <c r="A1766" s="166" t="s">
        <v>1513</v>
      </c>
      <c r="B1766" s="167" t="s">
        <v>2587</v>
      </c>
      <c r="C1766" s="167" t="s">
        <v>20</v>
      </c>
      <c r="D1766" s="168" t="s">
        <v>2588</v>
      </c>
      <c r="E1766" s="167" t="s">
        <v>1190</v>
      </c>
      <c r="F1766" s="169">
        <v>1.2999999999999999E-2</v>
      </c>
      <c r="G1766" s="170">
        <v>76.94</v>
      </c>
      <c r="H1766" s="171" t="s">
        <v>2627</v>
      </c>
      <c r="I1766" s="172"/>
      <c r="J1766" s="172"/>
      <c r="K1766" s="172"/>
      <c r="L1766" s="172"/>
      <c r="M1766" s="172"/>
      <c r="N1766" s="172"/>
      <c r="O1766" s="172"/>
      <c r="P1766" s="172"/>
      <c r="Q1766" s="172"/>
      <c r="R1766" s="172"/>
      <c r="S1766" s="172"/>
      <c r="T1766" s="172"/>
      <c r="U1766" s="172"/>
      <c r="V1766" s="172"/>
      <c r="W1766" s="172"/>
      <c r="X1766" s="172"/>
      <c r="Y1766" s="172"/>
      <c r="Z1766" s="172"/>
      <c r="AA1766" s="172"/>
      <c r="AB1766" s="172"/>
    </row>
    <row r="1767" spans="1:28" ht="14.25">
      <c r="A1767" s="166" t="s">
        <v>1513</v>
      </c>
      <c r="B1767" s="167" t="s">
        <v>2584</v>
      </c>
      <c r="C1767" s="167" t="s">
        <v>20</v>
      </c>
      <c r="D1767" s="168" t="s">
        <v>2585</v>
      </c>
      <c r="E1767" s="167" t="s">
        <v>1190</v>
      </c>
      <c r="F1767" s="169">
        <v>3.3333E-3</v>
      </c>
      <c r="G1767" s="170">
        <v>19.579999999999998</v>
      </c>
      <c r="H1767" s="171" t="s">
        <v>2586</v>
      </c>
      <c r="I1767" s="172"/>
      <c r="J1767" s="172"/>
      <c r="K1767" s="172"/>
      <c r="L1767" s="172"/>
      <c r="M1767" s="172"/>
      <c r="N1767" s="172"/>
      <c r="O1767" s="172"/>
      <c r="P1767" s="172"/>
      <c r="Q1767" s="172"/>
      <c r="R1767" s="172"/>
      <c r="S1767" s="172"/>
      <c r="T1767" s="172"/>
      <c r="U1767" s="172"/>
      <c r="V1767" s="172"/>
      <c r="W1767" s="172"/>
      <c r="X1767" s="172"/>
      <c r="Y1767" s="172"/>
      <c r="Z1767" s="172"/>
      <c r="AA1767" s="172"/>
      <c r="AB1767" s="172"/>
    </row>
    <row r="1768" spans="1:28" ht="14.25">
      <c r="A1768" s="159"/>
      <c r="B1768" s="160"/>
      <c r="C1768" s="160"/>
      <c r="D1768" s="161"/>
      <c r="E1768" s="160"/>
      <c r="F1768" s="162"/>
      <c r="G1768" s="163"/>
      <c r="H1768" s="164"/>
      <c r="I1768" s="172"/>
      <c r="J1768" s="172"/>
      <c r="K1768" s="172"/>
      <c r="L1768" s="172"/>
      <c r="M1768" s="172"/>
      <c r="N1768" s="172"/>
      <c r="O1768" s="172"/>
      <c r="P1768" s="172"/>
      <c r="Q1768" s="172"/>
      <c r="R1768" s="172"/>
      <c r="S1768" s="172"/>
      <c r="T1768" s="172"/>
      <c r="U1768" s="172"/>
      <c r="V1768" s="172"/>
      <c r="W1768" s="172"/>
      <c r="X1768" s="172"/>
      <c r="Y1768" s="172"/>
      <c r="Z1768" s="172"/>
      <c r="AA1768" s="172"/>
      <c r="AB1768" s="172"/>
    </row>
    <row r="1769" spans="1:28" ht="14.25">
      <c r="A1769" s="148" t="s">
        <v>859</v>
      </c>
      <c r="B1769" s="149" t="s">
        <v>7</v>
      </c>
      <c r="C1769" s="149" t="s">
        <v>1504</v>
      </c>
      <c r="D1769" s="165" t="s">
        <v>1505</v>
      </c>
      <c r="E1769" s="149" t="s">
        <v>10</v>
      </c>
      <c r="F1769" s="150" t="s">
        <v>11</v>
      </c>
      <c r="G1769" s="151" t="s">
        <v>1506</v>
      </c>
      <c r="H1769" s="152" t="s">
        <v>1507</v>
      </c>
      <c r="I1769" s="172"/>
      <c r="J1769" s="172"/>
      <c r="K1769" s="172"/>
      <c r="L1769" s="172"/>
      <c r="M1769" s="172"/>
      <c r="N1769" s="172"/>
      <c r="O1769" s="172"/>
      <c r="P1769" s="172"/>
      <c r="Q1769" s="172"/>
      <c r="R1769" s="172"/>
      <c r="S1769" s="172"/>
      <c r="T1769" s="172"/>
      <c r="U1769" s="172"/>
      <c r="V1769" s="172"/>
      <c r="W1769" s="172"/>
      <c r="X1769" s="172"/>
      <c r="Y1769" s="172"/>
      <c r="Z1769" s="172"/>
      <c r="AA1769" s="172"/>
      <c r="AB1769" s="172"/>
    </row>
    <row r="1770" spans="1:28" ht="25.5">
      <c r="A1770" s="153" t="s">
        <v>1508</v>
      </c>
      <c r="B1770" s="154" t="s">
        <v>860</v>
      </c>
      <c r="C1770" s="154" t="s">
        <v>27</v>
      </c>
      <c r="D1770" s="155" t="s">
        <v>861</v>
      </c>
      <c r="E1770" s="154" t="s">
        <v>76</v>
      </c>
      <c r="F1770" s="156">
        <v>1</v>
      </c>
      <c r="G1770" s="157">
        <v>10.130000000000001</v>
      </c>
      <c r="H1770" s="158">
        <v>10.130000000000001</v>
      </c>
      <c r="I1770" s="172"/>
      <c r="J1770" s="172"/>
      <c r="K1770" s="172"/>
      <c r="L1770" s="172"/>
      <c r="M1770" s="172"/>
      <c r="N1770" s="172"/>
      <c r="O1770" s="172"/>
      <c r="P1770" s="172"/>
      <c r="Q1770" s="172"/>
      <c r="R1770" s="172"/>
      <c r="S1770" s="172"/>
      <c r="T1770" s="172"/>
      <c r="U1770" s="172"/>
      <c r="V1770" s="172"/>
      <c r="W1770" s="172"/>
      <c r="X1770" s="172"/>
      <c r="Y1770" s="172"/>
      <c r="Z1770" s="172"/>
      <c r="AA1770" s="172"/>
      <c r="AB1770" s="172"/>
    </row>
    <row r="1771" spans="1:28" ht="25.5">
      <c r="A1771" s="166" t="s">
        <v>1510</v>
      </c>
      <c r="B1771" s="167" t="s">
        <v>2118</v>
      </c>
      <c r="C1771" s="167" t="s">
        <v>27</v>
      </c>
      <c r="D1771" s="168" t="s">
        <v>2119</v>
      </c>
      <c r="E1771" s="167" t="s">
        <v>1673</v>
      </c>
      <c r="F1771" s="169">
        <v>0.1182</v>
      </c>
      <c r="G1771" s="170">
        <v>30.48</v>
      </c>
      <c r="H1771" s="171">
        <v>3.6</v>
      </c>
      <c r="I1771" s="172"/>
      <c r="J1771" s="172"/>
      <c r="K1771" s="172"/>
      <c r="L1771" s="172"/>
      <c r="M1771" s="172"/>
      <c r="N1771" s="172"/>
      <c r="O1771" s="172"/>
      <c r="P1771" s="172"/>
      <c r="Q1771" s="172"/>
      <c r="R1771" s="172"/>
      <c r="S1771" s="172"/>
      <c r="T1771" s="172"/>
      <c r="U1771" s="172"/>
      <c r="V1771" s="172"/>
      <c r="W1771" s="172"/>
      <c r="X1771" s="172"/>
      <c r="Y1771" s="172"/>
      <c r="Z1771" s="172"/>
      <c r="AA1771" s="172"/>
      <c r="AB1771" s="172"/>
    </row>
    <row r="1772" spans="1:28" ht="25.5">
      <c r="A1772" s="166" t="s">
        <v>1510</v>
      </c>
      <c r="B1772" s="167" t="s">
        <v>2411</v>
      </c>
      <c r="C1772" s="167" t="s">
        <v>27</v>
      </c>
      <c r="D1772" s="168" t="s">
        <v>2412</v>
      </c>
      <c r="E1772" s="167" t="s">
        <v>1673</v>
      </c>
      <c r="F1772" s="169">
        <v>0.1182</v>
      </c>
      <c r="G1772" s="170">
        <v>24.48</v>
      </c>
      <c r="H1772" s="171">
        <v>2.89</v>
      </c>
      <c r="I1772" s="172"/>
      <c r="J1772" s="172"/>
      <c r="K1772" s="172"/>
      <c r="L1772" s="172"/>
      <c r="M1772" s="172"/>
      <c r="N1772" s="172"/>
      <c r="O1772" s="172"/>
      <c r="P1772" s="172"/>
      <c r="Q1772" s="172"/>
      <c r="R1772" s="172"/>
      <c r="S1772" s="172"/>
      <c r="T1772" s="172"/>
      <c r="U1772" s="172"/>
      <c r="V1772" s="172"/>
      <c r="W1772" s="172"/>
      <c r="X1772" s="172"/>
      <c r="Y1772" s="172"/>
      <c r="Z1772" s="172"/>
      <c r="AA1772" s="172"/>
      <c r="AB1772" s="172"/>
    </row>
    <row r="1773" spans="1:28" ht="14.25">
      <c r="A1773" s="166" t="s">
        <v>1513</v>
      </c>
      <c r="B1773" s="167" t="s">
        <v>2421</v>
      </c>
      <c r="C1773" s="167" t="s">
        <v>27</v>
      </c>
      <c r="D1773" s="168" t="s">
        <v>2422</v>
      </c>
      <c r="E1773" s="167" t="s">
        <v>76</v>
      </c>
      <c r="F1773" s="169">
        <v>9.4000000000000004E-3</v>
      </c>
      <c r="G1773" s="170">
        <v>61.55</v>
      </c>
      <c r="H1773" s="171">
        <v>0.56999999999999995</v>
      </c>
      <c r="I1773" s="172"/>
      <c r="J1773" s="172"/>
      <c r="K1773" s="172"/>
      <c r="L1773" s="172"/>
      <c r="M1773" s="172"/>
      <c r="N1773" s="172"/>
      <c r="O1773" s="172"/>
      <c r="P1773" s="172"/>
      <c r="Q1773" s="172"/>
      <c r="R1773" s="172"/>
      <c r="S1773" s="172"/>
      <c r="T1773" s="172"/>
      <c r="U1773" s="172"/>
      <c r="V1773" s="172"/>
      <c r="W1773" s="172"/>
      <c r="X1773" s="172"/>
      <c r="Y1773" s="172"/>
      <c r="Z1773" s="172"/>
      <c r="AA1773" s="172"/>
      <c r="AB1773" s="172"/>
    </row>
    <row r="1774" spans="1:28" ht="14.25">
      <c r="A1774" s="166" t="s">
        <v>1513</v>
      </c>
      <c r="B1774" s="167" t="s">
        <v>2413</v>
      </c>
      <c r="C1774" s="167" t="s">
        <v>27</v>
      </c>
      <c r="D1774" s="168" t="s">
        <v>2414</v>
      </c>
      <c r="E1774" s="167" t="s">
        <v>76</v>
      </c>
      <c r="F1774" s="169">
        <v>6.6E-3</v>
      </c>
      <c r="G1774" s="170">
        <v>3.09</v>
      </c>
      <c r="H1774" s="171">
        <v>0.02</v>
      </c>
      <c r="I1774" s="172"/>
      <c r="J1774" s="172"/>
      <c r="K1774" s="172"/>
      <c r="L1774" s="172"/>
      <c r="M1774" s="172"/>
      <c r="N1774" s="172"/>
      <c r="O1774" s="172"/>
      <c r="P1774" s="172"/>
      <c r="Q1774" s="172"/>
      <c r="R1774" s="172"/>
      <c r="S1774" s="172"/>
      <c r="T1774" s="172"/>
      <c r="U1774" s="172"/>
      <c r="V1774" s="172"/>
      <c r="W1774" s="172"/>
      <c r="X1774" s="172"/>
      <c r="Y1774" s="172"/>
      <c r="Z1774" s="172"/>
      <c r="AA1774" s="172"/>
      <c r="AB1774" s="172"/>
    </row>
    <row r="1775" spans="1:28" ht="14.25">
      <c r="A1775" s="166" t="s">
        <v>1513</v>
      </c>
      <c r="B1775" s="167" t="s">
        <v>2419</v>
      </c>
      <c r="C1775" s="167" t="s">
        <v>27</v>
      </c>
      <c r="D1775" s="168" t="s">
        <v>2420</v>
      </c>
      <c r="E1775" s="167" t="s">
        <v>76</v>
      </c>
      <c r="F1775" s="169">
        <v>1.0999999999999999E-2</v>
      </c>
      <c r="G1775" s="170">
        <v>69.739999999999995</v>
      </c>
      <c r="H1775" s="171">
        <v>0.76</v>
      </c>
      <c r="I1775" s="172"/>
      <c r="J1775" s="172"/>
      <c r="K1775" s="172"/>
      <c r="L1775" s="172"/>
      <c r="M1775" s="172"/>
      <c r="N1775" s="172"/>
      <c r="O1775" s="172"/>
      <c r="P1775" s="172"/>
      <c r="Q1775" s="172"/>
      <c r="R1775" s="172"/>
      <c r="S1775" s="172"/>
      <c r="T1775" s="172"/>
      <c r="U1775" s="172"/>
      <c r="V1775" s="172"/>
      <c r="W1775" s="172"/>
      <c r="X1775" s="172"/>
      <c r="Y1775" s="172"/>
      <c r="Z1775" s="172"/>
      <c r="AA1775" s="172"/>
      <c r="AB1775" s="172"/>
    </row>
    <row r="1776" spans="1:28" ht="25.5">
      <c r="A1776" s="166" t="s">
        <v>1513</v>
      </c>
      <c r="B1776" s="167" t="s">
        <v>2427</v>
      </c>
      <c r="C1776" s="167" t="s">
        <v>27</v>
      </c>
      <c r="D1776" s="168" t="s">
        <v>2428</v>
      </c>
      <c r="E1776" s="167" t="s">
        <v>76</v>
      </c>
      <c r="F1776" s="169">
        <v>1</v>
      </c>
      <c r="G1776" s="170">
        <v>2.29</v>
      </c>
      <c r="H1776" s="171">
        <v>2.29</v>
      </c>
      <c r="I1776" s="172"/>
      <c r="J1776" s="172"/>
      <c r="K1776" s="172"/>
      <c r="L1776" s="172"/>
      <c r="M1776" s="172"/>
      <c r="N1776" s="172"/>
      <c r="O1776" s="172"/>
      <c r="P1776" s="172"/>
      <c r="Q1776" s="172"/>
      <c r="R1776" s="172"/>
      <c r="S1776" s="172"/>
      <c r="T1776" s="172"/>
      <c r="U1776" s="172"/>
      <c r="V1776" s="172"/>
      <c r="W1776" s="172"/>
      <c r="X1776" s="172"/>
      <c r="Y1776" s="172"/>
      <c r="Z1776" s="172"/>
      <c r="AA1776" s="172"/>
      <c r="AB1776" s="172"/>
    </row>
    <row r="1777" spans="1:28" ht="14.25">
      <c r="A1777" s="159"/>
      <c r="B1777" s="160"/>
      <c r="C1777" s="160"/>
      <c r="D1777" s="161"/>
      <c r="E1777" s="160"/>
      <c r="F1777" s="162"/>
      <c r="G1777" s="163"/>
      <c r="H1777" s="164"/>
      <c r="I1777" s="172"/>
      <c r="J1777" s="172"/>
      <c r="K1777" s="172"/>
      <c r="L1777" s="172"/>
      <c r="M1777" s="172"/>
      <c r="N1777" s="172"/>
      <c r="O1777" s="172"/>
      <c r="P1777" s="172"/>
      <c r="Q1777" s="172"/>
      <c r="R1777" s="172"/>
      <c r="S1777" s="172"/>
      <c r="T1777" s="172"/>
      <c r="U1777" s="172"/>
      <c r="V1777" s="172"/>
      <c r="W1777" s="172"/>
      <c r="X1777" s="172"/>
      <c r="Y1777" s="172"/>
      <c r="Z1777" s="172"/>
      <c r="AA1777" s="172"/>
      <c r="AB1777" s="172"/>
    </row>
    <row r="1778" spans="1:28" ht="14.25">
      <c r="A1778" s="148" t="s">
        <v>862</v>
      </c>
      <c r="B1778" s="149" t="s">
        <v>7</v>
      </c>
      <c r="C1778" s="149" t="s">
        <v>1504</v>
      </c>
      <c r="D1778" s="165" t="s">
        <v>1505</v>
      </c>
      <c r="E1778" s="149" t="s">
        <v>10</v>
      </c>
      <c r="F1778" s="150" t="s">
        <v>11</v>
      </c>
      <c r="G1778" s="151" t="s">
        <v>1506</v>
      </c>
      <c r="H1778" s="152" t="s">
        <v>1507</v>
      </c>
      <c r="I1778" s="172"/>
      <c r="J1778" s="172"/>
      <c r="K1778" s="172"/>
      <c r="L1778" s="172"/>
      <c r="M1778" s="172"/>
      <c r="N1778" s="172"/>
      <c r="O1778" s="172"/>
      <c r="P1778" s="172"/>
      <c r="Q1778" s="172"/>
      <c r="R1778" s="172"/>
      <c r="S1778" s="172"/>
      <c r="T1778" s="172"/>
      <c r="U1778" s="172"/>
      <c r="V1778" s="172"/>
      <c r="W1778" s="172"/>
      <c r="X1778" s="172"/>
      <c r="Y1778" s="172"/>
      <c r="Z1778" s="172"/>
      <c r="AA1778" s="172"/>
      <c r="AB1778" s="172"/>
    </row>
    <row r="1779" spans="1:28" ht="25.5">
      <c r="A1779" s="153" t="s">
        <v>1508</v>
      </c>
      <c r="B1779" s="154" t="s">
        <v>863</v>
      </c>
      <c r="C1779" s="154" t="s">
        <v>27</v>
      </c>
      <c r="D1779" s="155" t="s">
        <v>864</v>
      </c>
      <c r="E1779" s="154" t="s">
        <v>76</v>
      </c>
      <c r="F1779" s="156">
        <v>1</v>
      </c>
      <c r="G1779" s="157">
        <v>11.75</v>
      </c>
      <c r="H1779" s="158">
        <v>11.75</v>
      </c>
      <c r="I1779" s="172"/>
      <c r="J1779" s="172"/>
      <c r="K1779" s="172"/>
      <c r="L1779" s="172"/>
      <c r="M1779" s="172"/>
      <c r="N1779" s="172"/>
      <c r="O1779" s="172"/>
      <c r="P1779" s="172"/>
      <c r="Q1779" s="172"/>
      <c r="R1779" s="172"/>
      <c r="S1779" s="172"/>
      <c r="T1779" s="172"/>
      <c r="U1779" s="172"/>
      <c r="V1779" s="172"/>
      <c r="W1779" s="172"/>
      <c r="X1779" s="172"/>
      <c r="Y1779" s="172"/>
      <c r="Z1779" s="172"/>
      <c r="AA1779" s="172"/>
      <c r="AB1779" s="172"/>
    </row>
    <row r="1780" spans="1:28" ht="25.5">
      <c r="A1780" s="166" t="s">
        <v>1510</v>
      </c>
      <c r="B1780" s="167" t="s">
        <v>2118</v>
      </c>
      <c r="C1780" s="167" t="s">
        <v>27</v>
      </c>
      <c r="D1780" s="168" t="s">
        <v>2119</v>
      </c>
      <c r="E1780" s="167" t="s">
        <v>1673</v>
      </c>
      <c r="F1780" s="169">
        <v>0.1182</v>
      </c>
      <c r="G1780" s="170">
        <v>30.48</v>
      </c>
      <c r="H1780" s="171">
        <v>3.6</v>
      </c>
      <c r="I1780" s="172"/>
      <c r="J1780" s="172"/>
      <c r="K1780" s="172"/>
      <c r="L1780" s="172"/>
      <c r="M1780" s="172"/>
      <c r="N1780" s="172"/>
      <c r="O1780" s="172"/>
      <c r="P1780" s="172"/>
      <c r="Q1780" s="172"/>
      <c r="R1780" s="172"/>
      <c r="S1780" s="172"/>
      <c r="T1780" s="172"/>
      <c r="U1780" s="172"/>
      <c r="V1780" s="172"/>
      <c r="W1780" s="172"/>
      <c r="X1780" s="172"/>
      <c r="Y1780" s="172"/>
      <c r="Z1780" s="172"/>
      <c r="AA1780" s="172"/>
      <c r="AB1780" s="172"/>
    </row>
    <row r="1781" spans="1:28" ht="25.5">
      <c r="A1781" s="166" t="s">
        <v>1510</v>
      </c>
      <c r="B1781" s="167" t="s">
        <v>2411</v>
      </c>
      <c r="C1781" s="167" t="s">
        <v>27</v>
      </c>
      <c r="D1781" s="168" t="s">
        <v>2412</v>
      </c>
      <c r="E1781" s="167" t="s">
        <v>1673</v>
      </c>
      <c r="F1781" s="169">
        <v>0.1182</v>
      </c>
      <c r="G1781" s="170">
        <v>24.48</v>
      </c>
      <c r="H1781" s="171">
        <v>2.89</v>
      </c>
      <c r="I1781" s="172"/>
      <c r="J1781" s="172"/>
      <c r="K1781" s="172"/>
      <c r="L1781" s="172"/>
      <c r="M1781" s="172"/>
      <c r="N1781" s="172"/>
      <c r="O1781" s="172"/>
      <c r="P1781" s="172"/>
      <c r="Q1781" s="172"/>
      <c r="R1781" s="172"/>
      <c r="S1781" s="172"/>
      <c r="T1781" s="172"/>
      <c r="U1781" s="172"/>
      <c r="V1781" s="172"/>
      <c r="W1781" s="172"/>
      <c r="X1781" s="172"/>
      <c r="Y1781" s="172"/>
      <c r="Z1781" s="172"/>
      <c r="AA1781" s="172"/>
      <c r="AB1781" s="172"/>
    </row>
    <row r="1782" spans="1:28" ht="25.5">
      <c r="A1782" s="166" t="s">
        <v>1513</v>
      </c>
      <c r="B1782" s="167" t="s">
        <v>2628</v>
      </c>
      <c r="C1782" s="167" t="s">
        <v>27</v>
      </c>
      <c r="D1782" s="168" t="s">
        <v>2629</v>
      </c>
      <c r="E1782" s="167" t="s">
        <v>76</v>
      </c>
      <c r="F1782" s="169">
        <v>1</v>
      </c>
      <c r="G1782" s="170">
        <v>3.91</v>
      </c>
      <c r="H1782" s="171">
        <v>3.91</v>
      </c>
      <c r="I1782" s="172"/>
      <c r="J1782" s="172"/>
      <c r="K1782" s="172"/>
      <c r="L1782" s="172"/>
      <c r="M1782" s="172"/>
      <c r="N1782" s="172"/>
      <c r="O1782" s="172"/>
      <c r="P1782" s="172"/>
      <c r="Q1782" s="172"/>
      <c r="R1782" s="172"/>
      <c r="S1782" s="172"/>
      <c r="T1782" s="172"/>
      <c r="U1782" s="172"/>
      <c r="V1782" s="172"/>
      <c r="W1782" s="172"/>
      <c r="X1782" s="172"/>
      <c r="Y1782" s="172"/>
      <c r="Z1782" s="172"/>
      <c r="AA1782" s="172"/>
      <c r="AB1782" s="172"/>
    </row>
    <row r="1783" spans="1:28" ht="14.25">
      <c r="A1783" s="166" t="s">
        <v>1513</v>
      </c>
      <c r="B1783" s="167" t="s">
        <v>2419</v>
      </c>
      <c r="C1783" s="167" t="s">
        <v>27</v>
      </c>
      <c r="D1783" s="168" t="s">
        <v>2420</v>
      </c>
      <c r="E1783" s="167" t="s">
        <v>76</v>
      </c>
      <c r="F1783" s="169">
        <v>1.0999999999999999E-2</v>
      </c>
      <c r="G1783" s="170">
        <v>69.739999999999995</v>
      </c>
      <c r="H1783" s="171">
        <v>0.76</v>
      </c>
      <c r="I1783" s="172"/>
      <c r="J1783" s="172"/>
      <c r="K1783" s="172"/>
      <c r="L1783" s="172"/>
      <c r="M1783" s="172"/>
      <c r="N1783" s="172"/>
      <c r="O1783" s="172"/>
      <c r="P1783" s="172"/>
      <c r="Q1783" s="172"/>
      <c r="R1783" s="172"/>
      <c r="S1783" s="172"/>
      <c r="T1783" s="172"/>
      <c r="U1783" s="172"/>
      <c r="V1783" s="172"/>
      <c r="W1783" s="172"/>
      <c r="X1783" s="172"/>
      <c r="Y1783" s="172"/>
      <c r="Z1783" s="172"/>
      <c r="AA1783" s="172"/>
      <c r="AB1783" s="172"/>
    </row>
    <row r="1784" spans="1:28" ht="14.25">
      <c r="A1784" s="166" t="s">
        <v>1513</v>
      </c>
      <c r="B1784" s="167" t="s">
        <v>2413</v>
      </c>
      <c r="C1784" s="167" t="s">
        <v>27</v>
      </c>
      <c r="D1784" s="168" t="s">
        <v>2414</v>
      </c>
      <c r="E1784" s="167" t="s">
        <v>76</v>
      </c>
      <c r="F1784" s="169">
        <v>6.6E-3</v>
      </c>
      <c r="G1784" s="170">
        <v>3.09</v>
      </c>
      <c r="H1784" s="171">
        <v>0.02</v>
      </c>
      <c r="I1784" s="172"/>
      <c r="J1784" s="172"/>
      <c r="K1784" s="172"/>
      <c r="L1784" s="172"/>
      <c r="M1784" s="172"/>
      <c r="N1784" s="172"/>
      <c r="O1784" s="172"/>
      <c r="P1784" s="172"/>
      <c r="Q1784" s="172"/>
      <c r="R1784" s="172"/>
      <c r="S1784" s="172"/>
      <c r="T1784" s="172"/>
      <c r="U1784" s="172"/>
      <c r="V1784" s="172"/>
      <c r="W1784" s="172"/>
      <c r="X1784" s="172"/>
      <c r="Y1784" s="172"/>
      <c r="Z1784" s="172"/>
      <c r="AA1784" s="172"/>
      <c r="AB1784" s="172"/>
    </row>
    <row r="1785" spans="1:28" ht="14.25">
      <c r="A1785" s="166" t="s">
        <v>1513</v>
      </c>
      <c r="B1785" s="167" t="s">
        <v>2421</v>
      </c>
      <c r="C1785" s="167" t="s">
        <v>27</v>
      </c>
      <c r="D1785" s="168" t="s">
        <v>2422</v>
      </c>
      <c r="E1785" s="167" t="s">
        <v>76</v>
      </c>
      <c r="F1785" s="169">
        <v>9.4000000000000004E-3</v>
      </c>
      <c r="G1785" s="170">
        <v>61.55</v>
      </c>
      <c r="H1785" s="171">
        <v>0.56999999999999995</v>
      </c>
      <c r="I1785" s="172"/>
      <c r="J1785" s="172"/>
      <c r="K1785" s="172"/>
      <c r="L1785" s="172"/>
      <c r="M1785" s="172"/>
      <c r="N1785" s="172"/>
      <c r="O1785" s="172"/>
      <c r="P1785" s="172"/>
      <c r="Q1785" s="172"/>
      <c r="R1785" s="172"/>
      <c r="S1785" s="172"/>
      <c r="T1785" s="172"/>
      <c r="U1785" s="172"/>
      <c r="V1785" s="172"/>
      <c r="W1785" s="172"/>
      <c r="X1785" s="172"/>
      <c r="Y1785" s="172"/>
      <c r="Z1785" s="172"/>
      <c r="AA1785" s="172"/>
      <c r="AB1785" s="172"/>
    </row>
    <row r="1786" spans="1:28" ht="14.25">
      <c r="A1786" s="159"/>
      <c r="B1786" s="160"/>
      <c r="C1786" s="160"/>
      <c r="D1786" s="161"/>
      <c r="E1786" s="160"/>
      <c r="F1786" s="162"/>
      <c r="G1786" s="163"/>
      <c r="H1786" s="164"/>
      <c r="I1786" s="172"/>
      <c r="J1786" s="172"/>
      <c r="K1786" s="172"/>
      <c r="L1786" s="172"/>
      <c r="M1786" s="172"/>
      <c r="N1786" s="172"/>
      <c r="O1786" s="172"/>
      <c r="P1786" s="172"/>
      <c r="Q1786" s="172"/>
      <c r="R1786" s="172"/>
      <c r="S1786" s="172"/>
      <c r="T1786" s="172"/>
      <c r="U1786" s="172"/>
      <c r="V1786" s="172"/>
      <c r="W1786" s="172"/>
      <c r="X1786" s="172"/>
      <c r="Y1786" s="172"/>
      <c r="Z1786" s="172"/>
      <c r="AA1786" s="172"/>
      <c r="AB1786" s="172"/>
    </row>
    <row r="1787" spans="1:28" ht="14.25">
      <c r="A1787" s="148" t="s">
        <v>865</v>
      </c>
      <c r="B1787" s="149" t="s">
        <v>7</v>
      </c>
      <c r="C1787" s="149" t="s">
        <v>1504</v>
      </c>
      <c r="D1787" s="165" t="s">
        <v>1505</v>
      </c>
      <c r="E1787" s="149" t="s">
        <v>10</v>
      </c>
      <c r="F1787" s="150" t="s">
        <v>11</v>
      </c>
      <c r="G1787" s="151" t="s">
        <v>1506</v>
      </c>
      <c r="H1787" s="152" t="s">
        <v>1507</v>
      </c>
      <c r="I1787" s="172"/>
      <c r="J1787" s="172"/>
      <c r="K1787" s="172"/>
      <c r="L1787" s="172"/>
      <c r="M1787" s="172"/>
      <c r="N1787" s="172"/>
      <c r="O1787" s="172"/>
      <c r="P1787" s="172"/>
      <c r="Q1787" s="172"/>
      <c r="R1787" s="172"/>
      <c r="S1787" s="172"/>
      <c r="T1787" s="172"/>
      <c r="U1787" s="172"/>
      <c r="V1787" s="172"/>
      <c r="W1787" s="172"/>
      <c r="X1787" s="172"/>
      <c r="Y1787" s="172"/>
      <c r="Z1787" s="172"/>
      <c r="AA1787" s="172"/>
      <c r="AB1787" s="172"/>
    </row>
    <row r="1788" spans="1:28" ht="25.5">
      <c r="A1788" s="153" t="s">
        <v>1508</v>
      </c>
      <c r="B1788" s="154" t="s">
        <v>866</v>
      </c>
      <c r="C1788" s="154" t="s">
        <v>27</v>
      </c>
      <c r="D1788" s="155" t="s">
        <v>867</v>
      </c>
      <c r="E1788" s="154" t="s">
        <v>322</v>
      </c>
      <c r="F1788" s="156">
        <v>1</v>
      </c>
      <c r="G1788" s="157">
        <v>23.94</v>
      </c>
      <c r="H1788" s="158">
        <v>23.94</v>
      </c>
      <c r="I1788" s="172"/>
      <c r="J1788" s="172"/>
      <c r="K1788" s="172"/>
      <c r="L1788" s="172"/>
      <c r="M1788" s="172"/>
      <c r="N1788" s="172"/>
      <c r="O1788" s="172"/>
      <c r="P1788" s="172"/>
      <c r="Q1788" s="172"/>
      <c r="R1788" s="172"/>
      <c r="S1788" s="172"/>
      <c r="T1788" s="172"/>
      <c r="U1788" s="172"/>
      <c r="V1788" s="172"/>
      <c r="W1788" s="172"/>
      <c r="X1788" s="172"/>
      <c r="Y1788" s="172"/>
      <c r="Z1788" s="172"/>
      <c r="AA1788" s="172"/>
      <c r="AB1788" s="172"/>
    </row>
    <row r="1789" spans="1:28" ht="25.5">
      <c r="A1789" s="166" t="s">
        <v>1510</v>
      </c>
      <c r="B1789" s="167" t="s">
        <v>2411</v>
      </c>
      <c r="C1789" s="167" t="s">
        <v>27</v>
      </c>
      <c r="D1789" s="168" t="s">
        <v>2412</v>
      </c>
      <c r="E1789" s="167" t="s">
        <v>1673</v>
      </c>
      <c r="F1789" s="169">
        <v>0.27279999999999999</v>
      </c>
      <c r="G1789" s="170">
        <v>24.48</v>
      </c>
      <c r="H1789" s="171">
        <v>6.67</v>
      </c>
      <c r="I1789" s="172"/>
      <c r="J1789" s="172"/>
      <c r="K1789" s="172"/>
      <c r="L1789" s="172"/>
      <c r="M1789" s="172"/>
      <c r="N1789" s="172"/>
      <c r="O1789" s="172"/>
      <c r="P1789" s="172"/>
      <c r="Q1789" s="172"/>
      <c r="R1789" s="172"/>
      <c r="S1789" s="172"/>
      <c r="T1789" s="172"/>
      <c r="U1789" s="172"/>
      <c r="V1789" s="172"/>
      <c r="W1789" s="172"/>
      <c r="X1789" s="172"/>
      <c r="Y1789" s="172"/>
      <c r="Z1789" s="172"/>
      <c r="AA1789" s="172"/>
      <c r="AB1789" s="172"/>
    </row>
    <row r="1790" spans="1:28" ht="25.5">
      <c r="A1790" s="166" t="s">
        <v>1510</v>
      </c>
      <c r="B1790" s="167" t="s">
        <v>2118</v>
      </c>
      <c r="C1790" s="167" t="s">
        <v>27</v>
      </c>
      <c r="D1790" s="168" t="s">
        <v>2119</v>
      </c>
      <c r="E1790" s="167" t="s">
        <v>1673</v>
      </c>
      <c r="F1790" s="169">
        <v>0.27279999999999999</v>
      </c>
      <c r="G1790" s="170">
        <v>30.48</v>
      </c>
      <c r="H1790" s="171">
        <v>8.31</v>
      </c>
      <c r="I1790" s="172"/>
      <c r="J1790" s="172"/>
      <c r="K1790" s="172"/>
      <c r="L1790" s="172"/>
      <c r="M1790" s="172"/>
      <c r="N1790" s="172"/>
      <c r="O1790" s="172"/>
      <c r="P1790" s="172"/>
      <c r="Q1790" s="172"/>
      <c r="R1790" s="172"/>
      <c r="S1790" s="172"/>
      <c r="T1790" s="172"/>
      <c r="U1790" s="172"/>
      <c r="V1790" s="172"/>
      <c r="W1790" s="172"/>
      <c r="X1790" s="172"/>
      <c r="Y1790" s="172"/>
      <c r="Z1790" s="172"/>
      <c r="AA1790" s="172"/>
      <c r="AB1790" s="172"/>
    </row>
    <row r="1791" spans="1:28" ht="14.25">
      <c r="A1791" s="166" t="s">
        <v>1513</v>
      </c>
      <c r="B1791" s="167" t="s">
        <v>2437</v>
      </c>
      <c r="C1791" s="167" t="s">
        <v>27</v>
      </c>
      <c r="D1791" s="168" t="s">
        <v>2438</v>
      </c>
      <c r="E1791" s="167" t="s">
        <v>322</v>
      </c>
      <c r="F1791" s="169">
        <v>1.0548999999999999</v>
      </c>
      <c r="G1791" s="170">
        <v>8.4600000000000009</v>
      </c>
      <c r="H1791" s="171">
        <v>8.92</v>
      </c>
      <c r="I1791" s="172"/>
      <c r="J1791" s="172"/>
      <c r="K1791" s="172"/>
      <c r="L1791" s="172"/>
      <c r="M1791" s="172"/>
      <c r="N1791" s="172"/>
      <c r="O1791" s="172"/>
      <c r="P1791" s="172"/>
      <c r="Q1791" s="172"/>
      <c r="R1791" s="172"/>
      <c r="S1791" s="172"/>
      <c r="T1791" s="172"/>
      <c r="U1791" s="172"/>
      <c r="V1791" s="172"/>
      <c r="W1791" s="172"/>
      <c r="X1791" s="172"/>
      <c r="Y1791" s="172"/>
      <c r="Z1791" s="172"/>
      <c r="AA1791" s="172"/>
      <c r="AB1791" s="172"/>
    </row>
    <row r="1792" spans="1:28" ht="14.25">
      <c r="A1792" s="166" t="s">
        <v>1513</v>
      </c>
      <c r="B1792" s="167" t="s">
        <v>2413</v>
      </c>
      <c r="C1792" s="167" t="s">
        <v>27</v>
      </c>
      <c r="D1792" s="168" t="s">
        <v>2414</v>
      </c>
      <c r="E1792" s="167" t="s">
        <v>76</v>
      </c>
      <c r="F1792" s="169">
        <v>1.52E-2</v>
      </c>
      <c r="G1792" s="170">
        <v>3.09</v>
      </c>
      <c r="H1792" s="171">
        <v>0.04</v>
      </c>
      <c r="I1792" s="172"/>
      <c r="J1792" s="172"/>
      <c r="K1792" s="172"/>
      <c r="L1792" s="172"/>
      <c r="M1792" s="172"/>
      <c r="N1792" s="172"/>
      <c r="O1792" s="172"/>
      <c r="P1792" s="172"/>
      <c r="Q1792" s="172"/>
      <c r="R1792" s="172"/>
      <c r="S1792" s="172"/>
      <c r="T1792" s="172"/>
      <c r="U1792" s="172"/>
      <c r="V1792" s="172"/>
      <c r="W1792" s="172"/>
      <c r="X1792" s="172"/>
      <c r="Y1792" s="172"/>
      <c r="Z1792" s="172"/>
      <c r="AA1792" s="172"/>
      <c r="AB1792" s="172"/>
    </row>
    <row r="1793" spans="1:28" ht="14.25">
      <c r="A1793" s="159"/>
      <c r="B1793" s="160"/>
      <c r="C1793" s="160"/>
      <c r="D1793" s="161"/>
      <c r="E1793" s="160"/>
      <c r="F1793" s="162"/>
      <c r="G1793" s="163"/>
      <c r="H1793" s="164"/>
      <c r="I1793" s="172"/>
      <c r="J1793" s="172"/>
      <c r="K1793" s="172"/>
      <c r="L1793" s="172"/>
      <c r="M1793" s="172"/>
      <c r="N1793" s="172"/>
      <c r="O1793" s="172"/>
      <c r="P1793" s="172"/>
      <c r="Q1793" s="172"/>
      <c r="R1793" s="172"/>
      <c r="S1793" s="172"/>
      <c r="T1793" s="172"/>
      <c r="U1793" s="172"/>
      <c r="V1793" s="172"/>
      <c r="W1793" s="172"/>
      <c r="X1793" s="172"/>
      <c r="Y1793" s="172"/>
      <c r="Z1793" s="172"/>
      <c r="AA1793" s="172"/>
      <c r="AB1793" s="172"/>
    </row>
    <row r="1794" spans="1:28" ht="14.25">
      <c r="A1794" s="148" t="s">
        <v>868</v>
      </c>
      <c r="B1794" s="149" t="s">
        <v>7</v>
      </c>
      <c r="C1794" s="149" t="s">
        <v>1504</v>
      </c>
      <c r="D1794" s="165" t="s">
        <v>1505</v>
      </c>
      <c r="E1794" s="149" t="s">
        <v>10</v>
      </c>
      <c r="F1794" s="150" t="s">
        <v>11</v>
      </c>
      <c r="G1794" s="151" t="s">
        <v>1506</v>
      </c>
      <c r="H1794" s="152" t="s">
        <v>1507</v>
      </c>
      <c r="I1794" s="172"/>
      <c r="J1794" s="172"/>
      <c r="K1794" s="172"/>
      <c r="L1794" s="172"/>
      <c r="M1794" s="172"/>
      <c r="N1794" s="172"/>
      <c r="O1794" s="172"/>
      <c r="P1794" s="172"/>
      <c r="Q1794" s="172"/>
      <c r="R1794" s="172"/>
      <c r="S1794" s="172"/>
      <c r="T1794" s="172"/>
      <c r="U1794" s="172"/>
      <c r="V1794" s="172"/>
      <c r="W1794" s="172"/>
      <c r="X1794" s="172"/>
      <c r="Y1794" s="172"/>
      <c r="Z1794" s="172"/>
      <c r="AA1794" s="172"/>
      <c r="AB1794" s="172"/>
    </row>
    <row r="1795" spans="1:28" ht="25.5">
      <c r="A1795" s="153" t="s">
        <v>1508</v>
      </c>
      <c r="B1795" s="154" t="s">
        <v>869</v>
      </c>
      <c r="C1795" s="154" t="s">
        <v>27</v>
      </c>
      <c r="D1795" s="155" t="s">
        <v>870</v>
      </c>
      <c r="E1795" s="154" t="s">
        <v>76</v>
      </c>
      <c r="F1795" s="156">
        <v>1</v>
      </c>
      <c r="G1795" s="157">
        <v>14.25</v>
      </c>
      <c r="H1795" s="158">
        <v>14.25</v>
      </c>
      <c r="I1795" s="172"/>
      <c r="J1795" s="172"/>
      <c r="K1795" s="172"/>
      <c r="L1795" s="172"/>
      <c r="M1795" s="172"/>
      <c r="N1795" s="172"/>
      <c r="O1795" s="172"/>
      <c r="P1795" s="172"/>
      <c r="Q1795" s="172"/>
      <c r="R1795" s="172"/>
      <c r="S1795" s="172"/>
      <c r="T1795" s="172"/>
      <c r="U1795" s="172"/>
      <c r="V1795" s="172"/>
      <c r="W1795" s="172"/>
      <c r="X1795" s="172"/>
      <c r="Y1795" s="172"/>
      <c r="Z1795" s="172"/>
      <c r="AA1795" s="172"/>
      <c r="AB1795" s="172"/>
    </row>
    <row r="1796" spans="1:28" ht="25.5">
      <c r="A1796" s="166" t="s">
        <v>1510</v>
      </c>
      <c r="B1796" s="167" t="s">
        <v>2411</v>
      </c>
      <c r="C1796" s="167" t="s">
        <v>27</v>
      </c>
      <c r="D1796" s="168" t="s">
        <v>2412</v>
      </c>
      <c r="E1796" s="167" t="s">
        <v>1673</v>
      </c>
      <c r="F1796" s="169">
        <v>0.15759999999999999</v>
      </c>
      <c r="G1796" s="170">
        <v>24.48</v>
      </c>
      <c r="H1796" s="171">
        <v>3.85</v>
      </c>
      <c r="I1796" s="172"/>
      <c r="J1796" s="172"/>
      <c r="K1796" s="172"/>
      <c r="L1796" s="172"/>
      <c r="M1796" s="172"/>
      <c r="N1796" s="172"/>
      <c r="O1796" s="172"/>
      <c r="P1796" s="172"/>
      <c r="Q1796" s="172"/>
      <c r="R1796" s="172"/>
      <c r="S1796" s="172"/>
      <c r="T1796" s="172"/>
      <c r="U1796" s="172"/>
      <c r="V1796" s="172"/>
      <c r="W1796" s="172"/>
      <c r="X1796" s="172"/>
      <c r="Y1796" s="172"/>
      <c r="Z1796" s="172"/>
      <c r="AA1796" s="172"/>
      <c r="AB1796" s="172"/>
    </row>
    <row r="1797" spans="1:28" ht="25.5">
      <c r="A1797" s="166" t="s">
        <v>1510</v>
      </c>
      <c r="B1797" s="167" t="s">
        <v>2118</v>
      </c>
      <c r="C1797" s="167" t="s">
        <v>27</v>
      </c>
      <c r="D1797" s="168" t="s">
        <v>2119</v>
      </c>
      <c r="E1797" s="167" t="s">
        <v>1673</v>
      </c>
      <c r="F1797" s="169">
        <v>0.15759999999999999</v>
      </c>
      <c r="G1797" s="170">
        <v>30.48</v>
      </c>
      <c r="H1797" s="171">
        <v>4.8</v>
      </c>
      <c r="I1797" s="172"/>
      <c r="J1797" s="172"/>
      <c r="K1797" s="172"/>
      <c r="L1797" s="172"/>
      <c r="M1797" s="172"/>
      <c r="N1797" s="172"/>
      <c r="O1797" s="172"/>
      <c r="P1797" s="172"/>
      <c r="Q1797" s="172"/>
      <c r="R1797" s="172"/>
      <c r="S1797" s="172"/>
      <c r="T1797" s="172"/>
      <c r="U1797" s="172"/>
      <c r="V1797" s="172"/>
      <c r="W1797" s="172"/>
      <c r="X1797" s="172"/>
      <c r="Y1797" s="172"/>
      <c r="Z1797" s="172"/>
      <c r="AA1797" s="172"/>
      <c r="AB1797" s="172"/>
    </row>
    <row r="1798" spans="1:28" ht="14.25">
      <c r="A1798" s="166" t="s">
        <v>1513</v>
      </c>
      <c r="B1798" s="167" t="s">
        <v>2419</v>
      </c>
      <c r="C1798" s="167" t="s">
        <v>27</v>
      </c>
      <c r="D1798" s="168" t="s">
        <v>2420</v>
      </c>
      <c r="E1798" s="167" t="s">
        <v>76</v>
      </c>
      <c r="F1798" s="169">
        <v>1.6500000000000001E-2</v>
      </c>
      <c r="G1798" s="170">
        <v>69.739999999999995</v>
      </c>
      <c r="H1798" s="171">
        <v>1.1499999999999999</v>
      </c>
      <c r="I1798" s="172"/>
      <c r="J1798" s="172"/>
      <c r="K1798" s="172"/>
      <c r="L1798" s="172"/>
      <c r="M1798" s="172"/>
      <c r="N1798" s="172"/>
      <c r="O1798" s="172"/>
      <c r="P1798" s="172"/>
      <c r="Q1798" s="172"/>
      <c r="R1798" s="172"/>
      <c r="S1798" s="172"/>
      <c r="T1798" s="172"/>
      <c r="U1798" s="172"/>
      <c r="V1798" s="172"/>
      <c r="W1798" s="172"/>
      <c r="X1798" s="172"/>
      <c r="Y1798" s="172"/>
      <c r="Z1798" s="172"/>
      <c r="AA1798" s="172"/>
      <c r="AB1798" s="172"/>
    </row>
    <row r="1799" spans="1:28" ht="14.25">
      <c r="A1799" s="166" t="s">
        <v>1513</v>
      </c>
      <c r="B1799" s="167" t="s">
        <v>2421</v>
      </c>
      <c r="C1799" s="167" t="s">
        <v>27</v>
      </c>
      <c r="D1799" s="168" t="s">
        <v>2422</v>
      </c>
      <c r="E1799" s="167" t="s">
        <v>76</v>
      </c>
      <c r="F1799" s="169">
        <v>1.41E-2</v>
      </c>
      <c r="G1799" s="170">
        <v>61.55</v>
      </c>
      <c r="H1799" s="171">
        <v>0.86</v>
      </c>
      <c r="I1799" s="172"/>
      <c r="J1799" s="172"/>
      <c r="K1799" s="172"/>
      <c r="L1799" s="172"/>
      <c r="M1799" s="172"/>
      <c r="N1799" s="172"/>
      <c r="O1799" s="172"/>
      <c r="P1799" s="172"/>
      <c r="Q1799" s="172"/>
      <c r="R1799" s="172"/>
      <c r="S1799" s="172"/>
      <c r="T1799" s="172"/>
      <c r="U1799" s="172"/>
      <c r="V1799" s="172"/>
      <c r="W1799" s="172"/>
      <c r="X1799" s="172"/>
      <c r="Y1799" s="172"/>
      <c r="Z1799" s="172"/>
      <c r="AA1799" s="172"/>
      <c r="AB1799" s="172"/>
    </row>
    <row r="1800" spans="1:28" ht="14.25">
      <c r="A1800" s="166" t="s">
        <v>1513</v>
      </c>
      <c r="B1800" s="167" t="s">
        <v>2435</v>
      </c>
      <c r="C1800" s="167" t="s">
        <v>27</v>
      </c>
      <c r="D1800" s="168" t="s">
        <v>2436</v>
      </c>
      <c r="E1800" s="167" t="s">
        <v>76</v>
      </c>
      <c r="F1800" s="169">
        <v>1</v>
      </c>
      <c r="G1800" s="170">
        <v>3.56</v>
      </c>
      <c r="H1800" s="171">
        <v>3.56</v>
      </c>
      <c r="I1800" s="172"/>
      <c r="J1800" s="172"/>
      <c r="K1800" s="172"/>
      <c r="L1800" s="172"/>
      <c r="M1800" s="172"/>
      <c r="N1800" s="172"/>
      <c r="O1800" s="172"/>
      <c r="P1800" s="172"/>
      <c r="Q1800" s="172"/>
      <c r="R1800" s="172"/>
      <c r="S1800" s="172"/>
      <c r="T1800" s="172"/>
      <c r="U1800" s="172"/>
      <c r="V1800" s="172"/>
      <c r="W1800" s="172"/>
      <c r="X1800" s="172"/>
      <c r="Y1800" s="172"/>
      <c r="Z1800" s="172"/>
      <c r="AA1800" s="172"/>
      <c r="AB1800" s="172"/>
    </row>
    <row r="1801" spans="1:28" ht="14.25">
      <c r="A1801" s="166" t="s">
        <v>1513</v>
      </c>
      <c r="B1801" s="167" t="s">
        <v>2413</v>
      </c>
      <c r="C1801" s="167" t="s">
        <v>27</v>
      </c>
      <c r="D1801" s="168" t="s">
        <v>2414</v>
      </c>
      <c r="E1801" s="167" t="s">
        <v>76</v>
      </c>
      <c r="F1801" s="169">
        <v>9.9000000000000008E-3</v>
      </c>
      <c r="G1801" s="170">
        <v>3.09</v>
      </c>
      <c r="H1801" s="171">
        <v>0.03</v>
      </c>
      <c r="I1801" s="172"/>
      <c r="J1801" s="172"/>
      <c r="K1801" s="172"/>
      <c r="L1801" s="172"/>
      <c r="M1801" s="172"/>
      <c r="N1801" s="172"/>
      <c r="O1801" s="172"/>
      <c r="P1801" s="172"/>
      <c r="Q1801" s="172"/>
      <c r="R1801" s="172"/>
      <c r="S1801" s="172"/>
      <c r="T1801" s="172"/>
      <c r="U1801" s="172"/>
      <c r="V1801" s="172"/>
      <c r="W1801" s="172"/>
      <c r="X1801" s="172"/>
      <c r="Y1801" s="172"/>
      <c r="Z1801" s="172"/>
      <c r="AA1801" s="172"/>
      <c r="AB1801" s="172"/>
    </row>
    <row r="1802" spans="1:28" ht="14.25">
      <c r="A1802" s="159"/>
      <c r="B1802" s="160"/>
      <c r="C1802" s="160"/>
      <c r="D1802" s="161"/>
      <c r="E1802" s="160"/>
      <c r="F1802" s="162"/>
      <c r="G1802" s="163"/>
      <c r="H1802" s="164"/>
      <c r="I1802" s="172"/>
      <c r="J1802" s="172"/>
      <c r="K1802" s="172"/>
      <c r="L1802" s="172"/>
      <c r="M1802" s="172"/>
      <c r="N1802" s="172"/>
      <c r="O1802" s="172"/>
      <c r="P1802" s="172"/>
      <c r="Q1802" s="172"/>
      <c r="R1802" s="172"/>
      <c r="S1802" s="172"/>
      <c r="T1802" s="172"/>
      <c r="U1802" s="172"/>
      <c r="V1802" s="172"/>
      <c r="W1802" s="172"/>
      <c r="X1802" s="172"/>
      <c r="Y1802" s="172"/>
      <c r="Z1802" s="172"/>
      <c r="AA1802" s="172"/>
      <c r="AB1802" s="172"/>
    </row>
    <row r="1803" spans="1:28" ht="14.25">
      <c r="A1803" s="148" t="s">
        <v>877</v>
      </c>
      <c r="B1803" s="149" t="s">
        <v>7</v>
      </c>
      <c r="C1803" s="149" t="s">
        <v>1504</v>
      </c>
      <c r="D1803" s="165" t="s">
        <v>1505</v>
      </c>
      <c r="E1803" s="149" t="s">
        <v>10</v>
      </c>
      <c r="F1803" s="150" t="s">
        <v>11</v>
      </c>
      <c r="G1803" s="151" t="s">
        <v>1506</v>
      </c>
      <c r="H1803" s="152" t="s">
        <v>1507</v>
      </c>
      <c r="I1803" s="172"/>
      <c r="J1803" s="172"/>
      <c r="K1803" s="172"/>
      <c r="L1803" s="172"/>
      <c r="M1803" s="172"/>
      <c r="N1803" s="172"/>
      <c r="O1803" s="172"/>
      <c r="P1803" s="172"/>
      <c r="Q1803" s="172"/>
      <c r="R1803" s="172"/>
      <c r="S1803" s="172"/>
      <c r="T1803" s="172"/>
      <c r="U1803" s="172"/>
      <c r="V1803" s="172"/>
      <c r="W1803" s="172"/>
      <c r="X1803" s="172"/>
      <c r="Y1803" s="172"/>
      <c r="Z1803" s="172"/>
      <c r="AA1803" s="172"/>
      <c r="AB1803" s="172"/>
    </row>
    <row r="1804" spans="1:28" ht="25.5">
      <c r="A1804" s="153" t="s">
        <v>1508</v>
      </c>
      <c r="B1804" s="154" t="s">
        <v>878</v>
      </c>
      <c r="C1804" s="154" t="s">
        <v>20</v>
      </c>
      <c r="D1804" s="155" t="s">
        <v>879</v>
      </c>
      <c r="E1804" s="154" t="s">
        <v>48</v>
      </c>
      <c r="F1804" s="156">
        <v>1</v>
      </c>
      <c r="G1804" s="157">
        <v>593.77</v>
      </c>
      <c r="H1804" s="158">
        <v>593.77</v>
      </c>
      <c r="I1804" s="172"/>
      <c r="J1804" s="172"/>
      <c r="K1804" s="172"/>
      <c r="L1804" s="172"/>
      <c r="M1804" s="172"/>
      <c r="N1804" s="172"/>
      <c r="O1804" s="172"/>
      <c r="P1804" s="172"/>
      <c r="Q1804" s="172"/>
      <c r="R1804" s="172"/>
      <c r="S1804" s="172"/>
      <c r="T1804" s="172"/>
      <c r="U1804" s="172"/>
      <c r="V1804" s="172"/>
      <c r="W1804" s="172"/>
      <c r="X1804" s="172"/>
      <c r="Y1804" s="172"/>
      <c r="Z1804" s="172"/>
      <c r="AA1804" s="172"/>
      <c r="AB1804" s="172"/>
    </row>
    <row r="1805" spans="1:28" ht="25.5">
      <c r="A1805" s="166" t="s">
        <v>1513</v>
      </c>
      <c r="B1805" s="167" t="s">
        <v>2630</v>
      </c>
      <c r="C1805" s="167" t="s">
        <v>20</v>
      </c>
      <c r="D1805" s="168" t="s">
        <v>2631</v>
      </c>
      <c r="E1805" s="167" t="s">
        <v>48</v>
      </c>
      <c r="F1805" s="169">
        <v>1</v>
      </c>
      <c r="G1805" s="170">
        <v>506.94</v>
      </c>
      <c r="H1805" s="171">
        <v>506.94</v>
      </c>
      <c r="I1805" s="172"/>
      <c r="J1805" s="172"/>
      <c r="K1805" s="172"/>
      <c r="L1805" s="172"/>
      <c r="M1805" s="172"/>
      <c r="N1805" s="172"/>
      <c r="O1805" s="172"/>
      <c r="P1805" s="172"/>
      <c r="Q1805" s="172"/>
      <c r="R1805" s="172"/>
      <c r="S1805" s="172"/>
      <c r="T1805" s="172"/>
      <c r="U1805" s="172"/>
      <c r="V1805" s="172"/>
      <c r="W1805" s="172"/>
      <c r="X1805" s="172"/>
      <c r="Y1805" s="172"/>
      <c r="Z1805" s="172"/>
      <c r="AA1805" s="172"/>
      <c r="AB1805" s="172"/>
    </row>
    <row r="1806" spans="1:28" ht="14.25">
      <c r="A1806" s="166" t="s">
        <v>1508</v>
      </c>
      <c r="B1806" s="167" t="s">
        <v>2632</v>
      </c>
      <c r="C1806" s="167" t="s">
        <v>20</v>
      </c>
      <c r="D1806" s="168" t="s">
        <v>2633</v>
      </c>
      <c r="E1806" s="167" t="s">
        <v>48</v>
      </c>
      <c r="F1806" s="169">
        <v>3</v>
      </c>
      <c r="G1806" s="170">
        <v>21.19</v>
      </c>
      <c r="H1806" s="171" t="s">
        <v>2634</v>
      </c>
      <c r="I1806" s="172"/>
      <c r="J1806" s="172"/>
      <c r="K1806" s="172"/>
      <c r="L1806" s="172"/>
      <c r="M1806" s="172"/>
      <c r="N1806" s="172"/>
      <c r="O1806" s="172"/>
      <c r="P1806" s="172"/>
      <c r="Q1806" s="172"/>
      <c r="R1806" s="172"/>
      <c r="S1806" s="172"/>
      <c r="T1806" s="172"/>
      <c r="U1806" s="172"/>
      <c r="V1806" s="172"/>
      <c r="W1806" s="172"/>
      <c r="X1806" s="172"/>
      <c r="Y1806" s="172"/>
      <c r="Z1806" s="172"/>
      <c r="AA1806" s="172"/>
      <c r="AB1806" s="172"/>
    </row>
    <row r="1807" spans="1:28" ht="14.25">
      <c r="A1807" s="166" t="s">
        <v>1508</v>
      </c>
      <c r="B1807" s="167" t="s">
        <v>1619</v>
      </c>
      <c r="C1807" s="167" t="s">
        <v>20</v>
      </c>
      <c r="D1807" s="168" t="s">
        <v>1620</v>
      </c>
      <c r="E1807" s="167" t="s">
        <v>1585</v>
      </c>
      <c r="F1807" s="169">
        <v>0.26190479999999999</v>
      </c>
      <c r="G1807" s="170">
        <v>25.52</v>
      </c>
      <c r="H1807" s="171" t="s">
        <v>2635</v>
      </c>
      <c r="I1807" s="172"/>
      <c r="J1807" s="172"/>
      <c r="K1807" s="172"/>
      <c r="L1807" s="172"/>
      <c r="M1807" s="172"/>
      <c r="N1807" s="172"/>
      <c r="O1807" s="172"/>
      <c r="P1807" s="172"/>
      <c r="Q1807" s="172"/>
      <c r="R1807" s="172"/>
      <c r="S1807" s="172"/>
      <c r="T1807" s="172"/>
      <c r="U1807" s="172"/>
      <c r="V1807" s="172"/>
      <c r="W1807" s="172"/>
      <c r="X1807" s="172"/>
      <c r="Y1807" s="172"/>
      <c r="Z1807" s="172"/>
      <c r="AA1807" s="172"/>
      <c r="AB1807" s="172"/>
    </row>
    <row r="1808" spans="1:28" ht="14.25">
      <c r="A1808" s="166" t="s">
        <v>1508</v>
      </c>
      <c r="B1808" s="167" t="s">
        <v>1615</v>
      </c>
      <c r="C1808" s="167" t="s">
        <v>20</v>
      </c>
      <c r="D1808" s="168" t="s">
        <v>1616</v>
      </c>
      <c r="E1808" s="167" t="s">
        <v>1585</v>
      </c>
      <c r="F1808" s="169">
        <v>0.52380950000000004</v>
      </c>
      <c r="G1808" s="170">
        <v>31.64</v>
      </c>
      <c r="H1808" s="171" t="s">
        <v>2636</v>
      </c>
      <c r="I1808" s="172"/>
      <c r="J1808" s="172"/>
      <c r="K1808" s="172"/>
      <c r="L1808" s="172"/>
      <c r="M1808" s="172"/>
      <c r="N1808" s="172"/>
      <c r="O1808" s="172"/>
      <c r="P1808" s="172"/>
      <c r="Q1808" s="172"/>
      <c r="R1808" s="172"/>
      <c r="S1808" s="172"/>
      <c r="T1808" s="172"/>
      <c r="U1808" s="172"/>
      <c r="V1808" s="172"/>
      <c r="W1808" s="172"/>
      <c r="X1808" s="172"/>
      <c r="Y1808" s="172"/>
      <c r="Z1808" s="172"/>
      <c r="AA1808" s="172"/>
      <c r="AB1808" s="172"/>
    </row>
    <row r="1809" spans="1:28" ht="14.25">
      <c r="A1809" s="159"/>
      <c r="B1809" s="160"/>
      <c r="C1809" s="160"/>
      <c r="D1809" s="161"/>
      <c r="E1809" s="160"/>
      <c r="F1809" s="162"/>
      <c r="G1809" s="163"/>
      <c r="H1809" s="164"/>
      <c r="I1809" s="172"/>
      <c r="J1809" s="172"/>
      <c r="K1809" s="172"/>
      <c r="L1809" s="172"/>
      <c r="M1809" s="172"/>
      <c r="N1809" s="172"/>
      <c r="O1809" s="172"/>
      <c r="P1809" s="172"/>
      <c r="Q1809" s="172"/>
      <c r="R1809" s="172"/>
      <c r="S1809" s="172"/>
      <c r="T1809" s="172"/>
      <c r="U1809" s="172"/>
      <c r="V1809" s="172"/>
      <c r="W1809" s="172"/>
      <c r="X1809" s="172"/>
      <c r="Y1809" s="172"/>
      <c r="Z1809" s="172"/>
      <c r="AA1809" s="172"/>
      <c r="AB1809" s="172"/>
    </row>
    <row r="1810" spans="1:28" ht="14.25">
      <c r="A1810" s="148" t="s">
        <v>880</v>
      </c>
      <c r="B1810" s="149" t="s">
        <v>7</v>
      </c>
      <c r="C1810" s="149" t="s">
        <v>1504</v>
      </c>
      <c r="D1810" s="165" t="s">
        <v>1505</v>
      </c>
      <c r="E1810" s="149" t="s">
        <v>10</v>
      </c>
      <c r="F1810" s="150" t="s">
        <v>11</v>
      </c>
      <c r="G1810" s="151" t="s">
        <v>1506</v>
      </c>
      <c r="H1810" s="152" t="s">
        <v>1507</v>
      </c>
      <c r="I1810" s="172"/>
      <c r="J1810" s="172"/>
      <c r="K1810" s="172"/>
      <c r="L1810" s="172"/>
      <c r="M1810" s="172"/>
      <c r="N1810" s="172"/>
      <c r="O1810" s="172"/>
      <c r="P1810" s="172"/>
      <c r="Q1810" s="172"/>
      <c r="R1810" s="172"/>
      <c r="S1810" s="172"/>
      <c r="T1810" s="172"/>
      <c r="U1810" s="172"/>
      <c r="V1810" s="172"/>
      <c r="W1810" s="172"/>
      <c r="X1810" s="172"/>
      <c r="Y1810" s="172"/>
      <c r="Z1810" s="172"/>
      <c r="AA1810" s="172"/>
      <c r="AB1810" s="172"/>
    </row>
    <row r="1811" spans="1:28" ht="114.75">
      <c r="A1811" s="153" t="s">
        <v>1508</v>
      </c>
      <c r="B1811" s="154" t="s">
        <v>881</v>
      </c>
      <c r="C1811" s="154" t="s">
        <v>147</v>
      </c>
      <c r="D1811" s="155" t="s">
        <v>882</v>
      </c>
      <c r="E1811" s="154" t="s">
        <v>486</v>
      </c>
      <c r="F1811" s="156">
        <v>1</v>
      </c>
      <c r="G1811" s="157">
        <v>2550.1999999999998</v>
      </c>
      <c r="H1811" s="158">
        <v>2550.1999999999998</v>
      </c>
      <c r="I1811" s="172"/>
      <c r="J1811" s="172"/>
      <c r="K1811" s="172"/>
      <c r="L1811" s="172"/>
      <c r="M1811" s="172"/>
      <c r="N1811" s="172"/>
      <c r="O1811" s="172"/>
      <c r="P1811" s="172"/>
      <c r="Q1811" s="172"/>
      <c r="R1811" s="172"/>
      <c r="S1811" s="172"/>
      <c r="T1811" s="172"/>
      <c r="U1811" s="172"/>
      <c r="V1811" s="172"/>
      <c r="W1811" s="172"/>
      <c r="X1811" s="172"/>
      <c r="Y1811" s="172"/>
      <c r="Z1811" s="172"/>
      <c r="AA1811" s="172"/>
      <c r="AB1811" s="172"/>
    </row>
    <row r="1812" spans="1:28" ht="25.5">
      <c r="A1812" s="166" t="s">
        <v>1510</v>
      </c>
      <c r="B1812" s="167" t="s">
        <v>2637</v>
      </c>
      <c r="C1812" s="167" t="s">
        <v>27</v>
      </c>
      <c r="D1812" s="168" t="s">
        <v>1616</v>
      </c>
      <c r="E1812" s="167" t="s">
        <v>1673</v>
      </c>
      <c r="F1812" s="169">
        <v>8</v>
      </c>
      <c r="G1812" s="170">
        <v>31.63</v>
      </c>
      <c r="H1812" s="171">
        <v>253.04</v>
      </c>
      <c r="I1812" s="172"/>
      <c r="J1812" s="172"/>
      <c r="K1812" s="172"/>
      <c r="L1812" s="172"/>
      <c r="M1812" s="172"/>
      <c r="N1812" s="172"/>
      <c r="O1812" s="172"/>
      <c r="P1812" s="172"/>
      <c r="Q1812" s="172"/>
      <c r="R1812" s="172"/>
      <c r="S1812" s="172"/>
      <c r="T1812" s="172"/>
      <c r="U1812" s="172"/>
      <c r="V1812" s="172"/>
      <c r="W1812" s="172"/>
      <c r="X1812" s="172"/>
      <c r="Y1812" s="172"/>
      <c r="Z1812" s="172"/>
      <c r="AA1812" s="172"/>
      <c r="AB1812" s="172"/>
    </row>
    <row r="1813" spans="1:28" ht="25.5">
      <c r="A1813" s="166" t="s">
        <v>1510</v>
      </c>
      <c r="B1813" s="167" t="s">
        <v>2638</v>
      </c>
      <c r="C1813" s="167" t="s">
        <v>27</v>
      </c>
      <c r="D1813" s="168" t="s">
        <v>2639</v>
      </c>
      <c r="E1813" s="167" t="s">
        <v>1673</v>
      </c>
      <c r="F1813" s="169">
        <v>8</v>
      </c>
      <c r="G1813" s="170">
        <v>25.52</v>
      </c>
      <c r="H1813" s="171">
        <v>204.16</v>
      </c>
      <c r="I1813" s="172"/>
      <c r="J1813" s="172"/>
      <c r="K1813" s="172"/>
      <c r="L1813" s="172"/>
      <c r="M1813" s="172"/>
      <c r="N1813" s="172"/>
      <c r="O1813" s="172"/>
      <c r="P1813" s="172"/>
      <c r="Q1813" s="172"/>
      <c r="R1813" s="172"/>
      <c r="S1813" s="172"/>
      <c r="T1813" s="172"/>
      <c r="U1813" s="172"/>
      <c r="V1813" s="172"/>
      <c r="W1813" s="172"/>
      <c r="X1813" s="172"/>
      <c r="Y1813" s="172"/>
      <c r="Z1813" s="172"/>
      <c r="AA1813" s="172"/>
      <c r="AB1813" s="172"/>
    </row>
    <row r="1814" spans="1:28" ht="25.5">
      <c r="A1814" s="166" t="s">
        <v>1513</v>
      </c>
      <c r="B1814" s="167" t="s">
        <v>2640</v>
      </c>
      <c r="C1814" s="167" t="s">
        <v>627</v>
      </c>
      <c r="D1814" s="168" t="s">
        <v>2641</v>
      </c>
      <c r="E1814" s="167" t="s">
        <v>48</v>
      </c>
      <c r="F1814" s="169">
        <v>1</v>
      </c>
      <c r="G1814" s="170">
        <v>2093</v>
      </c>
      <c r="H1814" s="171">
        <v>2093</v>
      </c>
      <c r="I1814" s="172"/>
      <c r="J1814" s="172"/>
      <c r="K1814" s="172"/>
      <c r="L1814" s="172"/>
      <c r="M1814" s="172"/>
      <c r="N1814" s="172"/>
      <c r="O1814" s="172"/>
      <c r="P1814" s="172"/>
      <c r="Q1814" s="172"/>
      <c r="R1814" s="172"/>
      <c r="S1814" s="172"/>
      <c r="T1814" s="172"/>
      <c r="U1814" s="172"/>
      <c r="V1814" s="172"/>
      <c r="W1814" s="172"/>
      <c r="X1814" s="172"/>
      <c r="Y1814" s="172"/>
      <c r="Z1814" s="172"/>
      <c r="AA1814" s="172"/>
      <c r="AB1814" s="172"/>
    </row>
    <row r="1815" spans="1:28" ht="14.25">
      <c r="A1815" s="159"/>
      <c r="B1815" s="160"/>
      <c r="C1815" s="160"/>
      <c r="D1815" s="161"/>
      <c r="E1815" s="160"/>
      <c r="F1815" s="162"/>
      <c r="G1815" s="163"/>
      <c r="H1815" s="164"/>
      <c r="I1815" s="172"/>
      <c r="J1815" s="172"/>
      <c r="K1815" s="172"/>
      <c r="L1815" s="172"/>
      <c r="M1815" s="172"/>
      <c r="N1815" s="172"/>
      <c r="O1815" s="172"/>
      <c r="P1815" s="172"/>
      <c r="Q1815" s="172"/>
      <c r="R1815" s="172"/>
      <c r="S1815" s="172"/>
      <c r="T1815" s="172"/>
      <c r="U1815" s="172"/>
      <c r="V1815" s="172"/>
      <c r="W1815" s="172"/>
      <c r="X1815" s="172"/>
      <c r="Y1815" s="172"/>
      <c r="Z1815" s="172"/>
      <c r="AA1815" s="172"/>
      <c r="AB1815" s="172"/>
    </row>
    <row r="1816" spans="1:28" ht="14.25">
      <c r="A1816" s="148" t="s">
        <v>883</v>
      </c>
      <c r="B1816" s="149" t="s">
        <v>7</v>
      </c>
      <c r="C1816" s="149" t="s">
        <v>1504</v>
      </c>
      <c r="D1816" s="165" t="s">
        <v>1505</v>
      </c>
      <c r="E1816" s="149" t="s">
        <v>10</v>
      </c>
      <c r="F1816" s="150" t="s">
        <v>11</v>
      </c>
      <c r="G1816" s="151" t="s">
        <v>1506</v>
      </c>
      <c r="H1816" s="152" t="s">
        <v>1507</v>
      </c>
      <c r="I1816" s="172"/>
      <c r="J1816" s="172"/>
      <c r="K1816" s="172"/>
      <c r="L1816" s="172"/>
      <c r="M1816" s="172"/>
      <c r="N1816" s="172"/>
      <c r="O1816" s="172"/>
      <c r="P1816" s="172"/>
      <c r="Q1816" s="172"/>
      <c r="R1816" s="172"/>
      <c r="S1816" s="172"/>
      <c r="T1816" s="172"/>
      <c r="U1816" s="172"/>
      <c r="V1816" s="172"/>
      <c r="W1816" s="172"/>
      <c r="X1816" s="172"/>
      <c r="Y1816" s="172"/>
      <c r="Z1816" s="172"/>
      <c r="AA1816" s="172"/>
      <c r="AB1816" s="172"/>
    </row>
    <row r="1817" spans="1:28" ht="25.5">
      <c r="A1817" s="153" t="s">
        <v>1508</v>
      </c>
      <c r="B1817" s="154" t="s">
        <v>884</v>
      </c>
      <c r="C1817" s="154" t="s">
        <v>20</v>
      </c>
      <c r="D1817" s="155" t="s">
        <v>885</v>
      </c>
      <c r="E1817" s="154" t="s">
        <v>48</v>
      </c>
      <c r="F1817" s="156">
        <v>1</v>
      </c>
      <c r="G1817" s="157">
        <v>1439.08</v>
      </c>
      <c r="H1817" s="158">
        <v>1439.08</v>
      </c>
      <c r="I1817" s="172"/>
      <c r="J1817" s="172"/>
      <c r="K1817" s="172"/>
      <c r="L1817" s="172"/>
      <c r="M1817" s="172"/>
      <c r="N1817" s="172"/>
      <c r="O1817" s="172"/>
      <c r="P1817" s="172"/>
      <c r="Q1817" s="172"/>
      <c r="R1817" s="172"/>
      <c r="S1817" s="172"/>
      <c r="T1817" s="172"/>
      <c r="U1817" s="172"/>
      <c r="V1817" s="172"/>
      <c r="W1817" s="172"/>
      <c r="X1817" s="172"/>
      <c r="Y1817" s="172"/>
      <c r="Z1817" s="172"/>
      <c r="AA1817" s="172"/>
      <c r="AB1817" s="172"/>
    </row>
    <row r="1818" spans="1:28" ht="25.5">
      <c r="A1818" s="166" t="s">
        <v>1513</v>
      </c>
      <c r="B1818" s="167" t="s">
        <v>2642</v>
      </c>
      <c r="C1818" s="167" t="s">
        <v>20</v>
      </c>
      <c r="D1818" s="168" t="s">
        <v>2643</v>
      </c>
      <c r="E1818" s="167" t="s">
        <v>48</v>
      </c>
      <c r="F1818" s="169">
        <v>1</v>
      </c>
      <c r="G1818" s="170">
        <v>1364.81</v>
      </c>
      <c r="H1818" s="171" t="s">
        <v>2644</v>
      </c>
      <c r="I1818" s="172"/>
      <c r="J1818" s="172"/>
      <c r="K1818" s="172"/>
      <c r="L1818" s="172"/>
      <c r="M1818" s="172"/>
      <c r="N1818" s="172"/>
      <c r="O1818" s="172"/>
      <c r="P1818" s="172"/>
      <c r="Q1818" s="172"/>
      <c r="R1818" s="172"/>
      <c r="S1818" s="172"/>
      <c r="T1818" s="172"/>
      <c r="U1818" s="172"/>
      <c r="V1818" s="172"/>
      <c r="W1818" s="172"/>
      <c r="X1818" s="172"/>
      <c r="Y1818" s="172"/>
      <c r="Z1818" s="172"/>
      <c r="AA1818" s="172"/>
      <c r="AB1818" s="172"/>
    </row>
    <row r="1819" spans="1:28" ht="25.5">
      <c r="A1819" s="166" t="s">
        <v>1513</v>
      </c>
      <c r="B1819" s="167" t="s">
        <v>2645</v>
      </c>
      <c r="C1819" s="167" t="s">
        <v>20</v>
      </c>
      <c r="D1819" s="168" t="s">
        <v>2646</v>
      </c>
      <c r="E1819" s="167" t="s">
        <v>48</v>
      </c>
      <c r="F1819" s="169">
        <v>2</v>
      </c>
      <c r="G1819" s="170">
        <v>13.85</v>
      </c>
      <c r="H1819" s="171" t="s">
        <v>2647</v>
      </c>
      <c r="I1819" s="172"/>
      <c r="J1819" s="172"/>
      <c r="K1819" s="172"/>
      <c r="L1819" s="172"/>
      <c r="M1819" s="172"/>
      <c r="N1819" s="172"/>
      <c r="O1819" s="172"/>
      <c r="P1819" s="172"/>
      <c r="Q1819" s="172"/>
      <c r="R1819" s="172"/>
      <c r="S1819" s="172"/>
      <c r="T1819" s="172"/>
      <c r="U1819" s="172"/>
      <c r="V1819" s="172"/>
      <c r="W1819" s="172"/>
      <c r="X1819" s="172"/>
      <c r="Y1819" s="172"/>
      <c r="Z1819" s="172"/>
      <c r="AA1819" s="172"/>
      <c r="AB1819" s="172"/>
    </row>
    <row r="1820" spans="1:28" ht="14.25">
      <c r="A1820" s="166" t="s">
        <v>1508</v>
      </c>
      <c r="B1820" s="167" t="s">
        <v>1615</v>
      </c>
      <c r="C1820" s="167" t="s">
        <v>20</v>
      </c>
      <c r="D1820" s="168" t="s">
        <v>1616</v>
      </c>
      <c r="E1820" s="167" t="s">
        <v>1585</v>
      </c>
      <c r="F1820" s="169">
        <v>0.81481479999999995</v>
      </c>
      <c r="G1820" s="170">
        <v>31.64</v>
      </c>
      <c r="H1820" s="171" t="s">
        <v>2648</v>
      </c>
      <c r="I1820" s="172"/>
      <c r="J1820" s="172"/>
      <c r="K1820" s="172"/>
      <c r="L1820" s="172"/>
      <c r="M1820" s="172"/>
      <c r="N1820" s="172"/>
      <c r="O1820" s="172"/>
      <c r="P1820" s="172"/>
      <c r="Q1820" s="172"/>
      <c r="R1820" s="172"/>
      <c r="S1820" s="172"/>
      <c r="T1820" s="172"/>
      <c r="U1820" s="172"/>
      <c r="V1820" s="172"/>
      <c r="W1820" s="172"/>
      <c r="X1820" s="172"/>
      <c r="Y1820" s="172"/>
      <c r="Z1820" s="172"/>
      <c r="AA1820" s="172"/>
      <c r="AB1820" s="172"/>
    </row>
    <row r="1821" spans="1:28" ht="14.25">
      <c r="A1821" s="166" t="s">
        <v>1508</v>
      </c>
      <c r="B1821" s="167" t="s">
        <v>1619</v>
      </c>
      <c r="C1821" s="167" t="s">
        <v>20</v>
      </c>
      <c r="D1821" s="168" t="s">
        <v>1620</v>
      </c>
      <c r="E1821" s="167" t="s">
        <v>1585</v>
      </c>
      <c r="F1821" s="169">
        <v>0.81481479999999995</v>
      </c>
      <c r="G1821" s="170">
        <v>25.52</v>
      </c>
      <c r="H1821" s="171" t="s">
        <v>2649</v>
      </c>
      <c r="I1821" s="172"/>
      <c r="J1821" s="172"/>
      <c r="K1821" s="172"/>
      <c r="L1821" s="172"/>
      <c r="M1821" s="172"/>
      <c r="N1821" s="172"/>
      <c r="O1821" s="172"/>
      <c r="P1821" s="172"/>
      <c r="Q1821" s="172"/>
      <c r="R1821" s="172"/>
      <c r="S1821" s="172"/>
      <c r="T1821" s="172"/>
      <c r="U1821" s="172"/>
      <c r="V1821" s="172"/>
      <c r="W1821" s="172"/>
      <c r="X1821" s="172"/>
      <c r="Y1821" s="172"/>
      <c r="Z1821" s="172"/>
      <c r="AA1821" s="172"/>
      <c r="AB1821" s="172"/>
    </row>
    <row r="1822" spans="1:28" ht="14.25">
      <c r="A1822" s="159"/>
      <c r="B1822" s="160"/>
      <c r="C1822" s="160"/>
      <c r="D1822" s="161"/>
      <c r="E1822" s="160"/>
      <c r="F1822" s="162"/>
      <c r="G1822" s="163"/>
      <c r="H1822" s="164"/>
      <c r="I1822" s="172"/>
      <c r="J1822" s="172"/>
      <c r="K1822" s="172"/>
      <c r="L1822" s="172"/>
      <c r="M1822" s="172"/>
      <c r="N1822" s="172"/>
      <c r="O1822" s="172"/>
      <c r="P1822" s="172"/>
      <c r="Q1822" s="172"/>
      <c r="R1822" s="172"/>
      <c r="S1822" s="172"/>
      <c r="T1822" s="172"/>
      <c r="U1822" s="172"/>
      <c r="V1822" s="172"/>
      <c r="W1822" s="172"/>
      <c r="X1822" s="172"/>
      <c r="Y1822" s="172"/>
      <c r="Z1822" s="172"/>
      <c r="AA1822" s="172"/>
      <c r="AB1822" s="172"/>
    </row>
    <row r="1823" spans="1:28" ht="14.25">
      <c r="A1823" s="148" t="s">
        <v>886</v>
      </c>
      <c r="B1823" s="149" t="s">
        <v>7</v>
      </c>
      <c r="C1823" s="149" t="s">
        <v>1504</v>
      </c>
      <c r="D1823" s="165" t="s">
        <v>1505</v>
      </c>
      <c r="E1823" s="149" t="s">
        <v>10</v>
      </c>
      <c r="F1823" s="150" t="s">
        <v>11</v>
      </c>
      <c r="G1823" s="151" t="s">
        <v>1506</v>
      </c>
      <c r="H1823" s="152" t="s">
        <v>1507</v>
      </c>
      <c r="I1823" s="172"/>
      <c r="J1823" s="172"/>
      <c r="K1823" s="172"/>
      <c r="L1823" s="172"/>
      <c r="M1823" s="172"/>
      <c r="N1823" s="172"/>
      <c r="O1823" s="172"/>
      <c r="P1823" s="172"/>
      <c r="Q1823" s="172"/>
      <c r="R1823" s="172"/>
      <c r="S1823" s="172"/>
      <c r="T1823" s="172"/>
      <c r="U1823" s="172"/>
      <c r="V1823" s="172"/>
      <c r="W1823" s="172"/>
      <c r="X1823" s="172"/>
      <c r="Y1823" s="172"/>
      <c r="Z1823" s="172"/>
      <c r="AA1823" s="172"/>
      <c r="AB1823" s="172"/>
    </row>
    <row r="1824" spans="1:28" ht="25.5">
      <c r="A1824" s="153" t="s">
        <v>1508</v>
      </c>
      <c r="B1824" s="154" t="s">
        <v>887</v>
      </c>
      <c r="C1824" s="154" t="s">
        <v>20</v>
      </c>
      <c r="D1824" s="155" t="s">
        <v>888</v>
      </c>
      <c r="E1824" s="154" t="s">
        <v>48</v>
      </c>
      <c r="F1824" s="156">
        <v>1</v>
      </c>
      <c r="G1824" s="157">
        <v>848.72</v>
      </c>
      <c r="H1824" s="158">
        <v>848.72</v>
      </c>
      <c r="I1824" s="172"/>
      <c r="J1824" s="172"/>
      <c r="K1824" s="172"/>
      <c r="L1824" s="172"/>
      <c r="M1824" s="172"/>
      <c r="N1824" s="172"/>
      <c r="O1824" s="172"/>
      <c r="P1824" s="172"/>
      <c r="Q1824" s="172"/>
      <c r="R1824" s="172"/>
      <c r="S1824" s="172"/>
      <c r="T1824" s="172"/>
      <c r="U1824" s="172"/>
      <c r="V1824" s="172"/>
      <c r="W1824" s="172"/>
      <c r="X1824" s="172"/>
      <c r="Y1824" s="172"/>
      <c r="Z1824" s="172"/>
      <c r="AA1824" s="172"/>
      <c r="AB1824" s="172"/>
    </row>
    <row r="1825" spans="1:28" ht="25.5">
      <c r="A1825" s="166" t="s">
        <v>1513</v>
      </c>
      <c r="B1825" s="167" t="s">
        <v>2645</v>
      </c>
      <c r="C1825" s="167" t="s">
        <v>20</v>
      </c>
      <c r="D1825" s="168" t="s">
        <v>2646</v>
      </c>
      <c r="E1825" s="167" t="s">
        <v>48</v>
      </c>
      <c r="F1825" s="169">
        <v>2</v>
      </c>
      <c r="G1825" s="170">
        <v>13.85</v>
      </c>
      <c r="H1825" s="171" t="s">
        <v>2647</v>
      </c>
      <c r="I1825" s="172"/>
      <c r="J1825" s="172"/>
      <c r="K1825" s="172"/>
      <c r="L1825" s="172"/>
      <c r="M1825" s="172"/>
      <c r="N1825" s="172"/>
      <c r="O1825" s="172"/>
      <c r="P1825" s="172"/>
      <c r="Q1825" s="172"/>
      <c r="R1825" s="172"/>
      <c r="S1825" s="172"/>
      <c r="T1825" s="172"/>
      <c r="U1825" s="172"/>
      <c r="V1825" s="172"/>
      <c r="W1825" s="172"/>
      <c r="X1825" s="172"/>
      <c r="Y1825" s="172"/>
      <c r="Z1825" s="172"/>
      <c r="AA1825" s="172"/>
      <c r="AB1825" s="172"/>
    </row>
    <row r="1826" spans="1:28" ht="25.5">
      <c r="A1826" s="166" t="s">
        <v>1513</v>
      </c>
      <c r="B1826" s="167" t="s">
        <v>2650</v>
      </c>
      <c r="C1826" s="167" t="s">
        <v>20</v>
      </c>
      <c r="D1826" s="168" t="s">
        <v>2651</v>
      </c>
      <c r="E1826" s="167" t="s">
        <v>48</v>
      </c>
      <c r="F1826" s="169">
        <v>1</v>
      </c>
      <c r="G1826" s="170">
        <v>782.91</v>
      </c>
      <c r="H1826" s="171" t="s">
        <v>2652</v>
      </c>
      <c r="I1826" s="172"/>
      <c r="J1826" s="172"/>
      <c r="K1826" s="172"/>
      <c r="L1826" s="172"/>
      <c r="M1826" s="172"/>
      <c r="N1826" s="172"/>
      <c r="O1826" s="172"/>
      <c r="P1826" s="172"/>
      <c r="Q1826" s="172"/>
      <c r="R1826" s="172"/>
      <c r="S1826" s="172"/>
      <c r="T1826" s="172"/>
      <c r="U1826" s="172"/>
      <c r="V1826" s="172"/>
      <c r="W1826" s="172"/>
      <c r="X1826" s="172"/>
      <c r="Y1826" s="172"/>
      <c r="Z1826" s="172"/>
      <c r="AA1826" s="172"/>
      <c r="AB1826" s="172"/>
    </row>
    <row r="1827" spans="1:28" ht="14.25">
      <c r="A1827" s="166" t="s">
        <v>1508</v>
      </c>
      <c r="B1827" s="167" t="s">
        <v>1619</v>
      </c>
      <c r="C1827" s="167" t="s">
        <v>20</v>
      </c>
      <c r="D1827" s="168" t="s">
        <v>1620</v>
      </c>
      <c r="E1827" s="167" t="s">
        <v>1585</v>
      </c>
      <c r="F1827" s="169">
        <v>0.66666669999999995</v>
      </c>
      <c r="G1827" s="170">
        <v>25.52</v>
      </c>
      <c r="H1827" s="171" t="s">
        <v>2653</v>
      </c>
      <c r="I1827" s="172"/>
      <c r="J1827" s="172"/>
      <c r="K1827" s="172"/>
      <c r="L1827" s="172"/>
      <c r="M1827" s="172"/>
      <c r="N1827" s="172"/>
      <c r="O1827" s="172"/>
      <c r="P1827" s="172"/>
      <c r="Q1827" s="172"/>
      <c r="R1827" s="172"/>
      <c r="S1827" s="172"/>
      <c r="T1827" s="172"/>
      <c r="U1827" s="172"/>
      <c r="V1827" s="172"/>
      <c r="W1827" s="172"/>
      <c r="X1827" s="172"/>
      <c r="Y1827" s="172"/>
      <c r="Z1827" s="172"/>
      <c r="AA1827" s="172"/>
      <c r="AB1827" s="172"/>
    </row>
    <row r="1828" spans="1:28" ht="14.25">
      <c r="A1828" s="166" t="s">
        <v>1508</v>
      </c>
      <c r="B1828" s="167" t="s">
        <v>1615</v>
      </c>
      <c r="C1828" s="167" t="s">
        <v>20</v>
      </c>
      <c r="D1828" s="168" t="s">
        <v>1616</v>
      </c>
      <c r="E1828" s="167" t="s">
        <v>1585</v>
      </c>
      <c r="F1828" s="169">
        <v>0.66666669999999995</v>
      </c>
      <c r="G1828" s="170">
        <v>31.64</v>
      </c>
      <c r="H1828" s="171" t="s">
        <v>2654</v>
      </c>
      <c r="I1828" s="172"/>
      <c r="J1828" s="172"/>
      <c r="K1828" s="172"/>
      <c r="L1828" s="172"/>
      <c r="M1828" s="172"/>
      <c r="N1828" s="172"/>
      <c r="O1828" s="172"/>
      <c r="P1828" s="172"/>
      <c r="Q1828" s="172"/>
      <c r="R1828" s="172"/>
      <c r="S1828" s="172"/>
      <c r="T1828" s="172"/>
      <c r="U1828" s="172"/>
      <c r="V1828" s="172"/>
      <c r="W1828" s="172"/>
      <c r="X1828" s="172"/>
      <c r="Y1828" s="172"/>
      <c r="Z1828" s="172"/>
      <c r="AA1828" s="172"/>
      <c r="AB1828" s="172"/>
    </row>
    <row r="1829" spans="1:28" ht="14.25">
      <c r="A1829" s="159"/>
      <c r="B1829" s="160"/>
      <c r="C1829" s="160"/>
      <c r="D1829" s="161"/>
      <c r="E1829" s="160"/>
      <c r="F1829" s="162"/>
      <c r="G1829" s="163"/>
      <c r="H1829" s="164"/>
      <c r="I1829" s="172"/>
      <c r="J1829" s="172"/>
      <c r="K1829" s="172"/>
      <c r="L1829" s="172"/>
      <c r="M1829" s="172"/>
      <c r="N1829" s="172"/>
      <c r="O1829" s="172"/>
      <c r="P1829" s="172"/>
      <c r="Q1829" s="172"/>
      <c r="R1829" s="172"/>
      <c r="S1829" s="172"/>
      <c r="T1829" s="172"/>
      <c r="U1829" s="172"/>
      <c r="V1829" s="172"/>
      <c r="W1829" s="172"/>
      <c r="X1829" s="172"/>
      <c r="Y1829" s="172"/>
      <c r="Z1829" s="172"/>
      <c r="AA1829" s="172"/>
      <c r="AB1829" s="172"/>
    </row>
    <row r="1830" spans="1:28" ht="14.25">
      <c r="A1830" s="148" t="s">
        <v>889</v>
      </c>
      <c r="B1830" s="149" t="s">
        <v>7</v>
      </c>
      <c r="C1830" s="149" t="s">
        <v>1504</v>
      </c>
      <c r="D1830" s="165" t="s">
        <v>1505</v>
      </c>
      <c r="E1830" s="149" t="s">
        <v>10</v>
      </c>
      <c r="F1830" s="150" t="s">
        <v>11</v>
      </c>
      <c r="G1830" s="151" t="s">
        <v>1506</v>
      </c>
      <c r="H1830" s="152" t="s">
        <v>1507</v>
      </c>
      <c r="I1830" s="172"/>
      <c r="J1830" s="172"/>
      <c r="K1830" s="172"/>
      <c r="L1830" s="172"/>
      <c r="M1830" s="172"/>
      <c r="N1830" s="172"/>
      <c r="O1830" s="172"/>
      <c r="P1830" s="172"/>
      <c r="Q1830" s="172"/>
      <c r="R1830" s="172"/>
      <c r="S1830" s="172"/>
      <c r="T1830" s="172"/>
      <c r="U1830" s="172"/>
      <c r="V1830" s="172"/>
      <c r="W1830" s="172"/>
      <c r="X1830" s="172"/>
      <c r="Y1830" s="172"/>
      <c r="Z1830" s="172"/>
      <c r="AA1830" s="172"/>
      <c r="AB1830" s="172"/>
    </row>
    <row r="1831" spans="1:28" ht="25.5">
      <c r="A1831" s="153" t="s">
        <v>1508</v>
      </c>
      <c r="B1831" s="154" t="s">
        <v>890</v>
      </c>
      <c r="C1831" s="154" t="s">
        <v>20</v>
      </c>
      <c r="D1831" s="155" t="s">
        <v>891</v>
      </c>
      <c r="E1831" s="154" t="s">
        <v>48</v>
      </c>
      <c r="F1831" s="156">
        <v>1</v>
      </c>
      <c r="G1831" s="157">
        <v>702.82</v>
      </c>
      <c r="H1831" s="158">
        <v>702.82</v>
      </c>
      <c r="I1831" s="172"/>
      <c r="J1831" s="172"/>
      <c r="K1831" s="172"/>
      <c r="L1831" s="172"/>
      <c r="M1831" s="172"/>
      <c r="N1831" s="172"/>
      <c r="O1831" s="172"/>
      <c r="P1831" s="172"/>
      <c r="Q1831" s="172"/>
      <c r="R1831" s="172"/>
      <c r="S1831" s="172"/>
      <c r="T1831" s="172"/>
      <c r="U1831" s="172"/>
      <c r="V1831" s="172"/>
      <c r="W1831" s="172"/>
      <c r="X1831" s="172"/>
      <c r="Y1831" s="172"/>
      <c r="Z1831" s="172"/>
      <c r="AA1831" s="172"/>
      <c r="AB1831" s="172"/>
    </row>
    <row r="1832" spans="1:28" ht="25.5">
      <c r="A1832" s="166" t="s">
        <v>1513</v>
      </c>
      <c r="B1832" s="167" t="s">
        <v>2645</v>
      </c>
      <c r="C1832" s="167" t="s">
        <v>20</v>
      </c>
      <c r="D1832" s="168" t="s">
        <v>2646</v>
      </c>
      <c r="E1832" s="167" t="s">
        <v>48</v>
      </c>
      <c r="F1832" s="169">
        <v>2</v>
      </c>
      <c r="G1832" s="170">
        <v>13.85</v>
      </c>
      <c r="H1832" s="171" t="s">
        <v>2647</v>
      </c>
      <c r="I1832" s="172"/>
      <c r="J1832" s="172"/>
      <c r="K1832" s="172"/>
      <c r="L1832" s="172"/>
      <c r="M1832" s="172"/>
      <c r="N1832" s="172"/>
      <c r="O1832" s="172"/>
      <c r="P1832" s="172"/>
      <c r="Q1832" s="172"/>
      <c r="R1832" s="172"/>
      <c r="S1832" s="172"/>
      <c r="T1832" s="172"/>
      <c r="U1832" s="172"/>
      <c r="V1832" s="172"/>
      <c r="W1832" s="172"/>
      <c r="X1832" s="172"/>
      <c r="Y1832" s="172"/>
      <c r="Z1832" s="172"/>
      <c r="AA1832" s="172"/>
      <c r="AB1832" s="172"/>
    </row>
    <row r="1833" spans="1:28" ht="25.5">
      <c r="A1833" s="166" t="s">
        <v>1513</v>
      </c>
      <c r="B1833" s="167" t="s">
        <v>2655</v>
      </c>
      <c r="C1833" s="167" t="s">
        <v>20</v>
      </c>
      <c r="D1833" s="168" t="s">
        <v>2656</v>
      </c>
      <c r="E1833" s="167" t="s">
        <v>48</v>
      </c>
      <c r="F1833" s="169">
        <v>1</v>
      </c>
      <c r="G1833" s="170">
        <v>638.98</v>
      </c>
      <c r="H1833" s="171" t="s">
        <v>2657</v>
      </c>
      <c r="I1833" s="172"/>
      <c r="J1833" s="172"/>
      <c r="K1833" s="172"/>
      <c r="L1833" s="172"/>
      <c r="M1833" s="172"/>
      <c r="N1833" s="172"/>
      <c r="O1833" s="172"/>
      <c r="P1833" s="172"/>
      <c r="Q1833" s="172"/>
      <c r="R1833" s="172"/>
      <c r="S1833" s="172"/>
      <c r="T1833" s="172"/>
      <c r="U1833" s="172"/>
      <c r="V1833" s="172"/>
      <c r="W1833" s="172"/>
      <c r="X1833" s="172"/>
      <c r="Y1833" s="172"/>
      <c r="Z1833" s="172"/>
      <c r="AA1833" s="172"/>
      <c r="AB1833" s="172"/>
    </row>
    <row r="1834" spans="1:28" ht="14.25">
      <c r="A1834" s="166" t="s">
        <v>1508</v>
      </c>
      <c r="B1834" s="167" t="s">
        <v>1619</v>
      </c>
      <c r="C1834" s="167" t="s">
        <v>20</v>
      </c>
      <c r="D1834" s="168" t="s">
        <v>1620</v>
      </c>
      <c r="E1834" s="167" t="s">
        <v>1585</v>
      </c>
      <c r="F1834" s="169">
        <v>0.63218390000000002</v>
      </c>
      <c r="G1834" s="170">
        <v>25.52</v>
      </c>
      <c r="H1834" s="171" t="s">
        <v>2658</v>
      </c>
      <c r="I1834" s="172"/>
      <c r="J1834" s="172"/>
      <c r="K1834" s="172"/>
      <c r="L1834" s="172"/>
      <c r="M1834" s="172"/>
      <c r="N1834" s="172"/>
      <c r="O1834" s="172"/>
      <c r="P1834" s="172"/>
      <c r="Q1834" s="172"/>
      <c r="R1834" s="172"/>
      <c r="S1834" s="172"/>
      <c r="T1834" s="172"/>
      <c r="U1834" s="172"/>
      <c r="V1834" s="172"/>
      <c r="W1834" s="172"/>
      <c r="X1834" s="172"/>
      <c r="Y1834" s="172"/>
      <c r="Z1834" s="172"/>
      <c r="AA1834" s="172"/>
      <c r="AB1834" s="172"/>
    </row>
    <row r="1835" spans="1:28" ht="14.25">
      <c r="A1835" s="166" t="s">
        <v>1508</v>
      </c>
      <c r="B1835" s="167" t="s">
        <v>1615</v>
      </c>
      <c r="C1835" s="167" t="s">
        <v>20</v>
      </c>
      <c r="D1835" s="168" t="s">
        <v>1616</v>
      </c>
      <c r="E1835" s="167" t="s">
        <v>1585</v>
      </c>
      <c r="F1835" s="169">
        <v>0.63218390000000002</v>
      </c>
      <c r="G1835" s="170">
        <v>31.64</v>
      </c>
      <c r="H1835" s="171" t="s">
        <v>2659</v>
      </c>
      <c r="I1835" s="172"/>
      <c r="J1835" s="172"/>
      <c r="K1835" s="172"/>
      <c r="L1835" s="172"/>
      <c r="M1835" s="172"/>
      <c r="N1835" s="172"/>
      <c r="O1835" s="172"/>
      <c r="P1835" s="172"/>
      <c r="Q1835" s="172"/>
      <c r="R1835" s="172"/>
      <c r="S1835" s="172"/>
      <c r="T1835" s="172"/>
      <c r="U1835" s="172"/>
      <c r="V1835" s="172"/>
      <c r="W1835" s="172"/>
      <c r="X1835" s="172"/>
      <c r="Y1835" s="172"/>
      <c r="Z1835" s="172"/>
      <c r="AA1835" s="172"/>
      <c r="AB1835" s="172"/>
    </row>
    <row r="1836" spans="1:28" ht="14.25">
      <c r="A1836" s="159"/>
      <c r="B1836" s="160"/>
      <c r="C1836" s="160"/>
      <c r="D1836" s="161"/>
      <c r="E1836" s="160"/>
      <c r="F1836" s="162"/>
      <c r="G1836" s="163"/>
      <c r="H1836" s="164"/>
      <c r="I1836" s="172"/>
      <c r="J1836" s="172"/>
      <c r="K1836" s="172"/>
      <c r="L1836" s="172"/>
      <c r="M1836" s="172"/>
      <c r="N1836" s="172"/>
      <c r="O1836" s="172"/>
      <c r="P1836" s="172"/>
      <c r="Q1836" s="172"/>
      <c r="R1836" s="172"/>
      <c r="S1836" s="172"/>
      <c r="T1836" s="172"/>
      <c r="U1836" s="172"/>
      <c r="V1836" s="172"/>
      <c r="W1836" s="172"/>
      <c r="X1836" s="172"/>
      <c r="Y1836" s="172"/>
      <c r="Z1836" s="172"/>
      <c r="AA1836" s="172"/>
      <c r="AB1836" s="172"/>
    </row>
    <row r="1837" spans="1:28" ht="14.25">
      <c r="A1837" s="148" t="s">
        <v>894</v>
      </c>
      <c r="B1837" s="149" t="s">
        <v>7</v>
      </c>
      <c r="C1837" s="149" t="s">
        <v>1504</v>
      </c>
      <c r="D1837" s="165" t="s">
        <v>1505</v>
      </c>
      <c r="E1837" s="149" t="s">
        <v>10</v>
      </c>
      <c r="F1837" s="150" t="s">
        <v>11</v>
      </c>
      <c r="G1837" s="151" t="s">
        <v>1506</v>
      </c>
      <c r="H1837" s="152" t="s">
        <v>1507</v>
      </c>
      <c r="I1837" s="172"/>
      <c r="J1837" s="172"/>
      <c r="K1837" s="172"/>
      <c r="L1837" s="172"/>
      <c r="M1837" s="172"/>
      <c r="N1837" s="172"/>
      <c r="O1837" s="172"/>
      <c r="P1837" s="172"/>
      <c r="Q1837" s="172"/>
      <c r="R1837" s="172"/>
      <c r="S1837" s="172"/>
      <c r="T1837" s="172"/>
      <c r="U1837" s="172"/>
      <c r="V1837" s="172"/>
      <c r="W1837" s="172"/>
      <c r="X1837" s="172"/>
      <c r="Y1837" s="172"/>
      <c r="Z1837" s="172"/>
      <c r="AA1837" s="172"/>
      <c r="AB1837" s="172"/>
    </row>
    <row r="1838" spans="1:28" ht="25.5">
      <c r="A1838" s="153" t="s">
        <v>1508</v>
      </c>
      <c r="B1838" s="154" t="s">
        <v>895</v>
      </c>
      <c r="C1838" s="154" t="s">
        <v>20</v>
      </c>
      <c r="D1838" s="155" t="s">
        <v>896</v>
      </c>
      <c r="E1838" s="154" t="s">
        <v>48</v>
      </c>
      <c r="F1838" s="156">
        <v>1</v>
      </c>
      <c r="G1838" s="157">
        <v>24.47</v>
      </c>
      <c r="H1838" s="158">
        <v>24.47</v>
      </c>
      <c r="I1838" s="172"/>
      <c r="J1838" s="172"/>
      <c r="K1838" s="172"/>
      <c r="L1838" s="172"/>
      <c r="M1838" s="172"/>
      <c r="N1838" s="172"/>
      <c r="O1838" s="172"/>
      <c r="P1838" s="172"/>
      <c r="Q1838" s="172"/>
      <c r="R1838" s="172"/>
      <c r="S1838" s="172"/>
      <c r="T1838" s="172"/>
      <c r="U1838" s="172"/>
      <c r="V1838" s="172"/>
      <c r="W1838" s="172"/>
      <c r="X1838" s="172"/>
      <c r="Y1838" s="172"/>
      <c r="Z1838" s="172"/>
      <c r="AA1838" s="172"/>
      <c r="AB1838" s="172"/>
    </row>
    <row r="1839" spans="1:28" ht="14.25">
      <c r="A1839" s="166" t="s">
        <v>1513</v>
      </c>
      <c r="B1839" s="167" t="s">
        <v>2660</v>
      </c>
      <c r="C1839" s="167" t="s">
        <v>20</v>
      </c>
      <c r="D1839" s="168" t="s">
        <v>2661</v>
      </c>
      <c r="E1839" s="167" t="s">
        <v>48</v>
      </c>
      <c r="F1839" s="169">
        <v>1</v>
      </c>
      <c r="G1839" s="170" t="s">
        <v>2662</v>
      </c>
      <c r="H1839" s="171" t="s">
        <v>2662</v>
      </c>
      <c r="I1839" s="172"/>
      <c r="J1839" s="172"/>
      <c r="K1839" s="172"/>
      <c r="L1839" s="172"/>
      <c r="M1839" s="172"/>
      <c r="N1839" s="172"/>
      <c r="O1839" s="172"/>
      <c r="P1839" s="172"/>
      <c r="Q1839" s="172"/>
      <c r="R1839" s="172"/>
      <c r="S1839" s="172"/>
      <c r="T1839" s="172"/>
      <c r="U1839" s="172"/>
      <c r="V1839" s="172"/>
      <c r="W1839" s="172"/>
      <c r="X1839" s="172"/>
      <c r="Y1839" s="172"/>
      <c r="Z1839" s="172"/>
      <c r="AA1839" s="172"/>
      <c r="AB1839" s="172"/>
    </row>
    <row r="1840" spans="1:28" ht="14.25">
      <c r="A1840" s="166" t="s">
        <v>1508</v>
      </c>
      <c r="B1840" s="167" t="s">
        <v>2663</v>
      </c>
      <c r="C1840" s="167" t="s">
        <v>20</v>
      </c>
      <c r="D1840" s="168" t="s">
        <v>2664</v>
      </c>
      <c r="E1840" s="167" t="s">
        <v>48</v>
      </c>
      <c r="F1840" s="169">
        <v>1</v>
      </c>
      <c r="G1840" s="170">
        <v>1.99</v>
      </c>
      <c r="H1840" s="171" t="s">
        <v>2665</v>
      </c>
      <c r="I1840" s="172"/>
      <c r="J1840" s="172"/>
      <c r="K1840" s="172"/>
      <c r="L1840" s="172"/>
      <c r="M1840" s="172"/>
      <c r="N1840" s="172"/>
      <c r="O1840" s="172"/>
      <c r="P1840" s="172"/>
      <c r="Q1840" s="172"/>
      <c r="R1840" s="172"/>
      <c r="S1840" s="172"/>
      <c r="T1840" s="172"/>
      <c r="U1840" s="172"/>
      <c r="V1840" s="172"/>
      <c r="W1840" s="172"/>
      <c r="X1840" s="172"/>
      <c r="Y1840" s="172"/>
      <c r="Z1840" s="172"/>
      <c r="AA1840" s="172"/>
      <c r="AB1840" s="172"/>
    </row>
    <row r="1841" spans="1:28" ht="14.25">
      <c r="A1841" s="166" t="s">
        <v>1508</v>
      </c>
      <c r="B1841" s="167" t="s">
        <v>1615</v>
      </c>
      <c r="C1841" s="167" t="s">
        <v>20</v>
      </c>
      <c r="D1841" s="168" t="s">
        <v>1616</v>
      </c>
      <c r="E1841" s="167" t="s">
        <v>1585</v>
      </c>
      <c r="F1841" s="169">
        <v>6.6666699999999995E-2</v>
      </c>
      <c r="G1841" s="170">
        <v>31.64</v>
      </c>
      <c r="H1841" s="171" t="s">
        <v>2666</v>
      </c>
      <c r="I1841" s="172"/>
      <c r="J1841" s="172"/>
      <c r="K1841" s="172"/>
      <c r="L1841" s="172"/>
      <c r="M1841" s="172"/>
      <c r="N1841" s="172"/>
      <c r="O1841" s="172"/>
      <c r="P1841" s="172"/>
      <c r="Q1841" s="172"/>
      <c r="R1841" s="172"/>
      <c r="S1841" s="172"/>
      <c r="T1841" s="172"/>
      <c r="U1841" s="172"/>
      <c r="V1841" s="172"/>
      <c r="W1841" s="172"/>
      <c r="X1841" s="172"/>
      <c r="Y1841" s="172"/>
      <c r="Z1841" s="172"/>
      <c r="AA1841" s="172"/>
      <c r="AB1841" s="172"/>
    </row>
    <row r="1842" spans="1:28" ht="14.25">
      <c r="A1842" s="166" t="s">
        <v>1508</v>
      </c>
      <c r="B1842" s="167" t="s">
        <v>1619</v>
      </c>
      <c r="C1842" s="167" t="s">
        <v>20</v>
      </c>
      <c r="D1842" s="168" t="s">
        <v>1620</v>
      </c>
      <c r="E1842" s="167" t="s">
        <v>1585</v>
      </c>
      <c r="F1842" s="169">
        <v>3.3333300000000003E-2</v>
      </c>
      <c r="G1842" s="170">
        <v>25.52</v>
      </c>
      <c r="H1842" s="171" t="s">
        <v>2667</v>
      </c>
      <c r="I1842" s="172"/>
      <c r="J1842" s="172"/>
      <c r="K1842" s="172"/>
      <c r="L1842" s="172"/>
      <c r="M1842" s="172"/>
      <c r="N1842" s="172"/>
      <c r="O1842" s="172"/>
      <c r="P1842" s="172"/>
      <c r="Q1842" s="172"/>
      <c r="R1842" s="172"/>
      <c r="S1842" s="172"/>
      <c r="T1842" s="172"/>
      <c r="U1842" s="172"/>
      <c r="V1842" s="172"/>
      <c r="W1842" s="172"/>
      <c r="X1842" s="172"/>
      <c r="Y1842" s="172"/>
      <c r="Z1842" s="172"/>
      <c r="AA1842" s="172"/>
      <c r="AB1842" s="172"/>
    </row>
    <row r="1843" spans="1:28" ht="14.25">
      <c r="A1843" s="159"/>
      <c r="B1843" s="160"/>
      <c r="C1843" s="160"/>
      <c r="D1843" s="161"/>
      <c r="E1843" s="160"/>
      <c r="F1843" s="162"/>
      <c r="G1843" s="163"/>
      <c r="H1843" s="164"/>
      <c r="I1843" s="172"/>
      <c r="J1843" s="172"/>
      <c r="K1843" s="172"/>
      <c r="L1843" s="172"/>
      <c r="M1843" s="172"/>
      <c r="N1843" s="172"/>
      <c r="O1843" s="172"/>
      <c r="P1843" s="172"/>
      <c r="Q1843" s="172"/>
      <c r="R1843" s="172"/>
      <c r="S1843" s="172"/>
      <c r="T1843" s="172"/>
      <c r="U1843" s="172"/>
      <c r="V1843" s="172"/>
      <c r="W1843" s="172"/>
      <c r="X1843" s="172"/>
      <c r="Y1843" s="172"/>
      <c r="Z1843" s="172"/>
      <c r="AA1843" s="172"/>
      <c r="AB1843" s="172"/>
    </row>
    <row r="1844" spans="1:28" ht="14.25">
      <c r="A1844" s="148" t="s">
        <v>897</v>
      </c>
      <c r="B1844" s="149" t="s">
        <v>7</v>
      </c>
      <c r="C1844" s="149" t="s">
        <v>1504</v>
      </c>
      <c r="D1844" s="165" t="s">
        <v>1505</v>
      </c>
      <c r="E1844" s="149" t="s">
        <v>10</v>
      </c>
      <c r="F1844" s="150" t="s">
        <v>11</v>
      </c>
      <c r="G1844" s="151" t="s">
        <v>1506</v>
      </c>
      <c r="H1844" s="152" t="s">
        <v>1507</v>
      </c>
      <c r="I1844" s="172"/>
      <c r="J1844" s="172"/>
      <c r="K1844" s="172"/>
      <c r="L1844" s="172"/>
      <c r="M1844" s="172"/>
      <c r="N1844" s="172"/>
      <c r="O1844" s="172"/>
      <c r="P1844" s="172"/>
      <c r="Q1844" s="172"/>
      <c r="R1844" s="172"/>
      <c r="S1844" s="172"/>
      <c r="T1844" s="172"/>
      <c r="U1844" s="172"/>
      <c r="V1844" s="172"/>
      <c r="W1844" s="172"/>
      <c r="X1844" s="172"/>
      <c r="Y1844" s="172"/>
      <c r="Z1844" s="172"/>
      <c r="AA1844" s="172"/>
      <c r="AB1844" s="172"/>
    </row>
    <row r="1845" spans="1:28" ht="25.5">
      <c r="A1845" s="153" t="s">
        <v>1508</v>
      </c>
      <c r="B1845" s="154" t="s">
        <v>898</v>
      </c>
      <c r="C1845" s="154" t="s">
        <v>27</v>
      </c>
      <c r="D1845" s="155" t="s">
        <v>899</v>
      </c>
      <c r="E1845" s="154" t="s">
        <v>76</v>
      </c>
      <c r="F1845" s="156">
        <v>1</v>
      </c>
      <c r="G1845" s="157">
        <v>15.12</v>
      </c>
      <c r="H1845" s="158">
        <v>15.12</v>
      </c>
      <c r="I1845" s="172"/>
      <c r="J1845" s="172"/>
      <c r="K1845" s="172"/>
      <c r="L1845" s="172"/>
      <c r="M1845" s="172"/>
      <c r="N1845" s="172"/>
      <c r="O1845" s="172"/>
      <c r="P1845" s="172"/>
      <c r="Q1845" s="172"/>
      <c r="R1845" s="172"/>
      <c r="S1845" s="172"/>
      <c r="T1845" s="172"/>
      <c r="U1845" s="172"/>
      <c r="V1845" s="172"/>
      <c r="W1845" s="172"/>
      <c r="X1845" s="172"/>
      <c r="Y1845" s="172"/>
      <c r="Z1845" s="172"/>
      <c r="AA1845" s="172"/>
      <c r="AB1845" s="172"/>
    </row>
    <row r="1846" spans="1:28" ht="25.5">
      <c r="A1846" s="166" t="s">
        <v>1510</v>
      </c>
      <c r="B1846" s="167" t="s">
        <v>2638</v>
      </c>
      <c r="C1846" s="167" t="s">
        <v>27</v>
      </c>
      <c r="D1846" s="168" t="s">
        <v>2639</v>
      </c>
      <c r="E1846" s="167" t="s">
        <v>1673</v>
      </c>
      <c r="F1846" s="169">
        <v>3.5200000000000002E-2</v>
      </c>
      <c r="G1846" s="170">
        <v>25.52</v>
      </c>
      <c r="H1846" s="171">
        <v>0.89</v>
      </c>
      <c r="I1846" s="172"/>
      <c r="J1846" s="172"/>
      <c r="K1846" s="172"/>
      <c r="L1846" s="172"/>
      <c r="M1846" s="172"/>
      <c r="N1846" s="172"/>
      <c r="O1846" s="172"/>
      <c r="P1846" s="172"/>
      <c r="Q1846" s="172"/>
      <c r="R1846" s="172"/>
      <c r="S1846" s="172"/>
      <c r="T1846" s="172"/>
      <c r="U1846" s="172"/>
      <c r="V1846" s="172"/>
      <c r="W1846" s="172"/>
      <c r="X1846" s="172"/>
      <c r="Y1846" s="172"/>
      <c r="Z1846" s="172"/>
      <c r="AA1846" s="172"/>
      <c r="AB1846" s="172"/>
    </row>
    <row r="1847" spans="1:28" ht="25.5">
      <c r="A1847" s="166" t="s">
        <v>1510</v>
      </c>
      <c r="B1847" s="167" t="s">
        <v>2637</v>
      </c>
      <c r="C1847" s="167" t="s">
        <v>27</v>
      </c>
      <c r="D1847" s="168" t="s">
        <v>1616</v>
      </c>
      <c r="E1847" s="167" t="s">
        <v>1673</v>
      </c>
      <c r="F1847" s="169">
        <v>3.5200000000000002E-2</v>
      </c>
      <c r="G1847" s="170">
        <v>31.63</v>
      </c>
      <c r="H1847" s="171">
        <v>1.1100000000000001</v>
      </c>
      <c r="I1847" s="172"/>
      <c r="J1847" s="172"/>
      <c r="K1847" s="172"/>
      <c r="L1847" s="172"/>
      <c r="M1847" s="172"/>
      <c r="N1847" s="172"/>
      <c r="O1847" s="172"/>
      <c r="P1847" s="172"/>
      <c r="Q1847" s="172"/>
      <c r="R1847" s="172"/>
      <c r="S1847" s="172"/>
      <c r="T1847" s="172"/>
      <c r="U1847" s="172"/>
      <c r="V1847" s="172"/>
      <c r="W1847" s="172"/>
      <c r="X1847" s="172"/>
      <c r="Y1847" s="172"/>
      <c r="Z1847" s="172"/>
      <c r="AA1847" s="172"/>
      <c r="AB1847" s="172"/>
    </row>
    <row r="1848" spans="1:28" ht="14.25">
      <c r="A1848" s="166" t="s">
        <v>1513</v>
      </c>
      <c r="B1848" s="167" t="s">
        <v>2668</v>
      </c>
      <c r="C1848" s="167" t="s">
        <v>27</v>
      </c>
      <c r="D1848" s="168" t="s">
        <v>2669</v>
      </c>
      <c r="E1848" s="167" t="s">
        <v>76</v>
      </c>
      <c r="F1848" s="169">
        <v>1</v>
      </c>
      <c r="G1848" s="170">
        <v>11.73</v>
      </c>
      <c r="H1848" s="171">
        <v>11.73</v>
      </c>
      <c r="I1848" s="172"/>
      <c r="J1848" s="172"/>
      <c r="K1848" s="172"/>
      <c r="L1848" s="172"/>
      <c r="M1848" s="172"/>
      <c r="N1848" s="172"/>
      <c r="O1848" s="172"/>
      <c r="P1848" s="172"/>
      <c r="Q1848" s="172"/>
      <c r="R1848" s="172"/>
      <c r="S1848" s="172"/>
      <c r="T1848" s="172"/>
      <c r="U1848" s="172"/>
      <c r="V1848" s="172"/>
      <c r="W1848" s="172"/>
      <c r="X1848" s="172"/>
      <c r="Y1848" s="172"/>
      <c r="Z1848" s="172"/>
      <c r="AA1848" s="172"/>
      <c r="AB1848" s="172"/>
    </row>
    <row r="1849" spans="1:28" ht="25.5">
      <c r="A1849" s="166" t="s">
        <v>1513</v>
      </c>
      <c r="B1849" s="167" t="s">
        <v>2670</v>
      </c>
      <c r="C1849" s="167" t="s">
        <v>27</v>
      </c>
      <c r="D1849" s="168" t="s">
        <v>2671</v>
      </c>
      <c r="E1849" s="167" t="s">
        <v>76</v>
      </c>
      <c r="F1849" s="169">
        <v>1</v>
      </c>
      <c r="G1849" s="170">
        <v>1.39</v>
      </c>
      <c r="H1849" s="171">
        <v>1.39</v>
      </c>
      <c r="I1849" s="172"/>
      <c r="J1849" s="172"/>
      <c r="K1849" s="172"/>
      <c r="L1849" s="172"/>
      <c r="M1849" s="172"/>
      <c r="N1849" s="172"/>
      <c r="O1849" s="172"/>
      <c r="P1849" s="172"/>
      <c r="Q1849" s="172"/>
      <c r="R1849" s="172"/>
      <c r="S1849" s="172"/>
      <c r="T1849" s="172"/>
      <c r="U1849" s="172"/>
      <c r="V1849" s="172"/>
      <c r="W1849" s="172"/>
      <c r="X1849" s="172"/>
      <c r="Y1849" s="172"/>
      <c r="Z1849" s="172"/>
      <c r="AA1849" s="172"/>
      <c r="AB1849" s="172"/>
    </row>
    <row r="1850" spans="1:28" ht="14.25">
      <c r="A1850" s="159"/>
      <c r="B1850" s="160"/>
      <c r="C1850" s="160"/>
      <c r="D1850" s="161"/>
      <c r="E1850" s="160"/>
      <c r="F1850" s="162"/>
      <c r="G1850" s="163"/>
      <c r="H1850" s="164"/>
      <c r="I1850" s="172"/>
      <c r="J1850" s="172"/>
      <c r="K1850" s="172"/>
      <c r="L1850" s="172"/>
      <c r="M1850" s="172"/>
      <c r="N1850" s="172"/>
      <c r="O1850" s="172"/>
      <c r="P1850" s="172"/>
      <c r="Q1850" s="172"/>
      <c r="R1850" s="172"/>
      <c r="S1850" s="172"/>
      <c r="T1850" s="172"/>
      <c r="U1850" s="172"/>
      <c r="V1850" s="172"/>
      <c r="W1850" s="172"/>
      <c r="X1850" s="172"/>
      <c r="Y1850" s="172"/>
      <c r="Z1850" s="172"/>
      <c r="AA1850" s="172"/>
      <c r="AB1850" s="172"/>
    </row>
    <row r="1851" spans="1:28" ht="14.25">
      <c r="A1851" s="148" t="s">
        <v>900</v>
      </c>
      <c r="B1851" s="149" t="s">
        <v>7</v>
      </c>
      <c r="C1851" s="149" t="s">
        <v>1504</v>
      </c>
      <c r="D1851" s="165" t="s">
        <v>1505</v>
      </c>
      <c r="E1851" s="149" t="s">
        <v>10</v>
      </c>
      <c r="F1851" s="150" t="s">
        <v>11</v>
      </c>
      <c r="G1851" s="151" t="s">
        <v>1506</v>
      </c>
      <c r="H1851" s="152" t="s">
        <v>1507</v>
      </c>
      <c r="I1851" s="172"/>
      <c r="J1851" s="172"/>
      <c r="K1851" s="172"/>
      <c r="L1851" s="172"/>
      <c r="M1851" s="172"/>
      <c r="N1851" s="172"/>
      <c r="O1851" s="172"/>
      <c r="P1851" s="172"/>
      <c r="Q1851" s="172"/>
      <c r="R1851" s="172"/>
      <c r="S1851" s="172"/>
      <c r="T1851" s="172"/>
      <c r="U1851" s="172"/>
      <c r="V1851" s="172"/>
      <c r="W1851" s="172"/>
      <c r="X1851" s="172"/>
      <c r="Y1851" s="172"/>
      <c r="Z1851" s="172"/>
      <c r="AA1851" s="172"/>
      <c r="AB1851" s="172"/>
    </row>
    <row r="1852" spans="1:28" ht="25.5">
      <c r="A1852" s="153" t="s">
        <v>1508</v>
      </c>
      <c r="B1852" s="154" t="s">
        <v>901</v>
      </c>
      <c r="C1852" s="154" t="s">
        <v>27</v>
      </c>
      <c r="D1852" s="155" t="s">
        <v>902</v>
      </c>
      <c r="E1852" s="154" t="s">
        <v>76</v>
      </c>
      <c r="F1852" s="156">
        <v>1</v>
      </c>
      <c r="G1852" s="157">
        <v>15.83</v>
      </c>
      <c r="H1852" s="158">
        <v>15.83</v>
      </c>
      <c r="I1852" s="172"/>
      <c r="J1852" s="172"/>
      <c r="K1852" s="172"/>
      <c r="L1852" s="172"/>
      <c r="M1852" s="172"/>
      <c r="N1852" s="172"/>
      <c r="O1852" s="172"/>
      <c r="P1852" s="172"/>
      <c r="Q1852" s="172"/>
      <c r="R1852" s="172"/>
      <c r="S1852" s="172"/>
      <c r="T1852" s="172"/>
      <c r="U1852" s="172"/>
      <c r="V1852" s="172"/>
      <c r="W1852" s="172"/>
      <c r="X1852" s="172"/>
      <c r="Y1852" s="172"/>
      <c r="Z1852" s="172"/>
      <c r="AA1852" s="172"/>
      <c r="AB1852" s="172"/>
    </row>
    <row r="1853" spans="1:28" ht="25.5">
      <c r="A1853" s="166" t="s">
        <v>1510</v>
      </c>
      <c r="B1853" s="167" t="s">
        <v>2638</v>
      </c>
      <c r="C1853" s="167" t="s">
        <v>27</v>
      </c>
      <c r="D1853" s="168" t="s">
        <v>2639</v>
      </c>
      <c r="E1853" s="167" t="s">
        <v>1673</v>
      </c>
      <c r="F1853" s="169">
        <v>4.7600000000000003E-2</v>
      </c>
      <c r="G1853" s="170">
        <v>25.52</v>
      </c>
      <c r="H1853" s="171">
        <v>1.21</v>
      </c>
      <c r="I1853" s="172"/>
      <c r="J1853" s="172"/>
      <c r="K1853" s="172"/>
      <c r="L1853" s="172"/>
      <c r="M1853" s="172"/>
      <c r="N1853" s="172"/>
      <c r="O1853" s="172"/>
      <c r="P1853" s="172"/>
      <c r="Q1853" s="172"/>
      <c r="R1853" s="172"/>
      <c r="S1853" s="172"/>
      <c r="T1853" s="172"/>
      <c r="U1853" s="172"/>
      <c r="V1853" s="172"/>
      <c r="W1853" s="172"/>
      <c r="X1853" s="172"/>
      <c r="Y1853" s="172"/>
      <c r="Z1853" s="172"/>
      <c r="AA1853" s="172"/>
      <c r="AB1853" s="172"/>
    </row>
    <row r="1854" spans="1:28" ht="25.5">
      <c r="A1854" s="166" t="s">
        <v>1510</v>
      </c>
      <c r="B1854" s="167" t="s">
        <v>2637</v>
      </c>
      <c r="C1854" s="167" t="s">
        <v>27</v>
      </c>
      <c r="D1854" s="168" t="s">
        <v>1616</v>
      </c>
      <c r="E1854" s="167" t="s">
        <v>1673</v>
      </c>
      <c r="F1854" s="169">
        <v>4.7600000000000003E-2</v>
      </c>
      <c r="G1854" s="170">
        <v>31.63</v>
      </c>
      <c r="H1854" s="171">
        <v>1.5</v>
      </c>
      <c r="I1854" s="172"/>
      <c r="J1854" s="172"/>
      <c r="K1854" s="172"/>
      <c r="L1854" s="172"/>
      <c r="M1854" s="172"/>
      <c r="N1854" s="172"/>
      <c r="O1854" s="172"/>
      <c r="P1854" s="172"/>
      <c r="Q1854" s="172"/>
      <c r="R1854" s="172"/>
      <c r="S1854" s="172"/>
      <c r="T1854" s="172"/>
      <c r="U1854" s="172"/>
      <c r="V1854" s="172"/>
      <c r="W1854" s="172"/>
      <c r="X1854" s="172"/>
      <c r="Y1854" s="172"/>
      <c r="Z1854" s="172"/>
      <c r="AA1854" s="172"/>
      <c r="AB1854" s="172"/>
    </row>
    <row r="1855" spans="1:28" ht="14.25">
      <c r="A1855" s="166" t="s">
        <v>1513</v>
      </c>
      <c r="B1855" s="167" t="s">
        <v>2668</v>
      </c>
      <c r="C1855" s="167" t="s">
        <v>27</v>
      </c>
      <c r="D1855" s="168" t="s">
        <v>2669</v>
      </c>
      <c r="E1855" s="167" t="s">
        <v>76</v>
      </c>
      <c r="F1855" s="169">
        <v>1</v>
      </c>
      <c r="G1855" s="170">
        <v>11.73</v>
      </c>
      <c r="H1855" s="171">
        <v>11.73</v>
      </c>
      <c r="I1855" s="172"/>
      <c r="J1855" s="172"/>
      <c r="K1855" s="172"/>
      <c r="L1855" s="172"/>
      <c r="M1855" s="172"/>
      <c r="N1855" s="172"/>
      <c r="O1855" s="172"/>
      <c r="P1855" s="172"/>
      <c r="Q1855" s="172"/>
      <c r="R1855" s="172"/>
      <c r="S1855" s="172"/>
      <c r="T1855" s="172"/>
      <c r="U1855" s="172"/>
      <c r="V1855" s="172"/>
      <c r="W1855" s="172"/>
      <c r="X1855" s="172"/>
      <c r="Y1855" s="172"/>
      <c r="Z1855" s="172"/>
      <c r="AA1855" s="172"/>
      <c r="AB1855" s="172"/>
    </row>
    <row r="1856" spans="1:28" ht="25.5">
      <c r="A1856" s="166" t="s">
        <v>1513</v>
      </c>
      <c r="B1856" s="167" t="s">
        <v>2670</v>
      </c>
      <c r="C1856" s="167" t="s">
        <v>27</v>
      </c>
      <c r="D1856" s="168" t="s">
        <v>2671</v>
      </c>
      <c r="E1856" s="167" t="s">
        <v>76</v>
      </c>
      <c r="F1856" s="169">
        <v>1</v>
      </c>
      <c r="G1856" s="170">
        <v>1.39</v>
      </c>
      <c r="H1856" s="171">
        <v>1.39</v>
      </c>
      <c r="I1856" s="172"/>
      <c r="J1856" s="172"/>
      <c r="K1856" s="172"/>
      <c r="L1856" s="172"/>
      <c r="M1856" s="172"/>
      <c r="N1856" s="172"/>
      <c r="O1856" s="172"/>
      <c r="P1856" s="172"/>
      <c r="Q1856" s="172"/>
      <c r="R1856" s="172"/>
      <c r="S1856" s="172"/>
      <c r="T1856" s="172"/>
      <c r="U1856" s="172"/>
      <c r="V1856" s="172"/>
      <c r="W1856" s="172"/>
      <c r="X1856" s="172"/>
      <c r="Y1856" s="172"/>
      <c r="Z1856" s="172"/>
      <c r="AA1856" s="172"/>
      <c r="AB1856" s="172"/>
    </row>
    <row r="1857" spans="1:28" ht="14.25">
      <c r="A1857" s="159"/>
      <c r="B1857" s="160"/>
      <c r="C1857" s="160"/>
      <c r="D1857" s="161"/>
      <c r="E1857" s="160"/>
      <c r="F1857" s="162"/>
      <c r="G1857" s="163"/>
      <c r="H1857" s="164"/>
      <c r="I1857" s="172"/>
      <c r="J1857" s="172"/>
      <c r="K1857" s="172"/>
      <c r="L1857" s="172"/>
      <c r="M1857" s="172"/>
      <c r="N1857" s="172"/>
      <c r="O1857" s="172"/>
      <c r="P1857" s="172"/>
      <c r="Q1857" s="172"/>
      <c r="R1857" s="172"/>
      <c r="S1857" s="172"/>
      <c r="T1857" s="172"/>
      <c r="U1857" s="172"/>
      <c r="V1857" s="172"/>
      <c r="W1857" s="172"/>
      <c r="X1857" s="172"/>
      <c r="Y1857" s="172"/>
      <c r="Z1857" s="172"/>
      <c r="AA1857" s="172"/>
      <c r="AB1857" s="172"/>
    </row>
    <row r="1858" spans="1:28" ht="14.25">
      <c r="A1858" s="148" t="s">
        <v>903</v>
      </c>
      <c r="B1858" s="149" t="s">
        <v>7</v>
      </c>
      <c r="C1858" s="149" t="s">
        <v>1504</v>
      </c>
      <c r="D1858" s="165" t="s">
        <v>1505</v>
      </c>
      <c r="E1858" s="149" t="s">
        <v>10</v>
      </c>
      <c r="F1858" s="150" t="s">
        <v>11</v>
      </c>
      <c r="G1858" s="151" t="s">
        <v>1506</v>
      </c>
      <c r="H1858" s="152" t="s">
        <v>1507</v>
      </c>
      <c r="I1858" s="172"/>
      <c r="J1858" s="172"/>
      <c r="K1858" s="172"/>
      <c r="L1858" s="172"/>
      <c r="M1858" s="172"/>
      <c r="N1858" s="172"/>
      <c r="O1858" s="172"/>
      <c r="P1858" s="172"/>
      <c r="Q1858" s="172"/>
      <c r="R1858" s="172"/>
      <c r="S1858" s="172"/>
      <c r="T1858" s="172"/>
      <c r="U1858" s="172"/>
      <c r="V1858" s="172"/>
      <c r="W1858" s="172"/>
      <c r="X1858" s="172"/>
      <c r="Y1858" s="172"/>
      <c r="Z1858" s="172"/>
      <c r="AA1858" s="172"/>
      <c r="AB1858" s="172"/>
    </row>
    <row r="1859" spans="1:28" ht="25.5">
      <c r="A1859" s="153" t="s">
        <v>1508</v>
      </c>
      <c r="B1859" s="154" t="s">
        <v>904</v>
      </c>
      <c r="C1859" s="154" t="s">
        <v>27</v>
      </c>
      <c r="D1859" s="155" t="s">
        <v>905</v>
      </c>
      <c r="E1859" s="154" t="s">
        <v>76</v>
      </c>
      <c r="F1859" s="156">
        <v>1</v>
      </c>
      <c r="G1859" s="157">
        <v>17.32</v>
      </c>
      <c r="H1859" s="158">
        <v>17.32</v>
      </c>
      <c r="I1859" s="172"/>
      <c r="J1859" s="172"/>
      <c r="K1859" s="172"/>
      <c r="L1859" s="172"/>
      <c r="M1859" s="172"/>
      <c r="N1859" s="172"/>
      <c r="O1859" s="172"/>
      <c r="P1859" s="172"/>
      <c r="Q1859" s="172"/>
      <c r="R1859" s="172"/>
      <c r="S1859" s="172"/>
      <c r="T1859" s="172"/>
      <c r="U1859" s="172"/>
      <c r="V1859" s="172"/>
      <c r="W1859" s="172"/>
      <c r="X1859" s="172"/>
      <c r="Y1859" s="172"/>
      <c r="Z1859" s="172"/>
      <c r="AA1859" s="172"/>
      <c r="AB1859" s="172"/>
    </row>
    <row r="1860" spans="1:28" ht="25.5">
      <c r="A1860" s="166" t="s">
        <v>1510</v>
      </c>
      <c r="B1860" s="167" t="s">
        <v>2637</v>
      </c>
      <c r="C1860" s="167" t="s">
        <v>27</v>
      </c>
      <c r="D1860" s="168" t="s">
        <v>1616</v>
      </c>
      <c r="E1860" s="167" t="s">
        <v>1673</v>
      </c>
      <c r="F1860" s="169">
        <v>6.6299999999999998E-2</v>
      </c>
      <c r="G1860" s="170">
        <v>31.63</v>
      </c>
      <c r="H1860" s="171">
        <v>2.09</v>
      </c>
      <c r="I1860" s="172"/>
      <c r="J1860" s="172"/>
      <c r="K1860" s="172"/>
      <c r="L1860" s="172"/>
      <c r="M1860" s="172"/>
      <c r="N1860" s="172"/>
      <c r="O1860" s="172"/>
      <c r="P1860" s="172"/>
      <c r="Q1860" s="172"/>
      <c r="R1860" s="172"/>
      <c r="S1860" s="172"/>
      <c r="T1860" s="172"/>
      <c r="U1860" s="172"/>
      <c r="V1860" s="172"/>
      <c r="W1860" s="172"/>
      <c r="X1860" s="172"/>
      <c r="Y1860" s="172"/>
      <c r="Z1860" s="172"/>
      <c r="AA1860" s="172"/>
      <c r="AB1860" s="172"/>
    </row>
    <row r="1861" spans="1:28" ht="25.5">
      <c r="A1861" s="166" t="s">
        <v>1510</v>
      </c>
      <c r="B1861" s="167" t="s">
        <v>2638</v>
      </c>
      <c r="C1861" s="167" t="s">
        <v>27</v>
      </c>
      <c r="D1861" s="168" t="s">
        <v>2639</v>
      </c>
      <c r="E1861" s="167" t="s">
        <v>1673</v>
      </c>
      <c r="F1861" s="169">
        <v>6.6299999999999998E-2</v>
      </c>
      <c r="G1861" s="170">
        <v>25.52</v>
      </c>
      <c r="H1861" s="171">
        <v>1.69</v>
      </c>
      <c r="I1861" s="172"/>
      <c r="J1861" s="172"/>
      <c r="K1861" s="172"/>
      <c r="L1861" s="172"/>
      <c r="M1861" s="172"/>
      <c r="N1861" s="172"/>
      <c r="O1861" s="172"/>
      <c r="P1861" s="172"/>
      <c r="Q1861" s="172"/>
      <c r="R1861" s="172"/>
      <c r="S1861" s="172"/>
      <c r="T1861" s="172"/>
      <c r="U1861" s="172"/>
      <c r="V1861" s="172"/>
      <c r="W1861" s="172"/>
      <c r="X1861" s="172"/>
      <c r="Y1861" s="172"/>
      <c r="Z1861" s="172"/>
      <c r="AA1861" s="172"/>
      <c r="AB1861" s="172"/>
    </row>
    <row r="1862" spans="1:28" ht="25.5">
      <c r="A1862" s="166" t="s">
        <v>1513</v>
      </c>
      <c r="B1862" s="167" t="s">
        <v>2672</v>
      </c>
      <c r="C1862" s="167" t="s">
        <v>27</v>
      </c>
      <c r="D1862" s="168" t="s">
        <v>2673</v>
      </c>
      <c r="E1862" s="167" t="s">
        <v>76</v>
      </c>
      <c r="F1862" s="169">
        <v>1</v>
      </c>
      <c r="G1862" s="170">
        <v>1.81</v>
      </c>
      <c r="H1862" s="171">
        <v>1.81</v>
      </c>
      <c r="I1862" s="172"/>
      <c r="J1862" s="172"/>
      <c r="K1862" s="172"/>
      <c r="L1862" s="172"/>
      <c r="M1862" s="172"/>
      <c r="N1862" s="172"/>
      <c r="O1862" s="172"/>
      <c r="P1862" s="172"/>
      <c r="Q1862" s="172"/>
      <c r="R1862" s="172"/>
      <c r="S1862" s="172"/>
      <c r="T1862" s="172"/>
      <c r="U1862" s="172"/>
      <c r="V1862" s="172"/>
      <c r="W1862" s="172"/>
      <c r="X1862" s="172"/>
      <c r="Y1862" s="172"/>
      <c r="Z1862" s="172"/>
      <c r="AA1862" s="172"/>
      <c r="AB1862" s="172"/>
    </row>
    <row r="1863" spans="1:28" ht="14.25">
      <c r="A1863" s="166" t="s">
        <v>1513</v>
      </c>
      <c r="B1863" s="167" t="s">
        <v>2668</v>
      </c>
      <c r="C1863" s="167" t="s">
        <v>27</v>
      </c>
      <c r="D1863" s="168" t="s">
        <v>2669</v>
      </c>
      <c r="E1863" s="167" t="s">
        <v>76</v>
      </c>
      <c r="F1863" s="169">
        <v>1</v>
      </c>
      <c r="G1863" s="170">
        <v>11.73</v>
      </c>
      <c r="H1863" s="171">
        <v>11.73</v>
      </c>
      <c r="I1863" s="172"/>
      <c r="J1863" s="172"/>
      <c r="K1863" s="172"/>
      <c r="L1863" s="172"/>
      <c r="M1863" s="172"/>
      <c r="N1863" s="172"/>
      <c r="O1863" s="172"/>
      <c r="P1863" s="172"/>
      <c r="Q1863" s="172"/>
      <c r="R1863" s="172"/>
      <c r="S1863" s="172"/>
      <c r="T1863" s="172"/>
      <c r="U1863" s="172"/>
      <c r="V1863" s="172"/>
      <c r="W1863" s="172"/>
      <c r="X1863" s="172"/>
      <c r="Y1863" s="172"/>
      <c r="Z1863" s="172"/>
      <c r="AA1863" s="172"/>
      <c r="AB1863" s="172"/>
    </row>
    <row r="1864" spans="1:28" ht="14.25">
      <c r="A1864" s="159"/>
      <c r="B1864" s="160"/>
      <c r="C1864" s="160"/>
      <c r="D1864" s="161"/>
      <c r="E1864" s="160"/>
      <c r="F1864" s="162"/>
      <c r="G1864" s="163"/>
      <c r="H1864" s="164"/>
      <c r="I1864" s="172"/>
      <c r="J1864" s="172"/>
      <c r="K1864" s="172"/>
      <c r="L1864" s="172"/>
      <c r="M1864" s="172"/>
      <c r="N1864" s="172"/>
      <c r="O1864" s="172"/>
      <c r="P1864" s="172"/>
      <c r="Q1864" s="172"/>
      <c r="R1864" s="172"/>
      <c r="S1864" s="172"/>
      <c r="T1864" s="172"/>
      <c r="U1864" s="172"/>
      <c r="V1864" s="172"/>
      <c r="W1864" s="172"/>
      <c r="X1864" s="172"/>
      <c r="Y1864" s="172"/>
      <c r="Z1864" s="172"/>
      <c r="AA1864" s="172"/>
      <c r="AB1864" s="172"/>
    </row>
    <row r="1865" spans="1:28" ht="14.25">
      <c r="A1865" s="148" t="s">
        <v>906</v>
      </c>
      <c r="B1865" s="149" t="s">
        <v>7</v>
      </c>
      <c r="C1865" s="149" t="s">
        <v>1504</v>
      </c>
      <c r="D1865" s="165" t="s">
        <v>1505</v>
      </c>
      <c r="E1865" s="149" t="s">
        <v>10</v>
      </c>
      <c r="F1865" s="150" t="s">
        <v>11</v>
      </c>
      <c r="G1865" s="151" t="s">
        <v>1506</v>
      </c>
      <c r="H1865" s="152" t="s">
        <v>1507</v>
      </c>
      <c r="I1865" s="172"/>
      <c r="J1865" s="172"/>
      <c r="K1865" s="172"/>
      <c r="L1865" s="172"/>
      <c r="M1865" s="172"/>
      <c r="N1865" s="172"/>
      <c r="O1865" s="172"/>
      <c r="P1865" s="172"/>
      <c r="Q1865" s="172"/>
      <c r="R1865" s="172"/>
      <c r="S1865" s="172"/>
      <c r="T1865" s="172"/>
      <c r="U1865" s="172"/>
      <c r="V1865" s="172"/>
      <c r="W1865" s="172"/>
      <c r="X1865" s="172"/>
      <c r="Y1865" s="172"/>
      <c r="Z1865" s="172"/>
      <c r="AA1865" s="172"/>
      <c r="AB1865" s="172"/>
    </row>
    <row r="1866" spans="1:28" ht="25.5">
      <c r="A1866" s="153" t="s">
        <v>1508</v>
      </c>
      <c r="B1866" s="154" t="s">
        <v>907</v>
      </c>
      <c r="C1866" s="154" t="s">
        <v>27</v>
      </c>
      <c r="D1866" s="155" t="s">
        <v>908</v>
      </c>
      <c r="E1866" s="154" t="s">
        <v>76</v>
      </c>
      <c r="F1866" s="156">
        <v>1</v>
      </c>
      <c r="G1866" s="157">
        <v>75.48</v>
      </c>
      <c r="H1866" s="158">
        <v>75.48</v>
      </c>
      <c r="I1866" s="172"/>
      <c r="J1866" s="172"/>
      <c r="K1866" s="172"/>
      <c r="L1866" s="172"/>
      <c r="M1866" s="172"/>
      <c r="N1866" s="172"/>
      <c r="O1866" s="172"/>
      <c r="P1866" s="172"/>
      <c r="Q1866" s="172"/>
      <c r="R1866" s="172"/>
      <c r="S1866" s="172"/>
      <c r="T1866" s="172"/>
      <c r="U1866" s="172"/>
      <c r="V1866" s="172"/>
      <c r="W1866" s="172"/>
      <c r="X1866" s="172"/>
      <c r="Y1866" s="172"/>
      <c r="Z1866" s="172"/>
      <c r="AA1866" s="172"/>
      <c r="AB1866" s="172"/>
    </row>
    <row r="1867" spans="1:28" ht="25.5">
      <c r="A1867" s="166" t="s">
        <v>1510</v>
      </c>
      <c r="B1867" s="167" t="s">
        <v>2637</v>
      </c>
      <c r="C1867" s="167" t="s">
        <v>27</v>
      </c>
      <c r="D1867" s="168" t="s">
        <v>1616</v>
      </c>
      <c r="E1867" s="167" t="s">
        <v>1673</v>
      </c>
      <c r="F1867" s="169">
        <v>9.5200000000000007E-2</v>
      </c>
      <c r="G1867" s="170">
        <v>31.63</v>
      </c>
      <c r="H1867" s="171">
        <v>3.01</v>
      </c>
      <c r="I1867" s="172"/>
      <c r="J1867" s="172"/>
      <c r="K1867" s="172"/>
      <c r="L1867" s="172"/>
      <c r="M1867" s="172"/>
      <c r="N1867" s="172"/>
      <c r="O1867" s="172"/>
      <c r="P1867" s="172"/>
      <c r="Q1867" s="172"/>
      <c r="R1867" s="172"/>
      <c r="S1867" s="172"/>
      <c r="T1867" s="172"/>
      <c r="U1867" s="172"/>
      <c r="V1867" s="172"/>
      <c r="W1867" s="172"/>
      <c r="X1867" s="172"/>
      <c r="Y1867" s="172"/>
      <c r="Z1867" s="172"/>
      <c r="AA1867" s="172"/>
      <c r="AB1867" s="172"/>
    </row>
    <row r="1868" spans="1:28" ht="25.5">
      <c r="A1868" s="166" t="s">
        <v>1510</v>
      </c>
      <c r="B1868" s="167" t="s">
        <v>2638</v>
      </c>
      <c r="C1868" s="167" t="s">
        <v>27</v>
      </c>
      <c r="D1868" s="168" t="s">
        <v>2639</v>
      </c>
      <c r="E1868" s="167" t="s">
        <v>1673</v>
      </c>
      <c r="F1868" s="169">
        <v>9.5200000000000007E-2</v>
      </c>
      <c r="G1868" s="170">
        <v>25.52</v>
      </c>
      <c r="H1868" s="171">
        <v>2.42</v>
      </c>
      <c r="I1868" s="172"/>
      <c r="J1868" s="172"/>
      <c r="K1868" s="172"/>
      <c r="L1868" s="172"/>
      <c r="M1868" s="172"/>
      <c r="N1868" s="172"/>
      <c r="O1868" s="172"/>
      <c r="P1868" s="172"/>
      <c r="Q1868" s="172"/>
      <c r="R1868" s="172"/>
      <c r="S1868" s="172"/>
      <c r="T1868" s="172"/>
      <c r="U1868" s="172"/>
      <c r="V1868" s="172"/>
      <c r="W1868" s="172"/>
      <c r="X1868" s="172"/>
      <c r="Y1868" s="172"/>
      <c r="Z1868" s="172"/>
      <c r="AA1868" s="172"/>
      <c r="AB1868" s="172"/>
    </row>
    <row r="1869" spans="1:28" ht="14.25">
      <c r="A1869" s="166" t="s">
        <v>1513</v>
      </c>
      <c r="B1869" s="167" t="s">
        <v>2674</v>
      </c>
      <c r="C1869" s="167" t="s">
        <v>27</v>
      </c>
      <c r="D1869" s="168" t="s">
        <v>2675</v>
      </c>
      <c r="E1869" s="167" t="s">
        <v>76</v>
      </c>
      <c r="F1869" s="169">
        <v>1</v>
      </c>
      <c r="G1869" s="170">
        <v>67.27</v>
      </c>
      <c r="H1869" s="171">
        <v>67.27</v>
      </c>
      <c r="I1869" s="172"/>
      <c r="J1869" s="172"/>
      <c r="K1869" s="172"/>
      <c r="L1869" s="172"/>
      <c r="M1869" s="172"/>
      <c r="N1869" s="172"/>
      <c r="O1869" s="172"/>
      <c r="P1869" s="172"/>
      <c r="Q1869" s="172"/>
      <c r="R1869" s="172"/>
      <c r="S1869" s="172"/>
      <c r="T1869" s="172"/>
      <c r="U1869" s="172"/>
      <c r="V1869" s="172"/>
      <c r="W1869" s="172"/>
      <c r="X1869" s="172"/>
      <c r="Y1869" s="172"/>
      <c r="Z1869" s="172"/>
      <c r="AA1869" s="172"/>
      <c r="AB1869" s="172"/>
    </row>
    <row r="1870" spans="1:28" ht="25.5">
      <c r="A1870" s="166" t="s">
        <v>1513</v>
      </c>
      <c r="B1870" s="167" t="s">
        <v>2670</v>
      </c>
      <c r="C1870" s="167" t="s">
        <v>27</v>
      </c>
      <c r="D1870" s="168" t="s">
        <v>2671</v>
      </c>
      <c r="E1870" s="167" t="s">
        <v>76</v>
      </c>
      <c r="F1870" s="169">
        <v>2</v>
      </c>
      <c r="G1870" s="170">
        <v>1.39</v>
      </c>
      <c r="H1870" s="171">
        <v>2.78</v>
      </c>
      <c r="I1870" s="172"/>
      <c r="J1870" s="172"/>
      <c r="K1870" s="172"/>
      <c r="L1870" s="172"/>
      <c r="M1870" s="172"/>
      <c r="N1870" s="172"/>
      <c r="O1870" s="172"/>
      <c r="P1870" s="172"/>
      <c r="Q1870" s="172"/>
      <c r="R1870" s="172"/>
      <c r="S1870" s="172"/>
      <c r="T1870" s="172"/>
      <c r="U1870" s="172"/>
      <c r="V1870" s="172"/>
      <c r="W1870" s="172"/>
      <c r="X1870" s="172"/>
      <c r="Y1870" s="172"/>
      <c r="Z1870" s="172"/>
      <c r="AA1870" s="172"/>
      <c r="AB1870" s="172"/>
    </row>
    <row r="1871" spans="1:28" ht="14.25">
      <c r="A1871" s="159"/>
      <c r="B1871" s="160"/>
      <c r="C1871" s="160"/>
      <c r="D1871" s="161"/>
      <c r="E1871" s="160"/>
      <c r="F1871" s="162"/>
      <c r="G1871" s="163"/>
      <c r="H1871" s="164"/>
      <c r="I1871" s="172"/>
      <c r="J1871" s="172"/>
      <c r="K1871" s="172"/>
      <c r="L1871" s="172"/>
      <c r="M1871" s="172"/>
      <c r="N1871" s="172"/>
      <c r="O1871" s="172"/>
      <c r="P1871" s="172"/>
      <c r="Q1871" s="172"/>
      <c r="R1871" s="172"/>
      <c r="S1871" s="172"/>
      <c r="T1871" s="172"/>
      <c r="U1871" s="172"/>
      <c r="V1871" s="172"/>
      <c r="W1871" s="172"/>
      <c r="X1871" s="172"/>
      <c r="Y1871" s="172"/>
      <c r="Z1871" s="172"/>
      <c r="AA1871" s="172"/>
      <c r="AB1871" s="172"/>
    </row>
    <row r="1872" spans="1:28" ht="14.25">
      <c r="A1872" s="148" t="s">
        <v>909</v>
      </c>
      <c r="B1872" s="149" t="s">
        <v>7</v>
      </c>
      <c r="C1872" s="149" t="s">
        <v>1504</v>
      </c>
      <c r="D1872" s="165" t="s">
        <v>1505</v>
      </c>
      <c r="E1872" s="149" t="s">
        <v>10</v>
      </c>
      <c r="F1872" s="150" t="s">
        <v>11</v>
      </c>
      <c r="G1872" s="151" t="s">
        <v>1506</v>
      </c>
      <c r="H1872" s="152" t="s">
        <v>1507</v>
      </c>
      <c r="I1872" s="172"/>
      <c r="J1872" s="172"/>
      <c r="K1872" s="172"/>
      <c r="L1872" s="172"/>
      <c r="M1872" s="172"/>
      <c r="N1872" s="172"/>
      <c r="O1872" s="172"/>
      <c r="P1872" s="172"/>
      <c r="Q1872" s="172"/>
      <c r="R1872" s="172"/>
      <c r="S1872" s="172"/>
      <c r="T1872" s="172"/>
      <c r="U1872" s="172"/>
      <c r="V1872" s="172"/>
      <c r="W1872" s="172"/>
      <c r="X1872" s="172"/>
      <c r="Y1872" s="172"/>
      <c r="Z1872" s="172"/>
      <c r="AA1872" s="172"/>
      <c r="AB1872" s="172"/>
    </row>
    <row r="1873" spans="1:28" ht="25.5">
      <c r="A1873" s="153" t="s">
        <v>1508</v>
      </c>
      <c r="B1873" s="154" t="s">
        <v>910</v>
      </c>
      <c r="C1873" s="154" t="s">
        <v>27</v>
      </c>
      <c r="D1873" s="155" t="s">
        <v>911</v>
      </c>
      <c r="E1873" s="154" t="s">
        <v>76</v>
      </c>
      <c r="F1873" s="156">
        <v>1</v>
      </c>
      <c r="G1873" s="157">
        <v>78.459999999999994</v>
      </c>
      <c r="H1873" s="158">
        <v>78.459999999999994</v>
      </c>
      <c r="I1873" s="172"/>
      <c r="J1873" s="172"/>
      <c r="K1873" s="172"/>
      <c r="L1873" s="172"/>
      <c r="M1873" s="172"/>
      <c r="N1873" s="172"/>
      <c r="O1873" s="172"/>
      <c r="P1873" s="172"/>
      <c r="Q1873" s="172"/>
      <c r="R1873" s="172"/>
      <c r="S1873" s="172"/>
      <c r="T1873" s="172"/>
      <c r="U1873" s="172"/>
      <c r="V1873" s="172"/>
      <c r="W1873" s="172"/>
      <c r="X1873" s="172"/>
      <c r="Y1873" s="172"/>
      <c r="Z1873" s="172"/>
      <c r="AA1873" s="172"/>
      <c r="AB1873" s="172"/>
    </row>
    <row r="1874" spans="1:28" ht="25.5">
      <c r="A1874" s="166" t="s">
        <v>1510</v>
      </c>
      <c r="B1874" s="167" t="s">
        <v>2637</v>
      </c>
      <c r="C1874" s="167" t="s">
        <v>27</v>
      </c>
      <c r="D1874" s="168" t="s">
        <v>1616</v>
      </c>
      <c r="E1874" s="167" t="s">
        <v>1673</v>
      </c>
      <c r="F1874" s="169">
        <v>0.13250000000000001</v>
      </c>
      <c r="G1874" s="170">
        <v>31.63</v>
      </c>
      <c r="H1874" s="171">
        <v>4.1900000000000004</v>
      </c>
      <c r="I1874" s="172"/>
      <c r="J1874" s="172"/>
      <c r="K1874" s="172"/>
      <c r="L1874" s="172"/>
      <c r="M1874" s="172"/>
      <c r="N1874" s="172"/>
      <c r="O1874" s="172"/>
      <c r="P1874" s="172"/>
      <c r="Q1874" s="172"/>
      <c r="R1874" s="172"/>
      <c r="S1874" s="172"/>
      <c r="T1874" s="172"/>
      <c r="U1874" s="172"/>
      <c r="V1874" s="172"/>
      <c r="W1874" s="172"/>
      <c r="X1874" s="172"/>
      <c r="Y1874" s="172"/>
      <c r="Z1874" s="172"/>
      <c r="AA1874" s="172"/>
      <c r="AB1874" s="172"/>
    </row>
    <row r="1875" spans="1:28" ht="25.5">
      <c r="A1875" s="166" t="s">
        <v>1510</v>
      </c>
      <c r="B1875" s="167" t="s">
        <v>2638</v>
      </c>
      <c r="C1875" s="167" t="s">
        <v>27</v>
      </c>
      <c r="D1875" s="168" t="s">
        <v>2639</v>
      </c>
      <c r="E1875" s="167" t="s">
        <v>1673</v>
      </c>
      <c r="F1875" s="169">
        <v>0.13250000000000001</v>
      </c>
      <c r="G1875" s="170">
        <v>25.52</v>
      </c>
      <c r="H1875" s="171">
        <v>3.38</v>
      </c>
      <c r="I1875" s="172"/>
      <c r="J1875" s="172"/>
      <c r="K1875" s="172"/>
      <c r="L1875" s="172"/>
      <c r="M1875" s="172"/>
      <c r="N1875" s="172"/>
      <c r="O1875" s="172"/>
      <c r="P1875" s="172"/>
      <c r="Q1875" s="172"/>
      <c r="R1875" s="172"/>
      <c r="S1875" s="172"/>
      <c r="T1875" s="172"/>
      <c r="U1875" s="172"/>
      <c r="V1875" s="172"/>
      <c r="W1875" s="172"/>
      <c r="X1875" s="172"/>
      <c r="Y1875" s="172"/>
      <c r="Z1875" s="172"/>
      <c r="AA1875" s="172"/>
      <c r="AB1875" s="172"/>
    </row>
    <row r="1876" spans="1:28" ht="25.5">
      <c r="A1876" s="166" t="s">
        <v>1513</v>
      </c>
      <c r="B1876" s="167" t="s">
        <v>2672</v>
      </c>
      <c r="C1876" s="167" t="s">
        <v>27</v>
      </c>
      <c r="D1876" s="168" t="s">
        <v>2673</v>
      </c>
      <c r="E1876" s="167" t="s">
        <v>76</v>
      </c>
      <c r="F1876" s="169">
        <v>2</v>
      </c>
      <c r="G1876" s="170">
        <v>1.81</v>
      </c>
      <c r="H1876" s="171">
        <v>3.62</v>
      </c>
      <c r="I1876" s="172"/>
      <c r="J1876" s="172"/>
      <c r="K1876" s="172"/>
      <c r="L1876" s="172"/>
      <c r="M1876" s="172"/>
      <c r="N1876" s="172"/>
      <c r="O1876" s="172"/>
      <c r="P1876" s="172"/>
      <c r="Q1876" s="172"/>
      <c r="R1876" s="172"/>
      <c r="S1876" s="172"/>
      <c r="T1876" s="172"/>
      <c r="U1876" s="172"/>
      <c r="V1876" s="172"/>
      <c r="W1876" s="172"/>
      <c r="X1876" s="172"/>
      <c r="Y1876" s="172"/>
      <c r="Z1876" s="172"/>
      <c r="AA1876" s="172"/>
      <c r="AB1876" s="172"/>
    </row>
    <row r="1877" spans="1:28" ht="14.25">
      <c r="A1877" s="166" t="s">
        <v>1513</v>
      </c>
      <c r="B1877" s="167" t="s">
        <v>2674</v>
      </c>
      <c r="C1877" s="167" t="s">
        <v>27</v>
      </c>
      <c r="D1877" s="168" t="s">
        <v>2675</v>
      </c>
      <c r="E1877" s="167" t="s">
        <v>76</v>
      </c>
      <c r="F1877" s="169">
        <v>1</v>
      </c>
      <c r="G1877" s="170">
        <v>67.27</v>
      </c>
      <c r="H1877" s="171">
        <v>67.27</v>
      </c>
      <c r="I1877" s="172"/>
      <c r="J1877" s="172"/>
      <c r="K1877" s="172"/>
      <c r="L1877" s="172"/>
      <c r="M1877" s="172"/>
      <c r="N1877" s="172"/>
      <c r="O1877" s="172"/>
      <c r="P1877" s="172"/>
      <c r="Q1877" s="172"/>
      <c r="R1877" s="172"/>
      <c r="S1877" s="172"/>
      <c r="T1877" s="172"/>
      <c r="U1877" s="172"/>
      <c r="V1877" s="172"/>
      <c r="W1877" s="172"/>
      <c r="X1877" s="172"/>
      <c r="Y1877" s="172"/>
      <c r="Z1877" s="172"/>
      <c r="AA1877" s="172"/>
      <c r="AB1877" s="172"/>
    </row>
    <row r="1878" spans="1:28" ht="14.25">
      <c r="A1878" s="159"/>
      <c r="B1878" s="160"/>
      <c r="C1878" s="160"/>
      <c r="D1878" s="161"/>
      <c r="E1878" s="160"/>
      <c r="F1878" s="162"/>
      <c r="G1878" s="163"/>
      <c r="H1878" s="164"/>
      <c r="I1878" s="172"/>
      <c r="J1878" s="172"/>
      <c r="K1878" s="172"/>
      <c r="L1878" s="172"/>
      <c r="M1878" s="172"/>
      <c r="N1878" s="172"/>
      <c r="O1878" s="172"/>
      <c r="P1878" s="172"/>
      <c r="Q1878" s="172"/>
      <c r="R1878" s="172"/>
      <c r="S1878" s="172"/>
      <c r="T1878" s="172"/>
      <c r="U1878" s="172"/>
      <c r="V1878" s="172"/>
      <c r="W1878" s="172"/>
      <c r="X1878" s="172"/>
      <c r="Y1878" s="172"/>
      <c r="Z1878" s="172"/>
      <c r="AA1878" s="172"/>
      <c r="AB1878" s="172"/>
    </row>
    <row r="1879" spans="1:28" ht="14.25">
      <c r="A1879" s="148" t="s">
        <v>912</v>
      </c>
      <c r="B1879" s="149" t="s">
        <v>7</v>
      </c>
      <c r="C1879" s="149" t="s">
        <v>1504</v>
      </c>
      <c r="D1879" s="165" t="s">
        <v>1505</v>
      </c>
      <c r="E1879" s="149" t="s">
        <v>10</v>
      </c>
      <c r="F1879" s="150" t="s">
        <v>11</v>
      </c>
      <c r="G1879" s="151" t="s">
        <v>1506</v>
      </c>
      <c r="H1879" s="152" t="s">
        <v>1507</v>
      </c>
      <c r="I1879" s="172"/>
      <c r="J1879" s="172"/>
      <c r="K1879" s="172"/>
      <c r="L1879" s="172"/>
      <c r="M1879" s="172"/>
      <c r="N1879" s="172"/>
      <c r="O1879" s="172"/>
      <c r="P1879" s="172"/>
      <c r="Q1879" s="172"/>
      <c r="R1879" s="172"/>
      <c r="S1879" s="172"/>
      <c r="T1879" s="172"/>
      <c r="U1879" s="172"/>
      <c r="V1879" s="172"/>
      <c r="W1879" s="172"/>
      <c r="X1879" s="172"/>
      <c r="Y1879" s="172"/>
      <c r="Z1879" s="172"/>
      <c r="AA1879" s="172"/>
      <c r="AB1879" s="172"/>
    </row>
    <row r="1880" spans="1:28" ht="25.5">
      <c r="A1880" s="153" t="s">
        <v>1508</v>
      </c>
      <c r="B1880" s="154" t="s">
        <v>913</v>
      </c>
      <c r="C1880" s="154" t="s">
        <v>27</v>
      </c>
      <c r="D1880" s="155" t="s">
        <v>914</v>
      </c>
      <c r="E1880" s="154" t="s">
        <v>76</v>
      </c>
      <c r="F1880" s="156">
        <v>1</v>
      </c>
      <c r="G1880" s="157">
        <v>78.459999999999994</v>
      </c>
      <c r="H1880" s="158">
        <v>78.459999999999994</v>
      </c>
      <c r="I1880" s="172"/>
      <c r="J1880" s="172"/>
      <c r="K1880" s="172"/>
      <c r="L1880" s="172"/>
      <c r="M1880" s="172"/>
      <c r="N1880" s="172"/>
      <c r="O1880" s="172"/>
      <c r="P1880" s="172"/>
      <c r="Q1880" s="172"/>
      <c r="R1880" s="172"/>
      <c r="S1880" s="172"/>
      <c r="T1880" s="172"/>
      <c r="U1880" s="172"/>
      <c r="V1880" s="172"/>
      <c r="W1880" s="172"/>
      <c r="X1880" s="172"/>
      <c r="Y1880" s="172"/>
      <c r="Z1880" s="172"/>
      <c r="AA1880" s="172"/>
      <c r="AB1880" s="172"/>
    </row>
    <row r="1881" spans="1:28" ht="25.5">
      <c r="A1881" s="166" t="s">
        <v>1510</v>
      </c>
      <c r="B1881" s="167" t="s">
        <v>2637</v>
      </c>
      <c r="C1881" s="167" t="s">
        <v>27</v>
      </c>
      <c r="D1881" s="168" t="s">
        <v>1616</v>
      </c>
      <c r="E1881" s="167" t="s">
        <v>1673</v>
      </c>
      <c r="F1881" s="169">
        <v>0.13250000000000001</v>
      </c>
      <c r="G1881" s="170">
        <v>31.63</v>
      </c>
      <c r="H1881" s="171">
        <v>4.1900000000000004</v>
      </c>
      <c r="I1881" s="172"/>
      <c r="J1881" s="172"/>
      <c r="K1881" s="172"/>
      <c r="L1881" s="172"/>
      <c r="M1881" s="172"/>
      <c r="N1881" s="172"/>
      <c r="O1881" s="172"/>
      <c r="P1881" s="172"/>
      <c r="Q1881" s="172"/>
      <c r="R1881" s="172"/>
      <c r="S1881" s="172"/>
      <c r="T1881" s="172"/>
      <c r="U1881" s="172"/>
      <c r="V1881" s="172"/>
      <c r="W1881" s="172"/>
      <c r="X1881" s="172"/>
      <c r="Y1881" s="172"/>
      <c r="Z1881" s="172"/>
      <c r="AA1881" s="172"/>
      <c r="AB1881" s="172"/>
    </row>
    <row r="1882" spans="1:28" ht="25.5">
      <c r="A1882" s="166" t="s">
        <v>1510</v>
      </c>
      <c r="B1882" s="167" t="s">
        <v>2638</v>
      </c>
      <c r="C1882" s="167" t="s">
        <v>27</v>
      </c>
      <c r="D1882" s="168" t="s">
        <v>2639</v>
      </c>
      <c r="E1882" s="167" t="s">
        <v>1673</v>
      </c>
      <c r="F1882" s="169">
        <v>0.13250000000000001</v>
      </c>
      <c r="G1882" s="170">
        <v>25.52</v>
      </c>
      <c r="H1882" s="171">
        <v>3.38</v>
      </c>
      <c r="I1882" s="172"/>
      <c r="J1882" s="172"/>
      <c r="K1882" s="172"/>
      <c r="L1882" s="172"/>
      <c r="M1882" s="172"/>
      <c r="N1882" s="172"/>
      <c r="O1882" s="172"/>
      <c r="P1882" s="172"/>
      <c r="Q1882" s="172"/>
      <c r="R1882" s="172"/>
      <c r="S1882" s="172"/>
      <c r="T1882" s="172"/>
      <c r="U1882" s="172"/>
      <c r="V1882" s="172"/>
      <c r="W1882" s="172"/>
      <c r="X1882" s="172"/>
      <c r="Y1882" s="172"/>
      <c r="Z1882" s="172"/>
      <c r="AA1882" s="172"/>
      <c r="AB1882" s="172"/>
    </row>
    <row r="1883" spans="1:28" ht="25.5">
      <c r="A1883" s="166" t="s">
        <v>1513</v>
      </c>
      <c r="B1883" s="167" t="s">
        <v>2672</v>
      </c>
      <c r="C1883" s="167" t="s">
        <v>27</v>
      </c>
      <c r="D1883" s="168" t="s">
        <v>2673</v>
      </c>
      <c r="E1883" s="167" t="s">
        <v>76</v>
      </c>
      <c r="F1883" s="169">
        <v>2</v>
      </c>
      <c r="G1883" s="170">
        <v>1.81</v>
      </c>
      <c r="H1883" s="171">
        <v>3.62</v>
      </c>
      <c r="I1883" s="172"/>
      <c r="J1883" s="172"/>
      <c r="K1883" s="172"/>
      <c r="L1883" s="172"/>
      <c r="M1883" s="172"/>
      <c r="N1883" s="172"/>
      <c r="O1883" s="172"/>
      <c r="P1883" s="172"/>
      <c r="Q1883" s="172"/>
      <c r="R1883" s="172"/>
      <c r="S1883" s="172"/>
      <c r="T1883" s="172"/>
      <c r="U1883" s="172"/>
      <c r="V1883" s="172"/>
      <c r="W1883" s="172"/>
      <c r="X1883" s="172"/>
      <c r="Y1883" s="172"/>
      <c r="Z1883" s="172"/>
      <c r="AA1883" s="172"/>
      <c r="AB1883" s="172"/>
    </row>
    <row r="1884" spans="1:28" ht="14.25">
      <c r="A1884" s="166" t="s">
        <v>1513</v>
      </c>
      <c r="B1884" s="167" t="s">
        <v>2674</v>
      </c>
      <c r="C1884" s="167" t="s">
        <v>27</v>
      </c>
      <c r="D1884" s="168" t="s">
        <v>2675</v>
      </c>
      <c r="E1884" s="167" t="s">
        <v>76</v>
      </c>
      <c r="F1884" s="169">
        <v>1</v>
      </c>
      <c r="G1884" s="170">
        <v>67.27</v>
      </c>
      <c r="H1884" s="171">
        <v>67.27</v>
      </c>
      <c r="I1884" s="172"/>
      <c r="J1884" s="172"/>
      <c r="K1884" s="172"/>
      <c r="L1884" s="172"/>
      <c r="M1884" s="172"/>
      <c r="N1884" s="172"/>
      <c r="O1884" s="172"/>
      <c r="P1884" s="172"/>
      <c r="Q1884" s="172"/>
      <c r="R1884" s="172"/>
      <c r="S1884" s="172"/>
      <c r="T1884" s="172"/>
      <c r="U1884" s="172"/>
      <c r="V1884" s="172"/>
      <c r="W1884" s="172"/>
      <c r="X1884" s="172"/>
      <c r="Y1884" s="172"/>
      <c r="Z1884" s="172"/>
      <c r="AA1884" s="172"/>
      <c r="AB1884" s="172"/>
    </row>
    <row r="1885" spans="1:28" ht="14.25">
      <c r="A1885" s="159"/>
      <c r="B1885" s="160"/>
      <c r="C1885" s="160"/>
      <c r="D1885" s="161"/>
      <c r="E1885" s="160"/>
      <c r="F1885" s="162"/>
      <c r="G1885" s="163"/>
      <c r="H1885" s="164"/>
      <c r="I1885" s="172"/>
      <c r="J1885" s="172"/>
      <c r="K1885" s="172"/>
      <c r="L1885" s="172"/>
      <c r="M1885" s="172"/>
      <c r="N1885" s="172"/>
      <c r="O1885" s="172"/>
      <c r="P1885" s="172"/>
      <c r="Q1885" s="172"/>
      <c r="R1885" s="172"/>
      <c r="S1885" s="172"/>
      <c r="T1885" s="172"/>
      <c r="U1885" s="172"/>
      <c r="V1885" s="172"/>
      <c r="W1885" s="172"/>
      <c r="X1885" s="172"/>
      <c r="Y1885" s="172"/>
      <c r="Z1885" s="172"/>
      <c r="AA1885" s="172"/>
      <c r="AB1885" s="172"/>
    </row>
    <row r="1886" spans="1:28" ht="14.25">
      <c r="A1886" s="148" t="s">
        <v>915</v>
      </c>
      <c r="B1886" s="149" t="s">
        <v>7</v>
      </c>
      <c r="C1886" s="149" t="s">
        <v>1504</v>
      </c>
      <c r="D1886" s="165" t="s">
        <v>1505</v>
      </c>
      <c r="E1886" s="149" t="s">
        <v>10</v>
      </c>
      <c r="F1886" s="150" t="s">
        <v>11</v>
      </c>
      <c r="G1886" s="151" t="s">
        <v>1506</v>
      </c>
      <c r="H1886" s="152" t="s">
        <v>1507</v>
      </c>
      <c r="I1886" s="172"/>
      <c r="J1886" s="172"/>
      <c r="K1886" s="172"/>
      <c r="L1886" s="172"/>
      <c r="M1886" s="172"/>
      <c r="N1886" s="172"/>
      <c r="O1886" s="172"/>
      <c r="P1886" s="172"/>
      <c r="Q1886" s="172"/>
      <c r="R1886" s="172"/>
      <c r="S1886" s="172"/>
      <c r="T1886" s="172"/>
      <c r="U1886" s="172"/>
      <c r="V1886" s="172"/>
      <c r="W1886" s="172"/>
      <c r="X1886" s="172"/>
      <c r="Y1886" s="172"/>
      <c r="Z1886" s="172"/>
      <c r="AA1886" s="172"/>
      <c r="AB1886" s="172"/>
    </row>
    <row r="1887" spans="1:28" ht="25.5">
      <c r="A1887" s="153" t="s">
        <v>1508</v>
      </c>
      <c r="B1887" s="154" t="s">
        <v>916</v>
      </c>
      <c r="C1887" s="154" t="s">
        <v>27</v>
      </c>
      <c r="D1887" s="155" t="s">
        <v>917</v>
      </c>
      <c r="E1887" s="154" t="s">
        <v>76</v>
      </c>
      <c r="F1887" s="156">
        <v>1</v>
      </c>
      <c r="G1887" s="157">
        <v>92.61</v>
      </c>
      <c r="H1887" s="158">
        <v>92.61</v>
      </c>
      <c r="I1887" s="172"/>
      <c r="J1887" s="172"/>
      <c r="K1887" s="172"/>
      <c r="L1887" s="172"/>
      <c r="M1887" s="172"/>
      <c r="N1887" s="172"/>
      <c r="O1887" s="172"/>
      <c r="P1887" s="172"/>
      <c r="Q1887" s="172"/>
      <c r="R1887" s="172"/>
      <c r="S1887" s="172"/>
      <c r="T1887" s="172"/>
      <c r="U1887" s="172"/>
      <c r="V1887" s="172"/>
      <c r="W1887" s="172"/>
      <c r="X1887" s="172"/>
      <c r="Y1887" s="172"/>
      <c r="Z1887" s="172"/>
      <c r="AA1887" s="172"/>
      <c r="AB1887" s="172"/>
    </row>
    <row r="1888" spans="1:28" ht="25.5">
      <c r="A1888" s="166" t="s">
        <v>1510</v>
      </c>
      <c r="B1888" s="167" t="s">
        <v>2637</v>
      </c>
      <c r="C1888" s="167" t="s">
        <v>27</v>
      </c>
      <c r="D1888" s="168" t="s">
        <v>1616</v>
      </c>
      <c r="E1888" s="167" t="s">
        <v>1673</v>
      </c>
      <c r="F1888" s="169">
        <v>0.1055</v>
      </c>
      <c r="G1888" s="170">
        <v>31.63</v>
      </c>
      <c r="H1888" s="171">
        <v>3.33</v>
      </c>
      <c r="I1888" s="172"/>
      <c r="J1888" s="172"/>
      <c r="K1888" s="172"/>
      <c r="L1888" s="172"/>
      <c r="M1888" s="172"/>
      <c r="N1888" s="172"/>
      <c r="O1888" s="172"/>
      <c r="P1888" s="172"/>
      <c r="Q1888" s="172"/>
      <c r="R1888" s="172"/>
      <c r="S1888" s="172"/>
      <c r="T1888" s="172"/>
      <c r="U1888" s="172"/>
      <c r="V1888" s="172"/>
      <c r="W1888" s="172"/>
      <c r="X1888" s="172"/>
      <c r="Y1888" s="172"/>
      <c r="Z1888" s="172"/>
      <c r="AA1888" s="172"/>
      <c r="AB1888" s="172"/>
    </row>
    <row r="1889" spans="1:28" ht="25.5">
      <c r="A1889" s="166" t="s">
        <v>1510</v>
      </c>
      <c r="B1889" s="167" t="s">
        <v>2638</v>
      </c>
      <c r="C1889" s="167" t="s">
        <v>27</v>
      </c>
      <c r="D1889" s="168" t="s">
        <v>2639</v>
      </c>
      <c r="E1889" s="167" t="s">
        <v>1673</v>
      </c>
      <c r="F1889" s="169">
        <v>0.1055</v>
      </c>
      <c r="G1889" s="170">
        <v>25.52</v>
      </c>
      <c r="H1889" s="171">
        <v>2.69</v>
      </c>
      <c r="I1889" s="172"/>
      <c r="J1889" s="172"/>
      <c r="K1889" s="172"/>
      <c r="L1889" s="172"/>
      <c r="M1889" s="172"/>
      <c r="N1889" s="172"/>
      <c r="O1889" s="172"/>
      <c r="P1889" s="172"/>
      <c r="Q1889" s="172"/>
      <c r="R1889" s="172"/>
      <c r="S1889" s="172"/>
      <c r="T1889" s="172"/>
      <c r="U1889" s="172"/>
      <c r="V1889" s="172"/>
      <c r="W1889" s="172"/>
      <c r="X1889" s="172"/>
      <c r="Y1889" s="172"/>
      <c r="Z1889" s="172"/>
      <c r="AA1889" s="172"/>
      <c r="AB1889" s="172"/>
    </row>
    <row r="1890" spans="1:28" ht="14.25">
      <c r="A1890" s="166" t="s">
        <v>1513</v>
      </c>
      <c r="B1890" s="167" t="s">
        <v>2676</v>
      </c>
      <c r="C1890" s="167" t="s">
        <v>27</v>
      </c>
      <c r="D1890" s="168" t="s">
        <v>2677</v>
      </c>
      <c r="E1890" s="167" t="s">
        <v>76</v>
      </c>
      <c r="F1890" s="169">
        <v>1</v>
      </c>
      <c r="G1890" s="170">
        <v>82.42</v>
      </c>
      <c r="H1890" s="171">
        <v>82.42</v>
      </c>
      <c r="I1890" s="172"/>
      <c r="J1890" s="172"/>
      <c r="K1890" s="172"/>
      <c r="L1890" s="172"/>
      <c r="M1890" s="172"/>
      <c r="N1890" s="172"/>
      <c r="O1890" s="172"/>
      <c r="P1890" s="172"/>
      <c r="Q1890" s="172"/>
      <c r="R1890" s="172"/>
      <c r="S1890" s="172"/>
      <c r="T1890" s="172"/>
      <c r="U1890" s="172"/>
      <c r="V1890" s="172"/>
      <c r="W1890" s="172"/>
      <c r="X1890" s="172"/>
      <c r="Y1890" s="172"/>
      <c r="Z1890" s="172"/>
      <c r="AA1890" s="172"/>
      <c r="AB1890" s="172"/>
    </row>
    <row r="1891" spans="1:28" ht="25.5">
      <c r="A1891" s="166" t="s">
        <v>1513</v>
      </c>
      <c r="B1891" s="167" t="s">
        <v>2670</v>
      </c>
      <c r="C1891" s="167" t="s">
        <v>27</v>
      </c>
      <c r="D1891" s="168" t="s">
        <v>2671</v>
      </c>
      <c r="E1891" s="167" t="s">
        <v>76</v>
      </c>
      <c r="F1891" s="169">
        <v>3</v>
      </c>
      <c r="G1891" s="170">
        <v>1.39</v>
      </c>
      <c r="H1891" s="171">
        <v>4.17</v>
      </c>
      <c r="I1891" s="172"/>
      <c r="J1891" s="172"/>
      <c r="K1891" s="172"/>
      <c r="L1891" s="172"/>
      <c r="M1891" s="172"/>
      <c r="N1891" s="172"/>
      <c r="O1891" s="172"/>
      <c r="P1891" s="172"/>
      <c r="Q1891" s="172"/>
      <c r="R1891" s="172"/>
      <c r="S1891" s="172"/>
      <c r="T1891" s="172"/>
      <c r="U1891" s="172"/>
      <c r="V1891" s="172"/>
      <c r="W1891" s="172"/>
      <c r="X1891" s="172"/>
      <c r="Y1891" s="172"/>
      <c r="Z1891" s="172"/>
      <c r="AA1891" s="172"/>
      <c r="AB1891" s="172"/>
    </row>
    <row r="1892" spans="1:28" ht="14.25">
      <c r="A1892" s="159"/>
      <c r="B1892" s="160"/>
      <c r="C1892" s="160"/>
      <c r="D1892" s="161"/>
      <c r="E1892" s="160"/>
      <c r="F1892" s="162"/>
      <c r="G1892" s="163"/>
      <c r="H1892" s="164"/>
      <c r="I1892" s="172"/>
      <c r="J1892" s="172"/>
      <c r="K1892" s="172"/>
      <c r="L1892" s="172"/>
      <c r="M1892" s="172"/>
      <c r="N1892" s="172"/>
      <c r="O1892" s="172"/>
      <c r="P1892" s="172"/>
      <c r="Q1892" s="172"/>
      <c r="R1892" s="172"/>
      <c r="S1892" s="172"/>
      <c r="T1892" s="172"/>
      <c r="U1892" s="172"/>
      <c r="V1892" s="172"/>
      <c r="W1892" s="172"/>
      <c r="X1892" s="172"/>
      <c r="Y1892" s="172"/>
      <c r="Z1892" s="172"/>
      <c r="AA1892" s="172"/>
      <c r="AB1892" s="172"/>
    </row>
    <row r="1893" spans="1:28" ht="14.25">
      <c r="A1893" s="148" t="s">
        <v>918</v>
      </c>
      <c r="B1893" s="149" t="s">
        <v>7</v>
      </c>
      <c r="C1893" s="149" t="s">
        <v>1504</v>
      </c>
      <c r="D1893" s="165" t="s">
        <v>1505</v>
      </c>
      <c r="E1893" s="149" t="s">
        <v>10</v>
      </c>
      <c r="F1893" s="150" t="s">
        <v>11</v>
      </c>
      <c r="G1893" s="151" t="s">
        <v>1506</v>
      </c>
      <c r="H1893" s="152" t="s">
        <v>1507</v>
      </c>
      <c r="I1893" s="172"/>
      <c r="J1893" s="172"/>
      <c r="K1893" s="172"/>
      <c r="L1893" s="172"/>
      <c r="M1893" s="172"/>
      <c r="N1893" s="172"/>
      <c r="O1893" s="172"/>
      <c r="P1893" s="172"/>
      <c r="Q1893" s="172"/>
      <c r="R1893" s="172"/>
      <c r="S1893" s="172"/>
      <c r="T1893" s="172"/>
      <c r="U1893" s="172"/>
      <c r="V1893" s="172"/>
      <c r="W1893" s="172"/>
      <c r="X1893" s="172"/>
      <c r="Y1893" s="172"/>
      <c r="Z1893" s="172"/>
      <c r="AA1893" s="172"/>
      <c r="AB1893" s="172"/>
    </row>
    <row r="1894" spans="1:28" ht="25.5">
      <c r="A1894" s="153" t="s">
        <v>1508</v>
      </c>
      <c r="B1894" s="154" t="s">
        <v>919</v>
      </c>
      <c r="C1894" s="154" t="s">
        <v>27</v>
      </c>
      <c r="D1894" s="155" t="s">
        <v>920</v>
      </c>
      <c r="E1894" s="154" t="s">
        <v>76</v>
      </c>
      <c r="F1894" s="156">
        <v>1</v>
      </c>
      <c r="G1894" s="157">
        <v>99.2</v>
      </c>
      <c r="H1894" s="158">
        <v>99.2</v>
      </c>
      <c r="I1894" s="172"/>
      <c r="J1894" s="172"/>
      <c r="K1894" s="172"/>
      <c r="L1894" s="172"/>
      <c r="M1894" s="172"/>
      <c r="N1894" s="172"/>
      <c r="O1894" s="172"/>
      <c r="P1894" s="172"/>
      <c r="Q1894" s="172"/>
      <c r="R1894" s="172"/>
      <c r="S1894" s="172"/>
      <c r="T1894" s="172"/>
      <c r="U1894" s="172"/>
      <c r="V1894" s="172"/>
      <c r="W1894" s="172"/>
      <c r="X1894" s="172"/>
      <c r="Y1894" s="172"/>
      <c r="Z1894" s="172"/>
      <c r="AA1894" s="172"/>
      <c r="AB1894" s="172"/>
    </row>
    <row r="1895" spans="1:28" ht="25.5">
      <c r="A1895" s="166" t="s">
        <v>1510</v>
      </c>
      <c r="B1895" s="167" t="s">
        <v>2638</v>
      </c>
      <c r="C1895" s="167" t="s">
        <v>27</v>
      </c>
      <c r="D1895" s="168" t="s">
        <v>2639</v>
      </c>
      <c r="E1895" s="167" t="s">
        <v>1673</v>
      </c>
      <c r="F1895" s="169">
        <v>0.1988</v>
      </c>
      <c r="G1895" s="170">
        <v>25.52</v>
      </c>
      <c r="H1895" s="171">
        <v>5.07</v>
      </c>
      <c r="I1895" s="172"/>
      <c r="J1895" s="172"/>
      <c r="K1895" s="172"/>
      <c r="L1895" s="172"/>
      <c r="M1895" s="172"/>
      <c r="N1895" s="172"/>
      <c r="O1895" s="172"/>
      <c r="P1895" s="172"/>
      <c r="Q1895" s="172"/>
      <c r="R1895" s="172"/>
      <c r="S1895" s="172"/>
      <c r="T1895" s="172"/>
      <c r="U1895" s="172"/>
      <c r="V1895" s="172"/>
      <c r="W1895" s="172"/>
      <c r="X1895" s="172"/>
      <c r="Y1895" s="172"/>
      <c r="Z1895" s="172"/>
      <c r="AA1895" s="172"/>
      <c r="AB1895" s="172"/>
    </row>
    <row r="1896" spans="1:28" ht="25.5">
      <c r="A1896" s="166" t="s">
        <v>1510</v>
      </c>
      <c r="B1896" s="167" t="s">
        <v>2637</v>
      </c>
      <c r="C1896" s="167" t="s">
        <v>27</v>
      </c>
      <c r="D1896" s="168" t="s">
        <v>1616</v>
      </c>
      <c r="E1896" s="167" t="s">
        <v>1673</v>
      </c>
      <c r="F1896" s="169">
        <v>0.1988</v>
      </c>
      <c r="G1896" s="170">
        <v>31.63</v>
      </c>
      <c r="H1896" s="171">
        <v>6.28</v>
      </c>
      <c r="I1896" s="172"/>
      <c r="J1896" s="172"/>
      <c r="K1896" s="172"/>
      <c r="L1896" s="172"/>
      <c r="M1896" s="172"/>
      <c r="N1896" s="172"/>
      <c r="O1896" s="172"/>
      <c r="P1896" s="172"/>
      <c r="Q1896" s="172"/>
      <c r="R1896" s="172"/>
      <c r="S1896" s="172"/>
      <c r="T1896" s="172"/>
      <c r="U1896" s="172"/>
      <c r="V1896" s="172"/>
      <c r="W1896" s="172"/>
      <c r="X1896" s="172"/>
      <c r="Y1896" s="172"/>
      <c r="Z1896" s="172"/>
      <c r="AA1896" s="172"/>
      <c r="AB1896" s="172"/>
    </row>
    <row r="1897" spans="1:28" ht="14.25">
      <c r="A1897" s="166" t="s">
        <v>1513</v>
      </c>
      <c r="B1897" s="167" t="s">
        <v>2676</v>
      </c>
      <c r="C1897" s="167" t="s">
        <v>27</v>
      </c>
      <c r="D1897" s="168" t="s">
        <v>2677</v>
      </c>
      <c r="E1897" s="167" t="s">
        <v>76</v>
      </c>
      <c r="F1897" s="169">
        <v>1</v>
      </c>
      <c r="G1897" s="170">
        <v>82.42</v>
      </c>
      <c r="H1897" s="171">
        <v>82.42</v>
      </c>
      <c r="I1897" s="172"/>
      <c r="J1897" s="172"/>
      <c r="K1897" s="172"/>
      <c r="L1897" s="172"/>
      <c r="M1897" s="172"/>
      <c r="N1897" s="172"/>
      <c r="O1897" s="172"/>
      <c r="P1897" s="172"/>
      <c r="Q1897" s="172"/>
      <c r="R1897" s="172"/>
      <c r="S1897" s="172"/>
      <c r="T1897" s="172"/>
      <c r="U1897" s="172"/>
      <c r="V1897" s="172"/>
      <c r="W1897" s="172"/>
      <c r="X1897" s="172"/>
      <c r="Y1897" s="172"/>
      <c r="Z1897" s="172"/>
      <c r="AA1897" s="172"/>
      <c r="AB1897" s="172"/>
    </row>
    <row r="1898" spans="1:28" ht="25.5">
      <c r="A1898" s="166" t="s">
        <v>1513</v>
      </c>
      <c r="B1898" s="167" t="s">
        <v>2672</v>
      </c>
      <c r="C1898" s="167" t="s">
        <v>27</v>
      </c>
      <c r="D1898" s="168" t="s">
        <v>2673</v>
      </c>
      <c r="E1898" s="167" t="s">
        <v>76</v>
      </c>
      <c r="F1898" s="169">
        <v>3</v>
      </c>
      <c r="G1898" s="170">
        <v>1.81</v>
      </c>
      <c r="H1898" s="171">
        <v>5.43</v>
      </c>
      <c r="I1898" s="172"/>
      <c r="J1898" s="172"/>
      <c r="K1898" s="172"/>
      <c r="L1898" s="172"/>
      <c r="M1898" s="172"/>
      <c r="N1898" s="172"/>
      <c r="O1898" s="172"/>
      <c r="P1898" s="172"/>
      <c r="Q1898" s="172"/>
      <c r="R1898" s="172"/>
      <c r="S1898" s="172"/>
      <c r="T1898" s="172"/>
      <c r="U1898" s="172"/>
      <c r="V1898" s="172"/>
      <c r="W1898" s="172"/>
      <c r="X1898" s="172"/>
      <c r="Y1898" s="172"/>
      <c r="Z1898" s="172"/>
      <c r="AA1898" s="172"/>
      <c r="AB1898" s="172"/>
    </row>
    <row r="1899" spans="1:28" ht="14.25">
      <c r="A1899" s="159"/>
      <c r="B1899" s="160"/>
      <c r="C1899" s="160"/>
      <c r="D1899" s="161"/>
      <c r="E1899" s="160"/>
      <c r="F1899" s="162"/>
      <c r="G1899" s="163"/>
      <c r="H1899" s="164"/>
      <c r="I1899" s="172"/>
      <c r="J1899" s="172"/>
      <c r="K1899" s="172"/>
      <c r="L1899" s="172"/>
      <c r="M1899" s="172"/>
      <c r="N1899" s="172"/>
      <c r="O1899" s="172"/>
      <c r="P1899" s="172"/>
      <c r="Q1899" s="172"/>
      <c r="R1899" s="172"/>
      <c r="S1899" s="172"/>
      <c r="T1899" s="172"/>
      <c r="U1899" s="172"/>
      <c r="V1899" s="172"/>
      <c r="W1899" s="172"/>
      <c r="X1899" s="172"/>
      <c r="Y1899" s="172"/>
      <c r="Z1899" s="172"/>
      <c r="AA1899" s="172"/>
      <c r="AB1899" s="172"/>
    </row>
    <row r="1900" spans="1:28" ht="14.25">
      <c r="A1900" s="148" t="s">
        <v>921</v>
      </c>
      <c r="B1900" s="149" t="s">
        <v>7</v>
      </c>
      <c r="C1900" s="149" t="s">
        <v>1504</v>
      </c>
      <c r="D1900" s="165" t="s">
        <v>1505</v>
      </c>
      <c r="E1900" s="149" t="s">
        <v>10</v>
      </c>
      <c r="F1900" s="150" t="s">
        <v>11</v>
      </c>
      <c r="G1900" s="151" t="s">
        <v>1506</v>
      </c>
      <c r="H1900" s="152" t="s">
        <v>1507</v>
      </c>
      <c r="I1900" s="172"/>
      <c r="J1900" s="172"/>
      <c r="K1900" s="172"/>
      <c r="L1900" s="172"/>
      <c r="M1900" s="172"/>
      <c r="N1900" s="172"/>
      <c r="O1900" s="172"/>
      <c r="P1900" s="172"/>
      <c r="Q1900" s="172"/>
      <c r="R1900" s="172"/>
      <c r="S1900" s="172"/>
      <c r="T1900" s="172"/>
      <c r="U1900" s="172"/>
      <c r="V1900" s="172"/>
      <c r="W1900" s="172"/>
      <c r="X1900" s="172"/>
      <c r="Y1900" s="172"/>
      <c r="Z1900" s="172"/>
      <c r="AA1900" s="172"/>
      <c r="AB1900" s="172"/>
    </row>
    <row r="1901" spans="1:28" ht="25.5">
      <c r="A1901" s="153" t="s">
        <v>1508</v>
      </c>
      <c r="B1901" s="154" t="s">
        <v>922</v>
      </c>
      <c r="C1901" s="154" t="s">
        <v>27</v>
      </c>
      <c r="D1901" s="155" t="s">
        <v>923</v>
      </c>
      <c r="E1901" s="154" t="s">
        <v>76</v>
      </c>
      <c r="F1901" s="156">
        <v>1</v>
      </c>
      <c r="G1901" s="157">
        <v>99.2</v>
      </c>
      <c r="H1901" s="158">
        <v>99.2</v>
      </c>
      <c r="I1901" s="172"/>
      <c r="J1901" s="172"/>
      <c r="K1901" s="172"/>
      <c r="L1901" s="172"/>
      <c r="M1901" s="172"/>
      <c r="N1901" s="172"/>
      <c r="O1901" s="172"/>
      <c r="P1901" s="172"/>
      <c r="Q1901" s="172"/>
      <c r="R1901" s="172"/>
      <c r="S1901" s="172"/>
      <c r="T1901" s="172"/>
      <c r="U1901" s="172"/>
      <c r="V1901" s="172"/>
      <c r="W1901" s="172"/>
      <c r="X1901" s="172"/>
      <c r="Y1901" s="172"/>
      <c r="Z1901" s="172"/>
      <c r="AA1901" s="172"/>
      <c r="AB1901" s="172"/>
    </row>
    <row r="1902" spans="1:28" ht="25.5">
      <c r="A1902" s="166" t="s">
        <v>1510</v>
      </c>
      <c r="B1902" s="167" t="s">
        <v>2638</v>
      </c>
      <c r="C1902" s="167" t="s">
        <v>27</v>
      </c>
      <c r="D1902" s="168" t="s">
        <v>2639</v>
      </c>
      <c r="E1902" s="167" t="s">
        <v>1673</v>
      </c>
      <c r="F1902" s="169">
        <v>0.1988</v>
      </c>
      <c r="G1902" s="170">
        <v>25.52</v>
      </c>
      <c r="H1902" s="171">
        <v>5.07</v>
      </c>
      <c r="I1902" s="172"/>
      <c r="J1902" s="172"/>
      <c r="K1902" s="172"/>
      <c r="L1902" s="172"/>
      <c r="M1902" s="172"/>
      <c r="N1902" s="172"/>
      <c r="O1902" s="172"/>
      <c r="P1902" s="172"/>
      <c r="Q1902" s="172"/>
      <c r="R1902" s="172"/>
      <c r="S1902" s="172"/>
      <c r="T1902" s="172"/>
      <c r="U1902" s="172"/>
      <c r="V1902" s="172"/>
      <c r="W1902" s="172"/>
      <c r="X1902" s="172"/>
      <c r="Y1902" s="172"/>
      <c r="Z1902" s="172"/>
      <c r="AA1902" s="172"/>
      <c r="AB1902" s="172"/>
    </row>
    <row r="1903" spans="1:28" ht="25.5">
      <c r="A1903" s="166" t="s">
        <v>1510</v>
      </c>
      <c r="B1903" s="167" t="s">
        <v>2637</v>
      </c>
      <c r="C1903" s="167" t="s">
        <v>27</v>
      </c>
      <c r="D1903" s="168" t="s">
        <v>1616</v>
      </c>
      <c r="E1903" s="167" t="s">
        <v>1673</v>
      </c>
      <c r="F1903" s="169">
        <v>0.1988</v>
      </c>
      <c r="G1903" s="170">
        <v>31.63</v>
      </c>
      <c r="H1903" s="171">
        <v>6.28</v>
      </c>
      <c r="I1903" s="172"/>
      <c r="J1903" s="172"/>
      <c r="K1903" s="172"/>
      <c r="L1903" s="172"/>
      <c r="M1903" s="172"/>
      <c r="N1903" s="172"/>
      <c r="O1903" s="172"/>
      <c r="P1903" s="172"/>
      <c r="Q1903" s="172"/>
      <c r="R1903" s="172"/>
      <c r="S1903" s="172"/>
      <c r="T1903" s="172"/>
      <c r="U1903" s="172"/>
      <c r="V1903" s="172"/>
      <c r="W1903" s="172"/>
      <c r="X1903" s="172"/>
      <c r="Y1903" s="172"/>
      <c r="Z1903" s="172"/>
      <c r="AA1903" s="172"/>
      <c r="AB1903" s="172"/>
    </row>
    <row r="1904" spans="1:28" ht="25.5">
      <c r="A1904" s="166" t="s">
        <v>1513</v>
      </c>
      <c r="B1904" s="167" t="s">
        <v>2672</v>
      </c>
      <c r="C1904" s="167" t="s">
        <v>27</v>
      </c>
      <c r="D1904" s="168" t="s">
        <v>2673</v>
      </c>
      <c r="E1904" s="167" t="s">
        <v>76</v>
      </c>
      <c r="F1904" s="169">
        <v>3</v>
      </c>
      <c r="G1904" s="170">
        <v>1.81</v>
      </c>
      <c r="H1904" s="171">
        <v>5.43</v>
      </c>
      <c r="I1904" s="172"/>
      <c r="J1904" s="172"/>
      <c r="K1904" s="172"/>
      <c r="L1904" s="172"/>
      <c r="M1904" s="172"/>
      <c r="N1904" s="172"/>
      <c r="O1904" s="172"/>
      <c r="P1904" s="172"/>
      <c r="Q1904" s="172"/>
      <c r="R1904" s="172"/>
      <c r="S1904" s="172"/>
      <c r="T1904" s="172"/>
      <c r="U1904" s="172"/>
      <c r="V1904" s="172"/>
      <c r="W1904" s="172"/>
      <c r="X1904" s="172"/>
      <c r="Y1904" s="172"/>
      <c r="Z1904" s="172"/>
      <c r="AA1904" s="172"/>
      <c r="AB1904" s="172"/>
    </row>
    <row r="1905" spans="1:28" ht="14.25">
      <c r="A1905" s="166" t="s">
        <v>1513</v>
      </c>
      <c r="B1905" s="167" t="s">
        <v>2676</v>
      </c>
      <c r="C1905" s="167" t="s">
        <v>27</v>
      </c>
      <c r="D1905" s="168" t="s">
        <v>2677</v>
      </c>
      <c r="E1905" s="167" t="s">
        <v>76</v>
      </c>
      <c r="F1905" s="169">
        <v>1</v>
      </c>
      <c r="G1905" s="170">
        <v>82.42</v>
      </c>
      <c r="H1905" s="171">
        <v>82.42</v>
      </c>
      <c r="I1905" s="172"/>
      <c r="J1905" s="172"/>
      <c r="K1905" s="172"/>
      <c r="L1905" s="172"/>
      <c r="M1905" s="172"/>
      <c r="N1905" s="172"/>
      <c r="O1905" s="172"/>
      <c r="P1905" s="172"/>
      <c r="Q1905" s="172"/>
      <c r="R1905" s="172"/>
      <c r="S1905" s="172"/>
      <c r="T1905" s="172"/>
      <c r="U1905" s="172"/>
      <c r="V1905" s="172"/>
      <c r="W1905" s="172"/>
      <c r="X1905" s="172"/>
      <c r="Y1905" s="172"/>
      <c r="Z1905" s="172"/>
      <c r="AA1905" s="172"/>
      <c r="AB1905" s="172"/>
    </row>
    <row r="1906" spans="1:28" ht="14.25">
      <c r="A1906" s="159"/>
      <c r="B1906" s="160"/>
      <c r="C1906" s="160"/>
      <c r="D1906" s="161"/>
      <c r="E1906" s="160"/>
      <c r="F1906" s="162"/>
      <c r="G1906" s="163"/>
      <c r="H1906" s="164"/>
      <c r="I1906" s="172"/>
      <c r="J1906" s="172"/>
      <c r="K1906" s="172"/>
      <c r="L1906" s="172"/>
      <c r="M1906" s="172"/>
      <c r="N1906" s="172"/>
      <c r="O1906" s="172"/>
      <c r="P1906" s="172"/>
      <c r="Q1906" s="172"/>
      <c r="R1906" s="172"/>
      <c r="S1906" s="172"/>
      <c r="T1906" s="172"/>
      <c r="U1906" s="172"/>
      <c r="V1906" s="172"/>
      <c r="W1906" s="172"/>
      <c r="X1906" s="172"/>
      <c r="Y1906" s="172"/>
      <c r="Z1906" s="172"/>
      <c r="AA1906" s="172"/>
      <c r="AB1906" s="172"/>
    </row>
    <row r="1907" spans="1:28" ht="14.25">
      <c r="A1907" s="148" t="s">
        <v>924</v>
      </c>
      <c r="B1907" s="149" t="s">
        <v>7</v>
      </c>
      <c r="C1907" s="149" t="s">
        <v>1504</v>
      </c>
      <c r="D1907" s="165" t="s">
        <v>1505</v>
      </c>
      <c r="E1907" s="149" t="s">
        <v>10</v>
      </c>
      <c r="F1907" s="150" t="s">
        <v>11</v>
      </c>
      <c r="G1907" s="151" t="s">
        <v>1506</v>
      </c>
      <c r="H1907" s="152" t="s">
        <v>1507</v>
      </c>
      <c r="I1907" s="172"/>
      <c r="J1907" s="172"/>
      <c r="K1907" s="172"/>
      <c r="L1907" s="172"/>
      <c r="M1907" s="172"/>
      <c r="N1907" s="172"/>
      <c r="O1907" s="172"/>
      <c r="P1907" s="172"/>
      <c r="Q1907" s="172"/>
      <c r="R1907" s="172"/>
      <c r="S1907" s="172"/>
      <c r="T1907" s="172"/>
      <c r="U1907" s="172"/>
      <c r="V1907" s="172"/>
      <c r="W1907" s="172"/>
      <c r="X1907" s="172"/>
      <c r="Y1907" s="172"/>
      <c r="Z1907" s="172"/>
      <c r="AA1907" s="172"/>
      <c r="AB1907" s="172"/>
    </row>
    <row r="1908" spans="1:28" ht="25.5">
      <c r="A1908" s="153" t="s">
        <v>1508</v>
      </c>
      <c r="B1908" s="154" t="s">
        <v>925</v>
      </c>
      <c r="C1908" s="154" t="s">
        <v>27</v>
      </c>
      <c r="D1908" s="155" t="s">
        <v>926</v>
      </c>
      <c r="E1908" s="154" t="s">
        <v>76</v>
      </c>
      <c r="F1908" s="156">
        <v>1</v>
      </c>
      <c r="G1908" s="157">
        <v>104.51</v>
      </c>
      <c r="H1908" s="158">
        <v>104.51</v>
      </c>
      <c r="I1908" s="172"/>
      <c r="J1908" s="172"/>
      <c r="K1908" s="172"/>
      <c r="L1908" s="172"/>
      <c r="M1908" s="172"/>
      <c r="N1908" s="172"/>
      <c r="O1908" s="172"/>
      <c r="P1908" s="172"/>
      <c r="Q1908" s="172"/>
      <c r="R1908" s="172"/>
      <c r="S1908" s="172"/>
      <c r="T1908" s="172"/>
      <c r="U1908" s="172"/>
      <c r="V1908" s="172"/>
      <c r="W1908" s="172"/>
      <c r="X1908" s="172"/>
      <c r="Y1908" s="172"/>
      <c r="Z1908" s="172"/>
      <c r="AA1908" s="172"/>
      <c r="AB1908" s="172"/>
    </row>
    <row r="1909" spans="1:28" ht="25.5">
      <c r="A1909" s="166" t="s">
        <v>1510</v>
      </c>
      <c r="B1909" s="167" t="s">
        <v>2638</v>
      </c>
      <c r="C1909" s="167" t="s">
        <v>27</v>
      </c>
      <c r="D1909" s="168" t="s">
        <v>2639</v>
      </c>
      <c r="E1909" s="167" t="s">
        <v>1673</v>
      </c>
      <c r="F1909" s="169">
        <v>0.27339999999999998</v>
      </c>
      <c r="G1909" s="170">
        <v>25.52</v>
      </c>
      <c r="H1909" s="171">
        <v>6.97</v>
      </c>
      <c r="I1909" s="172"/>
      <c r="J1909" s="172"/>
      <c r="K1909" s="172"/>
      <c r="L1909" s="172"/>
      <c r="M1909" s="172"/>
      <c r="N1909" s="172"/>
      <c r="O1909" s="172"/>
      <c r="P1909" s="172"/>
      <c r="Q1909" s="172"/>
      <c r="R1909" s="172"/>
      <c r="S1909" s="172"/>
      <c r="T1909" s="172"/>
      <c r="U1909" s="172"/>
      <c r="V1909" s="172"/>
      <c r="W1909" s="172"/>
      <c r="X1909" s="172"/>
      <c r="Y1909" s="172"/>
      <c r="Z1909" s="172"/>
      <c r="AA1909" s="172"/>
      <c r="AB1909" s="172"/>
    </row>
    <row r="1910" spans="1:28" ht="25.5">
      <c r="A1910" s="166" t="s">
        <v>1510</v>
      </c>
      <c r="B1910" s="167" t="s">
        <v>2637</v>
      </c>
      <c r="C1910" s="167" t="s">
        <v>27</v>
      </c>
      <c r="D1910" s="168" t="s">
        <v>1616</v>
      </c>
      <c r="E1910" s="167" t="s">
        <v>1673</v>
      </c>
      <c r="F1910" s="169">
        <v>0.27339999999999998</v>
      </c>
      <c r="G1910" s="170">
        <v>31.63</v>
      </c>
      <c r="H1910" s="171">
        <v>8.64</v>
      </c>
      <c r="I1910" s="172"/>
      <c r="J1910" s="172"/>
      <c r="K1910" s="172"/>
      <c r="L1910" s="172"/>
      <c r="M1910" s="172"/>
      <c r="N1910" s="172"/>
      <c r="O1910" s="172"/>
      <c r="P1910" s="172"/>
      <c r="Q1910" s="172"/>
      <c r="R1910" s="172"/>
      <c r="S1910" s="172"/>
      <c r="T1910" s="172"/>
      <c r="U1910" s="172"/>
      <c r="V1910" s="172"/>
      <c r="W1910" s="172"/>
      <c r="X1910" s="172"/>
      <c r="Y1910" s="172"/>
      <c r="Z1910" s="172"/>
      <c r="AA1910" s="172"/>
      <c r="AB1910" s="172"/>
    </row>
    <row r="1911" spans="1:28" ht="25.5">
      <c r="A1911" s="166" t="s">
        <v>1513</v>
      </c>
      <c r="B1911" s="167" t="s">
        <v>2678</v>
      </c>
      <c r="C1911" s="167" t="s">
        <v>27</v>
      </c>
      <c r="D1911" s="168" t="s">
        <v>2679</v>
      </c>
      <c r="E1911" s="167" t="s">
        <v>76</v>
      </c>
      <c r="F1911" s="169">
        <v>3</v>
      </c>
      <c r="G1911" s="170">
        <v>2.16</v>
      </c>
      <c r="H1911" s="171">
        <v>6.48</v>
      </c>
      <c r="I1911" s="172"/>
      <c r="J1911" s="172"/>
      <c r="K1911" s="172"/>
      <c r="L1911" s="172"/>
      <c r="M1911" s="172"/>
      <c r="N1911" s="172"/>
      <c r="O1911" s="172"/>
      <c r="P1911" s="172"/>
      <c r="Q1911" s="172"/>
      <c r="R1911" s="172"/>
      <c r="S1911" s="172"/>
      <c r="T1911" s="172"/>
      <c r="U1911" s="172"/>
      <c r="V1911" s="172"/>
      <c r="W1911" s="172"/>
      <c r="X1911" s="172"/>
      <c r="Y1911" s="172"/>
      <c r="Z1911" s="172"/>
      <c r="AA1911" s="172"/>
      <c r="AB1911" s="172"/>
    </row>
    <row r="1912" spans="1:28" ht="14.25">
      <c r="A1912" s="166" t="s">
        <v>1513</v>
      </c>
      <c r="B1912" s="167" t="s">
        <v>2676</v>
      </c>
      <c r="C1912" s="167" t="s">
        <v>27</v>
      </c>
      <c r="D1912" s="168" t="s">
        <v>2677</v>
      </c>
      <c r="E1912" s="167" t="s">
        <v>76</v>
      </c>
      <c r="F1912" s="169">
        <v>1</v>
      </c>
      <c r="G1912" s="170">
        <v>82.42</v>
      </c>
      <c r="H1912" s="171">
        <v>82.42</v>
      </c>
      <c r="I1912" s="172"/>
      <c r="J1912" s="172"/>
      <c r="K1912" s="172"/>
      <c r="L1912" s="172"/>
      <c r="M1912" s="172"/>
      <c r="N1912" s="172"/>
      <c r="O1912" s="172"/>
      <c r="P1912" s="172"/>
      <c r="Q1912" s="172"/>
      <c r="R1912" s="172"/>
      <c r="S1912" s="172"/>
      <c r="T1912" s="172"/>
      <c r="U1912" s="172"/>
      <c r="V1912" s="172"/>
      <c r="W1912" s="172"/>
      <c r="X1912" s="172"/>
      <c r="Y1912" s="172"/>
      <c r="Z1912" s="172"/>
      <c r="AA1912" s="172"/>
      <c r="AB1912" s="172"/>
    </row>
    <row r="1913" spans="1:28" ht="14.25">
      <c r="A1913" s="159"/>
      <c r="B1913" s="160"/>
      <c r="C1913" s="160"/>
      <c r="D1913" s="161"/>
      <c r="E1913" s="160"/>
      <c r="F1913" s="162"/>
      <c r="G1913" s="163"/>
      <c r="H1913" s="164"/>
      <c r="I1913" s="172"/>
      <c r="J1913" s="172"/>
      <c r="K1913" s="172"/>
      <c r="L1913" s="172"/>
      <c r="M1913" s="172"/>
      <c r="N1913" s="172"/>
      <c r="O1913" s="172"/>
      <c r="P1913" s="172"/>
      <c r="Q1913" s="172"/>
      <c r="R1913" s="172"/>
      <c r="S1913" s="172"/>
      <c r="T1913" s="172"/>
      <c r="U1913" s="172"/>
      <c r="V1913" s="172"/>
      <c r="W1913" s="172"/>
      <c r="X1913" s="172"/>
      <c r="Y1913" s="172"/>
      <c r="Z1913" s="172"/>
      <c r="AA1913" s="172"/>
      <c r="AB1913" s="172"/>
    </row>
    <row r="1914" spans="1:28" ht="14.25">
      <c r="A1914" s="148" t="s">
        <v>927</v>
      </c>
      <c r="B1914" s="149" t="s">
        <v>7</v>
      </c>
      <c r="C1914" s="149" t="s">
        <v>1504</v>
      </c>
      <c r="D1914" s="165" t="s">
        <v>1505</v>
      </c>
      <c r="E1914" s="149" t="s">
        <v>10</v>
      </c>
      <c r="F1914" s="150" t="s">
        <v>11</v>
      </c>
      <c r="G1914" s="151" t="s">
        <v>1506</v>
      </c>
      <c r="H1914" s="152" t="s">
        <v>1507</v>
      </c>
      <c r="I1914" s="172"/>
      <c r="J1914" s="172"/>
      <c r="K1914" s="172"/>
      <c r="L1914" s="172"/>
      <c r="M1914" s="172"/>
      <c r="N1914" s="172"/>
      <c r="O1914" s="172"/>
      <c r="P1914" s="172"/>
      <c r="Q1914" s="172"/>
      <c r="R1914" s="172"/>
      <c r="S1914" s="172"/>
      <c r="T1914" s="172"/>
      <c r="U1914" s="172"/>
      <c r="V1914" s="172"/>
      <c r="W1914" s="172"/>
      <c r="X1914" s="172"/>
      <c r="Y1914" s="172"/>
      <c r="Z1914" s="172"/>
      <c r="AA1914" s="172"/>
      <c r="AB1914" s="172"/>
    </row>
    <row r="1915" spans="1:28" ht="25.5">
      <c r="A1915" s="153" t="s">
        <v>1508</v>
      </c>
      <c r="B1915" s="154" t="s">
        <v>928</v>
      </c>
      <c r="C1915" s="154" t="s">
        <v>27</v>
      </c>
      <c r="D1915" s="155" t="s">
        <v>929</v>
      </c>
      <c r="E1915" s="154" t="s">
        <v>76</v>
      </c>
      <c r="F1915" s="156">
        <v>1</v>
      </c>
      <c r="G1915" s="157">
        <v>112.59</v>
      </c>
      <c r="H1915" s="158">
        <v>112.59</v>
      </c>
      <c r="I1915" s="172"/>
      <c r="J1915" s="172"/>
      <c r="K1915" s="172"/>
      <c r="L1915" s="172"/>
      <c r="M1915" s="172"/>
      <c r="N1915" s="172"/>
      <c r="O1915" s="172"/>
      <c r="P1915" s="172"/>
      <c r="Q1915" s="172"/>
      <c r="R1915" s="172"/>
      <c r="S1915" s="172"/>
      <c r="T1915" s="172"/>
      <c r="U1915" s="172"/>
      <c r="V1915" s="172"/>
      <c r="W1915" s="172"/>
      <c r="X1915" s="172"/>
      <c r="Y1915" s="172"/>
      <c r="Z1915" s="172"/>
      <c r="AA1915" s="172"/>
      <c r="AB1915" s="172"/>
    </row>
    <row r="1916" spans="1:28" ht="25.5">
      <c r="A1916" s="166" t="s">
        <v>1510</v>
      </c>
      <c r="B1916" s="167" t="s">
        <v>2637</v>
      </c>
      <c r="C1916" s="167" t="s">
        <v>27</v>
      </c>
      <c r="D1916" s="168" t="s">
        <v>1616</v>
      </c>
      <c r="E1916" s="167" t="s">
        <v>1673</v>
      </c>
      <c r="F1916" s="169">
        <v>0.40570000000000001</v>
      </c>
      <c r="G1916" s="170">
        <v>31.63</v>
      </c>
      <c r="H1916" s="171">
        <v>12.83</v>
      </c>
      <c r="I1916" s="172"/>
      <c r="J1916" s="172"/>
      <c r="K1916" s="172"/>
      <c r="L1916" s="172"/>
      <c r="M1916" s="172"/>
      <c r="N1916" s="172"/>
      <c r="O1916" s="172"/>
      <c r="P1916" s="172"/>
      <c r="Q1916" s="172"/>
      <c r="R1916" s="172"/>
      <c r="S1916" s="172"/>
      <c r="T1916" s="172"/>
      <c r="U1916" s="172"/>
      <c r="V1916" s="172"/>
      <c r="W1916" s="172"/>
      <c r="X1916" s="172"/>
      <c r="Y1916" s="172"/>
      <c r="Z1916" s="172"/>
      <c r="AA1916" s="172"/>
      <c r="AB1916" s="172"/>
    </row>
    <row r="1917" spans="1:28" ht="25.5">
      <c r="A1917" s="166" t="s">
        <v>1510</v>
      </c>
      <c r="B1917" s="167" t="s">
        <v>2638</v>
      </c>
      <c r="C1917" s="167" t="s">
        <v>27</v>
      </c>
      <c r="D1917" s="168" t="s">
        <v>2639</v>
      </c>
      <c r="E1917" s="167" t="s">
        <v>1673</v>
      </c>
      <c r="F1917" s="169">
        <v>0.40570000000000001</v>
      </c>
      <c r="G1917" s="170">
        <v>25.52</v>
      </c>
      <c r="H1917" s="171">
        <v>10.35</v>
      </c>
      <c r="I1917" s="172"/>
      <c r="J1917" s="172"/>
      <c r="K1917" s="172"/>
      <c r="L1917" s="172"/>
      <c r="M1917" s="172"/>
      <c r="N1917" s="172"/>
      <c r="O1917" s="172"/>
      <c r="P1917" s="172"/>
      <c r="Q1917" s="172"/>
      <c r="R1917" s="172"/>
      <c r="S1917" s="172"/>
      <c r="T1917" s="172"/>
      <c r="U1917" s="172"/>
      <c r="V1917" s="172"/>
      <c r="W1917" s="172"/>
      <c r="X1917" s="172"/>
      <c r="Y1917" s="172"/>
      <c r="Z1917" s="172"/>
      <c r="AA1917" s="172"/>
      <c r="AB1917" s="172"/>
    </row>
    <row r="1918" spans="1:28" ht="14.25">
      <c r="A1918" s="166" t="s">
        <v>1513</v>
      </c>
      <c r="B1918" s="167" t="s">
        <v>2676</v>
      </c>
      <c r="C1918" s="167" t="s">
        <v>27</v>
      </c>
      <c r="D1918" s="168" t="s">
        <v>2677</v>
      </c>
      <c r="E1918" s="167" t="s">
        <v>76</v>
      </c>
      <c r="F1918" s="169">
        <v>1</v>
      </c>
      <c r="G1918" s="170">
        <v>82.42</v>
      </c>
      <c r="H1918" s="171">
        <v>82.42</v>
      </c>
      <c r="I1918" s="172"/>
      <c r="J1918" s="172"/>
      <c r="K1918" s="172"/>
      <c r="L1918" s="172"/>
      <c r="M1918" s="172"/>
      <c r="N1918" s="172"/>
      <c r="O1918" s="172"/>
      <c r="P1918" s="172"/>
      <c r="Q1918" s="172"/>
      <c r="R1918" s="172"/>
      <c r="S1918" s="172"/>
      <c r="T1918" s="172"/>
      <c r="U1918" s="172"/>
      <c r="V1918" s="172"/>
      <c r="W1918" s="172"/>
      <c r="X1918" s="172"/>
      <c r="Y1918" s="172"/>
      <c r="Z1918" s="172"/>
      <c r="AA1918" s="172"/>
      <c r="AB1918" s="172"/>
    </row>
    <row r="1919" spans="1:28" ht="25.5">
      <c r="A1919" s="166" t="s">
        <v>1513</v>
      </c>
      <c r="B1919" s="167" t="s">
        <v>2680</v>
      </c>
      <c r="C1919" s="167" t="s">
        <v>27</v>
      </c>
      <c r="D1919" s="168" t="s">
        <v>2681</v>
      </c>
      <c r="E1919" s="167" t="s">
        <v>76</v>
      </c>
      <c r="F1919" s="169">
        <v>3</v>
      </c>
      <c r="G1919" s="170">
        <v>2.33</v>
      </c>
      <c r="H1919" s="171">
        <v>6.99</v>
      </c>
      <c r="I1919" s="172"/>
      <c r="J1919" s="172"/>
      <c r="K1919" s="172"/>
      <c r="L1919" s="172"/>
      <c r="M1919" s="172"/>
      <c r="N1919" s="172"/>
      <c r="O1919" s="172"/>
      <c r="P1919" s="172"/>
      <c r="Q1919" s="172"/>
      <c r="R1919" s="172"/>
      <c r="S1919" s="172"/>
      <c r="T1919" s="172"/>
      <c r="U1919" s="172"/>
      <c r="V1919" s="172"/>
      <c r="W1919" s="172"/>
      <c r="X1919" s="172"/>
      <c r="Y1919" s="172"/>
      <c r="Z1919" s="172"/>
      <c r="AA1919" s="172"/>
      <c r="AB1919" s="172"/>
    </row>
    <row r="1920" spans="1:28" ht="14.25">
      <c r="A1920" s="159"/>
      <c r="B1920" s="160"/>
      <c r="C1920" s="160"/>
      <c r="D1920" s="161"/>
      <c r="E1920" s="160"/>
      <c r="F1920" s="162"/>
      <c r="G1920" s="163"/>
      <c r="H1920" s="164"/>
      <c r="I1920" s="172"/>
      <c r="J1920" s="172"/>
      <c r="K1920" s="172"/>
      <c r="L1920" s="172"/>
      <c r="M1920" s="172"/>
      <c r="N1920" s="172"/>
      <c r="O1920" s="172"/>
      <c r="P1920" s="172"/>
      <c r="Q1920" s="172"/>
      <c r="R1920" s="172"/>
      <c r="S1920" s="172"/>
      <c r="T1920" s="172"/>
      <c r="U1920" s="172"/>
      <c r="V1920" s="172"/>
      <c r="W1920" s="172"/>
      <c r="X1920" s="172"/>
      <c r="Y1920" s="172"/>
      <c r="Z1920" s="172"/>
      <c r="AA1920" s="172"/>
      <c r="AB1920" s="172"/>
    </row>
    <row r="1921" spans="1:28" ht="14.25">
      <c r="A1921" s="148" t="s">
        <v>930</v>
      </c>
      <c r="B1921" s="149" t="s">
        <v>7</v>
      </c>
      <c r="C1921" s="149" t="s">
        <v>1504</v>
      </c>
      <c r="D1921" s="165" t="s">
        <v>1505</v>
      </c>
      <c r="E1921" s="149" t="s">
        <v>10</v>
      </c>
      <c r="F1921" s="150" t="s">
        <v>11</v>
      </c>
      <c r="G1921" s="151" t="s">
        <v>1506</v>
      </c>
      <c r="H1921" s="152" t="s">
        <v>1507</v>
      </c>
      <c r="I1921" s="172"/>
      <c r="J1921" s="172"/>
      <c r="K1921" s="172"/>
      <c r="L1921" s="172"/>
      <c r="M1921" s="172"/>
      <c r="N1921" s="172"/>
      <c r="O1921" s="172"/>
      <c r="P1921" s="172"/>
      <c r="Q1921" s="172"/>
      <c r="R1921" s="172"/>
      <c r="S1921" s="172"/>
      <c r="T1921" s="172"/>
      <c r="U1921" s="172"/>
      <c r="V1921" s="172"/>
      <c r="W1921" s="172"/>
      <c r="X1921" s="172"/>
      <c r="Y1921" s="172"/>
      <c r="Z1921" s="172"/>
      <c r="AA1921" s="172"/>
      <c r="AB1921" s="172"/>
    </row>
    <row r="1922" spans="1:28" ht="25.5">
      <c r="A1922" s="153" t="s">
        <v>1508</v>
      </c>
      <c r="B1922" s="154" t="s">
        <v>931</v>
      </c>
      <c r="C1922" s="154" t="s">
        <v>27</v>
      </c>
      <c r="D1922" s="155" t="s">
        <v>932</v>
      </c>
      <c r="E1922" s="154" t="s">
        <v>76</v>
      </c>
      <c r="F1922" s="156">
        <v>1</v>
      </c>
      <c r="G1922" s="157">
        <v>123.16</v>
      </c>
      <c r="H1922" s="158">
        <v>123.16</v>
      </c>
      <c r="I1922" s="172"/>
      <c r="J1922" s="172"/>
      <c r="K1922" s="172"/>
      <c r="L1922" s="172"/>
      <c r="M1922" s="172"/>
      <c r="N1922" s="172"/>
      <c r="O1922" s="172"/>
      <c r="P1922" s="172"/>
      <c r="Q1922" s="172"/>
      <c r="R1922" s="172"/>
      <c r="S1922" s="172"/>
      <c r="T1922" s="172"/>
      <c r="U1922" s="172"/>
      <c r="V1922" s="172"/>
      <c r="W1922" s="172"/>
      <c r="X1922" s="172"/>
      <c r="Y1922" s="172"/>
      <c r="Z1922" s="172"/>
      <c r="AA1922" s="172"/>
      <c r="AB1922" s="172"/>
    </row>
    <row r="1923" spans="1:28" ht="25.5">
      <c r="A1923" s="166" t="s">
        <v>1510</v>
      </c>
      <c r="B1923" s="167" t="s">
        <v>2638</v>
      </c>
      <c r="C1923" s="167" t="s">
        <v>27</v>
      </c>
      <c r="D1923" s="168" t="s">
        <v>2639</v>
      </c>
      <c r="E1923" s="167" t="s">
        <v>1673</v>
      </c>
      <c r="F1923" s="169">
        <v>0.56769999999999998</v>
      </c>
      <c r="G1923" s="170">
        <v>25.52</v>
      </c>
      <c r="H1923" s="171">
        <v>14.48</v>
      </c>
      <c r="I1923" s="172"/>
      <c r="J1923" s="172"/>
      <c r="K1923" s="172"/>
      <c r="L1923" s="172"/>
      <c r="M1923" s="172"/>
      <c r="N1923" s="172"/>
      <c r="O1923" s="172"/>
      <c r="P1923" s="172"/>
      <c r="Q1923" s="172"/>
      <c r="R1923" s="172"/>
      <c r="S1923" s="172"/>
      <c r="T1923" s="172"/>
      <c r="U1923" s="172"/>
      <c r="V1923" s="172"/>
      <c r="W1923" s="172"/>
      <c r="X1923" s="172"/>
      <c r="Y1923" s="172"/>
      <c r="Z1923" s="172"/>
      <c r="AA1923" s="172"/>
      <c r="AB1923" s="172"/>
    </row>
    <row r="1924" spans="1:28" ht="25.5">
      <c r="A1924" s="166" t="s">
        <v>1510</v>
      </c>
      <c r="B1924" s="167" t="s">
        <v>2637</v>
      </c>
      <c r="C1924" s="167" t="s">
        <v>27</v>
      </c>
      <c r="D1924" s="168" t="s">
        <v>1616</v>
      </c>
      <c r="E1924" s="167" t="s">
        <v>1673</v>
      </c>
      <c r="F1924" s="169">
        <v>0.56769999999999998</v>
      </c>
      <c r="G1924" s="170">
        <v>31.63</v>
      </c>
      <c r="H1924" s="171">
        <v>17.95</v>
      </c>
      <c r="I1924" s="172"/>
      <c r="J1924" s="172"/>
      <c r="K1924" s="172"/>
      <c r="L1924" s="172"/>
      <c r="M1924" s="172"/>
      <c r="N1924" s="172"/>
      <c r="O1924" s="172"/>
      <c r="P1924" s="172"/>
      <c r="Q1924" s="172"/>
      <c r="R1924" s="172"/>
      <c r="S1924" s="172"/>
      <c r="T1924" s="172"/>
      <c r="U1924" s="172"/>
      <c r="V1924" s="172"/>
      <c r="W1924" s="172"/>
      <c r="X1924" s="172"/>
      <c r="Y1924" s="172"/>
      <c r="Z1924" s="172"/>
      <c r="AA1924" s="172"/>
      <c r="AB1924" s="172"/>
    </row>
    <row r="1925" spans="1:28" ht="14.25">
      <c r="A1925" s="166" t="s">
        <v>1513</v>
      </c>
      <c r="B1925" s="167" t="s">
        <v>2676</v>
      </c>
      <c r="C1925" s="167" t="s">
        <v>27</v>
      </c>
      <c r="D1925" s="168" t="s">
        <v>2677</v>
      </c>
      <c r="E1925" s="167" t="s">
        <v>76</v>
      </c>
      <c r="F1925" s="169">
        <v>1</v>
      </c>
      <c r="G1925" s="170">
        <v>82.42</v>
      </c>
      <c r="H1925" s="171">
        <v>82.42</v>
      </c>
      <c r="I1925" s="172"/>
      <c r="J1925" s="172"/>
      <c r="K1925" s="172"/>
      <c r="L1925" s="172"/>
      <c r="M1925" s="172"/>
      <c r="N1925" s="172"/>
      <c r="O1925" s="172"/>
      <c r="P1925" s="172"/>
      <c r="Q1925" s="172"/>
      <c r="R1925" s="172"/>
      <c r="S1925" s="172"/>
      <c r="T1925" s="172"/>
      <c r="U1925" s="172"/>
      <c r="V1925" s="172"/>
      <c r="W1925" s="172"/>
      <c r="X1925" s="172"/>
      <c r="Y1925" s="172"/>
      <c r="Z1925" s="172"/>
      <c r="AA1925" s="172"/>
      <c r="AB1925" s="172"/>
    </row>
    <row r="1926" spans="1:28" ht="25.5">
      <c r="A1926" s="166" t="s">
        <v>1513</v>
      </c>
      <c r="B1926" s="167" t="s">
        <v>2682</v>
      </c>
      <c r="C1926" s="167" t="s">
        <v>27</v>
      </c>
      <c r="D1926" s="168" t="s">
        <v>2683</v>
      </c>
      <c r="E1926" s="167" t="s">
        <v>76</v>
      </c>
      <c r="F1926" s="169">
        <v>3</v>
      </c>
      <c r="G1926" s="170">
        <v>2.77</v>
      </c>
      <c r="H1926" s="171">
        <v>8.31</v>
      </c>
      <c r="I1926" s="172"/>
      <c r="J1926" s="172"/>
      <c r="K1926" s="172"/>
      <c r="L1926" s="172"/>
      <c r="M1926" s="172"/>
      <c r="N1926" s="172"/>
      <c r="O1926" s="172"/>
      <c r="P1926" s="172"/>
      <c r="Q1926" s="172"/>
      <c r="R1926" s="172"/>
      <c r="S1926" s="172"/>
      <c r="T1926" s="172"/>
      <c r="U1926" s="172"/>
      <c r="V1926" s="172"/>
      <c r="W1926" s="172"/>
      <c r="X1926" s="172"/>
      <c r="Y1926" s="172"/>
      <c r="Z1926" s="172"/>
      <c r="AA1926" s="172"/>
      <c r="AB1926" s="172"/>
    </row>
    <row r="1927" spans="1:28" ht="14.25">
      <c r="A1927" s="159"/>
      <c r="B1927" s="160"/>
      <c r="C1927" s="160"/>
      <c r="D1927" s="161"/>
      <c r="E1927" s="160"/>
      <c r="F1927" s="162"/>
      <c r="G1927" s="163"/>
      <c r="H1927" s="164"/>
      <c r="I1927" s="172"/>
      <c r="J1927" s="172"/>
      <c r="K1927" s="172"/>
      <c r="L1927" s="172"/>
      <c r="M1927" s="172"/>
      <c r="N1927" s="172"/>
      <c r="O1927" s="172"/>
      <c r="P1927" s="172"/>
      <c r="Q1927" s="172"/>
      <c r="R1927" s="172"/>
      <c r="S1927" s="172"/>
      <c r="T1927" s="172"/>
      <c r="U1927" s="172"/>
      <c r="V1927" s="172"/>
      <c r="W1927" s="172"/>
      <c r="X1927" s="172"/>
      <c r="Y1927" s="172"/>
      <c r="Z1927" s="172"/>
      <c r="AA1927" s="172"/>
      <c r="AB1927" s="172"/>
    </row>
    <row r="1928" spans="1:28" ht="14.25">
      <c r="A1928" s="148" t="s">
        <v>933</v>
      </c>
      <c r="B1928" s="149" t="s">
        <v>7</v>
      </c>
      <c r="C1928" s="149" t="s">
        <v>1504</v>
      </c>
      <c r="D1928" s="165" t="s">
        <v>1505</v>
      </c>
      <c r="E1928" s="149" t="s">
        <v>10</v>
      </c>
      <c r="F1928" s="150" t="s">
        <v>11</v>
      </c>
      <c r="G1928" s="151" t="s">
        <v>1506</v>
      </c>
      <c r="H1928" s="152" t="s">
        <v>1507</v>
      </c>
      <c r="I1928" s="172"/>
      <c r="J1928" s="172"/>
      <c r="K1928" s="172"/>
      <c r="L1928" s="172"/>
      <c r="M1928" s="172"/>
      <c r="N1928" s="172"/>
      <c r="O1928" s="172"/>
      <c r="P1928" s="172"/>
      <c r="Q1928" s="172"/>
      <c r="R1928" s="172"/>
      <c r="S1928" s="172"/>
      <c r="T1928" s="172"/>
      <c r="U1928" s="172"/>
      <c r="V1928" s="172"/>
      <c r="W1928" s="172"/>
      <c r="X1928" s="172"/>
      <c r="Y1928" s="172"/>
      <c r="Z1928" s="172"/>
      <c r="AA1928" s="172"/>
      <c r="AB1928" s="172"/>
    </row>
    <row r="1929" spans="1:28" ht="25.5">
      <c r="A1929" s="153" t="s">
        <v>1508</v>
      </c>
      <c r="B1929" s="154" t="s">
        <v>934</v>
      </c>
      <c r="C1929" s="154" t="s">
        <v>147</v>
      </c>
      <c r="D1929" s="155" t="s">
        <v>935</v>
      </c>
      <c r="E1929" s="154" t="s">
        <v>76</v>
      </c>
      <c r="F1929" s="156">
        <v>1</v>
      </c>
      <c r="G1929" s="157">
        <v>211.76</v>
      </c>
      <c r="H1929" s="158">
        <v>211.76</v>
      </c>
      <c r="I1929" s="172"/>
      <c r="J1929" s="172"/>
      <c r="K1929" s="172"/>
      <c r="L1929" s="172"/>
      <c r="M1929" s="172"/>
      <c r="N1929" s="172"/>
      <c r="O1929" s="172"/>
      <c r="P1929" s="172"/>
      <c r="Q1929" s="172"/>
      <c r="R1929" s="172"/>
      <c r="S1929" s="172"/>
      <c r="T1929" s="172"/>
      <c r="U1929" s="172"/>
      <c r="V1929" s="172"/>
      <c r="W1929" s="172"/>
      <c r="X1929" s="172"/>
      <c r="Y1929" s="172"/>
      <c r="Z1929" s="172"/>
      <c r="AA1929" s="172"/>
      <c r="AB1929" s="172"/>
    </row>
    <row r="1930" spans="1:28" ht="25.5">
      <c r="A1930" s="166" t="s">
        <v>1510</v>
      </c>
      <c r="B1930" s="167" t="s">
        <v>2638</v>
      </c>
      <c r="C1930" s="167" t="s">
        <v>27</v>
      </c>
      <c r="D1930" s="168" t="s">
        <v>2639</v>
      </c>
      <c r="E1930" s="167" t="s">
        <v>1673</v>
      </c>
      <c r="F1930" s="169">
        <v>0.40570000000000001</v>
      </c>
      <c r="G1930" s="170">
        <v>25.52</v>
      </c>
      <c r="H1930" s="171">
        <v>10.35</v>
      </c>
      <c r="I1930" s="172"/>
      <c r="J1930" s="172"/>
      <c r="K1930" s="172"/>
      <c r="L1930" s="172"/>
      <c r="M1930" s="172"/>
      <c r="N1930" s="172"/>
      <c r="O1930" s="172"/>
      <c r="P1930" s="172"/>
      <c r="Q1930" s="172"/>
      <c r="R1930" s="172"/>
      <c r="S1930" s="172"/>
      <c r="T1930" s="172"/>
      <c r="U1930" s="172"/>
      <c r="V1930" s="172"/>
      <c r="W1930" s="172"/>
      <c r="X1930" s="172"/>
      <c r="Y1930" s="172"/>
      <c r="Z1930" s="172"/>
      <c r="AA1930" s="172"/>
      <c r="AB1930" s="172"/>
    </row>
    <row r="1931" spans="1:28" ht="25.5">
      <c r="A1931" s="166" t="s">
        <v>1510</v>
      </c>
      <c r="B1931" s="167" t="s">
        <v>2637</v>
      </c>
      <c r="C1931" s="167" t="s">
        <v>27</v>
      </c>
      <c r="D1931" s="168" t="s">
        <v>1616</v>
      </c>
      <c r="E1931" s="167" t="s">
        <v>1673</v>
      </c>
      <c r="F1931" s="169">
        <v>0.40570000000000001</v>
      </c>
      <c r="G1931" s="170">
        <v>31.63</v>
      </c>
      <c r="H1931" s="171">
        <v>12.83</v>
      </c>
      <c r="I1931" s="172"/>
      <c r="J1931" s="172"/>
      <c r="K1931" s="172"/>
      <c r="L1931" s="172"/>
      <c r="M1931" s="172"/>
      <c r="N1931" s="172"/>
      <c r="O1931" s="172"/>
      <c r="P1931" s="172"/>
      <c r="Q1931" s="172"/>
      <c r="R1931" s="172"/>
      <c r="S1931" s="172"/>
      <c r="T1931" s="172"/>
      <c r="U1931" s="172"/>
      <c r="V1931" s="172"/>
      <c r="W1931" s="172"/>
      <c r="X1931" s="172"/>
      <c r="Y1931" s="172"/>
      <c r="Z1931" s="172"/>
      <c r="AA1931" s="172"/>
      <c r="AB1931" s="172"/>
    </row>
    <row r="1932" spans="1:28" ht="14.25">
      <c r="A1932" s="166" t="s">
        <v>1513</v>
      </c>
      <c r="B1932" s="167" t="s">
        <v>2684</v>
      </c>
      <c r="C1932" s="167" t="s">
        <v>27</v>
      </c>
      <c r="D1932" s="168" t="s">
        <v>2685</v>
      </c>
      <c r="E1932" s="167" t="s">
        <v>76</v>
      </c>
      <c r="F1932" s="169">
        <v>1</v>
      </c>
      <c r="G1932" s="170">
        <v>183.92</v>
      </c>
      <c r="H1932" s="171">
        <v>183.92</v>
      </c>
      <c r="I1932" s="172"/>
      <c r="J1932" s="172"/>
      <c r="K1932" s="172"/>
      <c r="L1932" s="172"/>
      <c r="M1932" s="172"/>
      <c r="N1932" s="172"/>
      <c r="O1932" s="172"/>
      <c r="P1932" s="172"/>
      <c r="Q1932" s="172"/>
      <c r="R1932" s="172"/>
      <c r="S1932" s="172"/>
      <c r="T1932" s="172"/>
      <c r="U1932" s="172"/>
      <c r="V1932" s="172"/>
      <c r="W1932" s="172"/>
      <c r="X1932" s="172"/>
      <c r="Y1932" s="172"/>
      <c r="Z1932" s="172"/>
      <c r="AA1932" s="172"/>
      <c r="AB1932" s="172"/>
    </row>
    <row r="1933" spans="1:28" ht="25.5">
      <c r="A1933" s="166" t="s">
        <v>1513</v>
      </c>
      <c r="B1933" s="167" t="s">
        <v>2680</v>
      </c>
      <c r="C1933" s="167" t="s">
        <v>27</v>
      </c>
      <c r="D1933" s="168" t="s">
        <v>2681</v>
      </c>
      <c r="E1933" s="167" t="s">
        <v>76</v>
      </c>
      <c r="F1933" s="169">
        <v>2</v>
      </c>
      <c r="G1933" s="170">
        <v>2.33</v>
      </c>
      <c r="H1933" s="171">
        <v>4.66</v>
      </c>
      <c r="I1933" s="172"/>
      <c r="J1933" s="172"/>
      <c r="K1933" s="172"/>
      <c r="L1933" s="172"/>
      <c r="M1933" s="172"/>
      <c r="N1933" s="172"/>
      <c r="O1933" s="172"/>
      <c r="P1933" s="172"/>
      <c r="Q1933" s="172"/>
      <c r="R1933" s="172"/>
      <c r="S1933" s="172"/>
      <c r="T1933" s="172"/>
      <c r="U1933" s="172"/>
      <c r="V1933" s="172"/>
      <c r="W1933" s="172"/>
      <c r="X1933" s="172"/>
      <c r="Y1933" s="172"/>
      <c r="Z1933" s="172"/>
      <c r="AA1933" s="172"/>
      <c r="AB1933" s="172"/>
    </row>
    <row r="1934" spans="1:28" ht="14.25">
      <c r="A1934" s="159"/>
      <c r="B1934" s="160"/>
      <c r="C1934" s="160"/>
      <c r="D1934" s="161"/>
      <c r="E1934" s="160"/>
      <c r="F1934" s="162"/>
      <c r="G1934" s="163"/>
      <c r="H1934" s="164"/>
      <c r="I1934" s="172"/>
      <c r="J1934" s="172"/>
      <c r="K1934" s="172"/>
      <c r="L1934" s="172"/>
      <c r="M1934" s="172"/>
      <c r="N1934" s="172"/>
      <c r="O1934" s="172"/>
      <c r="P1934" s="172"/>
      <c r="Q1934" s="172"/>
      <c r="R1934" s="172"/>
      <c r="S1934" s="172"/>
      <c r="T1934" s="172"/>
      <c r="U1934" s="172"/>
      <c r="V1934" s="172"/>
      <c r="W1934" s="172"/>
      <c r="X1934" s="172"/>
      <c r="Y1934" s="172"/>
      <c r="Z1934" s="172"/>
      <c r="AA1934" s="172"/>
      <c r="AB1934" s="172"/>
    </row>
    <row r="1935" spans="1:28" ht="14.25">
      <c r="A1935" s="148" t="s">
        <v>936</v>
      </c>
      <c r="B1935" s="149" t="s">
        <v>7</v>
      </c>
      <c r="C1935" s="149" t="s">
        <v>1504</v>
      </c>
      <c r="D1935" s="165" t="s">
        <v>1505</v>
      </c>
      <c r="E1935" s="149" t="s">
        <v>10</v>
      </c>
      <c r="F1935" s="150" t="s">
        <v>11</v>
      </c>
      <c r="G1935" s="151" t="s">
        <v>1506</v>
      </c>
      <c r="H1935" s="152" t="s">
        <v>1507</v>
      </c>
      <c r="I1935" s="172"/>
      <c r="J1935" s="172"/>
      <c r="K1935" s="172"/>
      <c r="L1935" s="172"/>
      <c r="M1935" s="172"/>
      <c r="N1935" s="172"/>
      <c r="O1935" s="172"/>
      <c r="P1935" s="172"/>
      <c r="Q1935" s="172"/>
      <c r="R1935" s="172"/>
      <c r="S1935" s="172"/>
      <c r="T1935" s="172"/>
      <c r="U1935" s="172"/>
      <c r="V1935" s="172"/>
      <c r="W1935" s="172"/>
      <c r="X1935" s="172"/>
      <c r="Y1935" s="172"/>
      <c r="Z1935" s="172"/>
      <c r="AA1935" s="172"/>
      <c r="AB1935" s="172"/>
    </row>
    <row r="1936" spans="1:28" ht="25.5">
      <c r="A1936" s="153" t="s">
        <v>1508</v>
      </c>
      <c r="B1936" s="154" t="s">
        <v>937</v>
      </c>
      <c r="C1936" s="154" t="s">
        <v>147</v>
      </c>
      <c r="D1936" s="155" t="s">
        <v>938</v>
      </c>
      <c r="E1936" s="154" t="s">
        <v>76</v>
      </c>
      <c r="F1936" s="156">
        <v>1</v>
      </c>
      <c r="G1936" s="157">
        <v>238.54</v>
      </c>
      <c r="H1936" s="158">
        <v>238.54</v>
      </c>
      <c r="I1936" s="172"/>
      <c r="J1936" s="172"/>
      <c r="K1936" s="172"/>
      <c r="L1936" s="172"/>
      <c r="M1936" s="172"/>
      <c r="N1936" s="172"/>
      <c r="O1936" s="172"/>
      <c r="P1936" s="172"/>
      <c r="Q1936" s="172"/>
      <c r="R1936" s="172"/>
      <c r="S1936" s="172"/>
      <c r="T1936" s="172"/>
      <c r="U1936" s="172"/>
      <c r="V1936" s="172"/>
      <c r="W1936" s="172"/>
      <c r="X1936" s="172"/>
      <c r="Y1936" s="172"/>
      <c r="Z1936" s="172"/>
      <c r="AA1936" s="172"/>
      <c r="AB1936" s="172"/>
    </row>
    <row r="1937" spans="1:28" ht="25.5">
      <c r="A1937" s="166" t="s">
        <v>1510</v>
      </c>
      <c r="B1937" s="167" t="s">
        <v>2637</v>
      </c>
      <c r="C1937" s="167" t="s">
        <v>27</v>
      </c>
      <c r="D1937" s="168" t="s">
        <v>1616</v>
      </c>
      <c r="E1937" s="154" t="s">
        <v>1673</v>
      </c>
      <c r="F1937" s="156">
        <v>0.40570000000000001</v>
      </c>
      <c r="G1937" s="157">
        <v>31.63</v>
      </c>
      <c r="H1937" s="171">
        <v>12.83</v>
      </c>
      <c r="I1937" s="172"/>
      <c r="J1937" s="172"/>
      <c r="K1937" s="172"/>
      <c r="L1937" s="172"/>
      <c r="M1937" s="172"/>
      <c r="N1937" s="172"/>
      <c r="O1937" s="172"/>
      <c r="P1937" s="172"/>
      <c r="Q1937" s="172"/>
      <c r="R1937" s="172"/>
      <c r="S1937" s="172"/>
      <c r="T1937" s="172"/>
      <c r="U1937" s="172"/>
      <c r="V1937" s="172"/>
      <c r="W1937" s="172"/>
      <c r="X1937" s="172"/>
      <c r="Y1937" s="172"/>
      <c r="Z1937" s="172"/>
      <c r="AA1937" s="172"/>
      <c r="AB1937" s="172"/>
    </row>
    <row r="1938" spans="1:28" ht="25.5">
      <c r="A1938" s="166" t="s">
        <v>1510</v>
      </c>
      <c r="B1938" s="167" t="s">
        <v>2638</v>
      </c>
      <c r="C1938" s="167" t="s">
        <v>27</v>
      </c>
      <c r="D1938" s="168" t="s">
        <v>2639</v>
      </c>
      <c r="E1938" s="154" t="s">
        <v>1673</v>
      </c>
      <c r="F1938" s="156">
        <v>0.40570000000000001</v>
      </c>
      <c r="G1938" s="157">
        <v>25.52</v>
      </c>
      <c r="H1938" s="171">
        <v>10.35</v>
      </c>
      <c r="I1938" s="172"/>
      <c r="J1938" s="172"/>
      <c r="K1938" s="172"/>
      <c r="L1938" s="172"/>
      <c r="M1938" s="172"/>
      <c r="N1938" s="172"/>
      <c r="O1938" s="172"/>
      <c r="P1938" s="172"/>
      <c r="Q1938" s="172"/>
      <c r="R1938" s="172"/>
      <c r="S1938" s="172"/>
      <c r="T1938" s="172"/>
      <c r="U1938" s="172"/>
      <c r="V1938" s="172"/>
      <c r="W1938" s="172"/>
      <c r="X1938" s="172"/>
      <c r="Y1938" s="172"/>
      <c r="Z1938" s="172"/>
      <c r="AA1938" s="172"/>
      <c r="AB1938" s="172"/>
    </row>
    <row r="1939" spans="1:28" ht="25.5">
      <c r="A1939" s="166" t="s">
        <v>1513</v>
      </c>
      <c r="B1939" s="167" t="s">
        <v>2680</v>
      </c>
      <c r="C1939" s="167" t="s">
        <v>27</v>
      </c>
      <c r="D1939" s="168" t="s">
        <v>2681</v>
      </c>
      <c r="E1939" s="154" t="s">
        <v>76</v>
      </c>
      <c r="F1939" s="156">
        <v>4</v>
      </c>
      <c r="G1939" s="157">
        <v>2.33</v>
      </c>
      <c r="H1939" s="171">
        <v>9.32</v>
      </c>
      <c r="I1939" s="172"/>
      <c r="J1939" s="172"/>
      <c r="K1939" s="172"/>
      <c r="L1939" s="172"/>
      <c r="M1939" s="172"/>
      <c r="N1939" s="172"/>
      <c r="O1939" s="172"/>
      <c r="P1939" s="172"/>
      <c r="Q1939" s="172"/>
      <c r="R1939" s="172"/>
      <c r="S1939" s="172"/>
      <c r="T1939" s="172"/>
      <c r="U1939" s="172"/>
      <c r="V1939" s="172"/>
      <c r="W1939" s="172"/>
      <c r="X1939" s="172"/>
      <c r="Y1939" s="172"/>
      <c r="Z1939" s="172"/>
      <c r="AA1939" s="172"/>
      <c r="AB1939" s="172"/>
    </row>
    <row r="1940" spans="1:28" ht="14.25">
      <c r="A1940" s="166" t="s">
        <v>1513</v>
      </c>
      <c r="B1940" s="167" t="s">
        <v>2686</v>
      </c>
      <c r="C1940" s="167" t="s">
        <v>27</v>
      </c>
      <c r="D1940" s="168" t="s">
        <v>2687</v>
      </c>
      <c r="E1940" s="154" t="s">
        <v>76</v>
      </c>
      <c r="F1940" s="156">
        <v>1</v>
      </c>
      <c r="G1940" s="157">
        <v>206.04</v>
      </c>
      <c r="H1940" s="171">
        <v>206.04</v>
      </c>
      <c r="I1940" s="172"/>
      <c r="J1940" s="172"/>
      <c r="K1940" s="172"/>
      <c r="L1940" s="172"/>
      <c r="M1940" s="172"/>
      <c r="N1940" s="172"/>
      <c r="O1940" s="172"/>
      <c r="P1940" s="172"/>
      <c r="Q1940" s="172"/>
      <c r="R1940" s="172"/>
      <c r="S1940" s="172"/>
      <c r="T1940" s="172"/>
      <c r="U1940" s="172"/>
      <c r="V1940" s="172"/>
      <c r="W1940" s="172"/>
      <c r="X1940" s="172"/>
      <c r="Y1940" s="172"/>
      <c r="Z1940" s="172"/>
      <c r="AA1940" s="172"/>
      <c r="AB1940" s="172"/>
    </row>
    <row r="1941" spans="1:28" ht="14.25">
      <c r="A1941" s="159"/>
      <c r="B1941" s="160"/>
      <c r="C1941" s="160"/>
      <c r="D1941" s="161"/>
      <c r="E1941" s="160"/>
      <c r="F1941" s="162"/>
      <c r="G1941" s="163"/>
      <c r="H1941" s="164"/>
      <c r="I1941" s="172"/>
      <c r="J1941" s="172"/>
      <c r="K1941" s="172"/>
      <c r="L1941" s="172"/>
      <c r="M1941" s="172"/>
      <c r="N1941" s="172"/>
      <c r="O1941" s="172"/>
      <c r="P1941" s="172"/>
      <c r="Q1941" s="172"/>
      <c r="R1941" s="172"/>
      <c r="S1941" s="172"/>
      <c r="T1941" s="172"/>
      <c r="U1941" s="172"/>
      <c r="V1941" s="172"/>
      <c r="W1941" s="172"/>
      <c r="X1941" s="172"/>
      <c r="Y1941" s="172"/>
      <c r="Z1941" s="172"/>
      <c r="AA1941" s="172"/>
      <c r="AB1941" s="172"/>
    </row>
    <row r="1942" spans="1:28" ht="14.25">
      <c r="A1942" s="148" t="s">
        <v>939</v>
      </c>
      <c r="B1942" s="149" t="s">
        <v>7</v>
      </c>
      <c r="C1942" s="149" t="s">
        <v>1504</v>
      </c>
      <c r="D1942" s="165" t="s">
        <v>1505</v>
      </c>
      <c r="E1942" s="149" t="s">
        <v>10</v>
      </c>
      <c r="F1942" s="150" t="s">
        <v>11</v>
      </c>
      <c r="G1942" s="151" t="s">
        <v>1506</v>
      </c>
      <c r="H1942" s="152" t="s">
        <v>1507</v>
      </c>
      <c r="I1942" s="172"/>
      <c r="J1942" s="172"/>
      <c r="K1942" s="172"/>
      <c r="L1942" s="172"/>
      <c r="M1942" s="172"/>
      <c r="N1942" s="172"/>
      <c r="O1942" s="172"/>
      <c r="P1942" s="172"/>
      <c r="Q1942" s="172"/>
      <c r="R1942" s="172"/>
      <c r="S1942" s="172"/>
      <c r="T1942" s="172"/>
      <c r="U1942" s="172"/>
      <c r="V1942" s="172"/>
      <c r="W1942" s="172"/>
      <c r="X1942" s="172"/>
      <c r="Y1942" s="172"/>
      <c r="Z1942" s="172"/>
      <c r="AA1942" s="172"/>
      <c r="AB1942" s="172"/>
    </row>
    <row r="1943" spans="1:28" ht="25.5">
      <c r="A1943" s="153" t="s">
        <v>1508</v>
      </c>
      <c r="B1943" s="154" t="s">
        <v>940</v>
      </c>
      <c r="C1943" s="154" t="s">
        <v>147</v>
      </c>
      <c r="D1943" s="155" t="s">
        <v>941</v>
      </c>
      <c r="E1943" s="154" t="s">
        <v>76</v>
      </c>
      <c r="F1943" s="156">
        <v>1</v>
      </c>
      <c r="G1943" s="157">
        <v>96.96</v>
      </c>
      <c r="H1943" s="158">
        <v>96.96</v>
      </c>
      <c r="I1943" s="172"/>
      <c r="J1943" s="172"/>
      <c r="K1943" s="172"/>
      <c r="L1943" s="172"/>
      <c r="M1943" s="172"/>
      <c r="N1943" s="172"/>
      <c r="O1943" s="172"/>
      <c r="P1943" s="172"/>
      <c r="Q1943" s="172"/>
      <c r="R1943" s="172"/>
      <c r="S1943" s="172"/>
      <c r="T1943" s="172"/>
      <c r="U1943" s="172"/>
      <c r="V1943" s="172"/>
      <c r="W1943" s="172"/>
      <c r="X1943" s="172"/>
      <c r="Y1943" s="172"/>
      <c r="Z1943" s="172"/>
      <c r="AA1943" s="172"/>
      <c r="AB1943" s="172"/>
    </row>
    <row r="1944" spans="1:28" ht="25.5">
      <c r="A1944" s="166" t="s">
        <v>1510</v>
      </c>
      <c r="B1944" s="167" t="s">
        <v>2637</v>
      </c>
      <c r="C1944" s="167" t="s">
        <v>27</v>
      </c>
      <c r="D1944" s="168" t="s">
        <v>1616</v>
      </c>
      <c r="E1944" s="167" t="s">
        <v>1673</v>
      </c>
      <c r="F1944" s="169">
        <v>0.16</v>
      </c>
      <c r="G1944" s="170">
        <v>31.63</v>
      </c>
      <c r="H1944" s="171">
        <v>5.0599999999999996</v>
      </c>
      <c r="I1944" s="172"/>
      <c r="J1944" s="172"/>
      <c r="K1944" s="172"/>
      <c r="L1944" s="172"/>
      <c r="M1944" s="172"/>
      <c r="N1944" s="172"/>
      <c r="O1944" s="172"/>
      <c r="P1944" s="172"/>
      <c r="Q1944" s="172"/>
      <c r="R1944" s="172"/>
      <c r="S1944" s="172"/>
      <c r="T1944" s="172"/>
      <c r="U1944" s="172"/>
      <c r="V1944" s="172"/>
      <c r="W1944" s="172"/>
      <c r="X1944" s="172"/>
      <c r="Y1944" s="172"/>
      <c r="Z1944" s="172"/>
      <c r="AA1944" s="172"/>
      <c r="AB1944" s="172"/>
    </row>
    <row r="1945" spans="1:28" ht="25.5">
      <c r="A1945" s="166" t="s">
        <v>1510</v>
      </c>
      <c r="B1945" s="167" t="s">
        <v>2638</v>
      </c>
      <c r="C1945" s="167" t="s">
        <v>27</v>
      </c>
      <c r="D1945" s="168" t="s">
        <v>2639</v>
      </c>
      <c r="E1945" s="167" t="s">
        <v>1673</v>
      </c>
      <c r="F1945" s="169">
        <v>0.16</v>
      </c>
      <c r="G1945" s="170">
        <v>25.52</v>
      </c>
      <c r="H1945" s="171">
        <v>4.08</v>
      </c>
      <c r="I1945" s="172"/>
      <c r="J1945" s="172"/>
      <c r="K1945" s="172"/>
      <c r="L1945" s="172"/>
      <c r="M1945" s="172"/>
      <c r="N1945" s="172"/>
      <c r="O1945" s="172"/>
      <c r="P1945" s="172"/>
      <c r="Q1945" s="172"/>
      <c r="R1945" s="172"/>
      <c r="S1945" s="172"/>
      <c r="T1945" s="172"/>
      <c r="U1945" s="172"/>
      <c r="V1945" s="172"/>
      <c r="W1945" s="172"/>
      <c r="X1945" s="172"/>
      <c r="Y1945" s="172"/>
      <c r="Z1945" s="172"/>
      <c r="AA1945" s="172"/>
      <c r="AB1945" s="172"/>
    </row>
    <row r="1946" spans="1:28" ht="25.5">
      <c r="A1946" s="166" t="s">
        <v>1513</v>
      </c>
      <c r="B1946" s="167" t="s">
        <v>2688</v>
      </c>
      <c r="C1946" s="167" t="s">
        <v>27</v>
      </c>
      <c r="D1946" s="168" t="s">
        <v>2689</v>
      </c>
      <c r="E1946" s="167" t="s">
        <v>76</v>
      </c>
      <c r="F1946" s="169">
        <v>1</v>
      </c>
      <c r="G1946" s="170">
        <v>87.82</v>
      </c>
      <c r="H1946" s="171">
        <v>87.82</v>
      </c>
      <c r="I1946" s="172"/>
      <c r="J1946" s="172"/>
      <c r="K1946" s="172"/>
      <c r="L1946" s="172"/>
      <c r="M1946" s="172"/>
      <c r="N1946" s="172"/>
      <c r="O1946" s="172"/>
      <c r="P1946" s="172"/>
      <c r="Q1946" s="172"/>
      <c r="R1946" s="172"/>
      <c r="S1946" s="172"/>
      <c r="T1946" s="172"/>
      <c r="U1946" s="172"/>
      <c r="V1946" s="172"/>
      <c r="W1946" s="172"/>
      <c r="X1946" s="172"/>
      <c r="Y1946" s="172"/>
      <c r="Z1946" s="172"/>
      <c r="AA1946" s="172"/>
      <c r="AB1946" s="172"/>
    </row>
    <row r="1947" spans="1:28" ht="14.25">
      <c r="A1947" s="159"/>
      <c r="B1947" s="160"/>
      <c r="C1947" s="160"/>
      <c r="D1947" s="161"/>
      <c r="E1947" s="160"/>
      <c r="F1947" s="162"/>
      <c r="G1947" s="163"/>
      <c r="H1947" s="164"/>
      <c r="I1947" s="172"/>
      <c r="J1947" s="172"/>
      <c r="K1947" s="172"/>
      <c r="L1947" s="172"/>
      <c r="M1947" s="172"/>
      <c r="N1947" s="172"/>
      <c r="O1947" s="172"/>
      <c r="P1947" s="172"/>
      <c r="Q1947" s="172"/>
      <c r="R1947" s="172"/>
      <c r="S1947" s="172"/>
      <c r="T1947" s="172"/>
      <c r="U1947" s="172"/>
      <c r="V1947" s="172"/>
      <c r="W1947" s="172"/>
      <c r="X1947" s="172"/>
      <c r="Y1947" s="172"/>
      <c r="Z1947" s="172"/>
      <c r="AA1947" s="172"/>
      <c r="AB1947" s="172"/>
    </row>
    <row r="1948" spans="1:28" ht="14.25">
      <c r="A1948" s="148" t="s">
        <v>942</v>
      </c>
      <c r="B1948" s="149" t="s">
        <v>7</v>
      </c>
      <c r="C1948" s="149" t="s">
        <v>1504</v>
      </c>
      <c r="D1948" s="165" t="s">
        <v>1505</v>
      </c>
      <c r="E1948" s="149" t="s">
        <v>10</v>
      </c>
      <c r="F1948" s="150" t="s">
        <v>11</v>
      </c>
      <c r="G1948" s="151" t="s">
        <v>1506</v>
      </c>
      <c r="H1948" s="152" t="s">
        <v>1507</v>
      </c>
      <c r="I1948" s="172"/>
      <c r="J1948" s="172"/>
      <c r="K1948" s="172"/>
      <c r="L1948" s="172"/>
      <c r="M1948" s="172"/>
      <c r="N1948" s="172"/>
      <c r="O1948" s="172"/>
      <c r="P1948" s="172"/>
      <c r="Q1948" s="172"/>
      <c r="R1948" s="172"/>
      <c r="S1948" s="172"/>
      <c r="T1948" s="172"/>
      <c r="U1948" s="172"/>
      <c r="V1948" s="172"/>
      <c r="W1948" s="172"/>
      <c r="X1948" s="172"/>
      <c r="Y1948" s="172"/>
      <c r="Z1948" s="172"/>
      <c r="AA1948" s="172"/>
      <c r="AB1948" s="172"/>
    </row>
    <row r="1949" spans="1:28" ht="25.5">
      <c r="A1949" s="153" t="s">
        <v>1508</v>
      </c>
      <c r="B1949" s="154" t="s">
        <v>943</v>
      </c>
      <c r="C1949" s="154" t="s">
        <v>147</v>
      </c>
      <c r="D1949" s="155" t="s">
        <v>944</v>
      </c>
      <c r="E1949" s="154" t="s">
        <v>76</v>
      </c>
      <c r="F1949" s="156">
        <v>1</v>
      </c>
      <c r="G1949" s="157">
        <v>135.51</v>
      </c>
      <c r="H1949" s="158">
        <v>135.51</v>
      </c>
      <c r="I1949" s="172"/>
      <c r="J1949" s="172"/>
      <c r="K1949" s="172"/>
      <c r="L1949" s="172"/>
      <c r="M1949" s="172"/>
      <c r="N1949" s="172"/>
      <c r="O1949" s="172"/>
      <c r="P1949" s="172"/>
      <c r="Q1949" s="172"/>
      <c r="R1949" s="172"/>
      <c r="S1949" s="172"/>
      <c r="T1949" s="172"/>
      <c r="U1949" s="172"/>
      <c r="V1949" s="172"/>
      <c r="W1949" s="172"/>
      <c r="X1949" s="172"/>
      <c r="Y1949" s="172"/>
      <c r="Z1949" s="172"/>
      <c r="AA1949" s="172"/>
      <c r="AB1949" s="172"/>
    </row>
    <row r="1950" spans="1:28" ht="25.5">
      <c r="A1950" s="166" t="s">
        <v>1510</v>
      </c>
      <c r="B1950" s="167" t="s">
        <v>2637</v>
      </c>
      <c r="C1950" s="167" t="s">
        <v>27</v>
      </c>
      <c r="D1950" s="168" t="s">
        <v>1616</v>
      </c>
      <c r="E1950" s="167" t="s">
        <v>1673</v>
      </c>
      <c r="F1950" s="169">
        <v>0.16</v>
      </c>
      <c r="G1950" s="170">
        <v>31.63</v>
      </c>
      <c r="H1950" s="171">
        <v>5.0599999999999996</v>
      </c>
      <c r="I1950" s="172"/>
      <c r="J1950" s="172"/>
      <c r="K1950" s="172"/>
      <c r="L1950" s="172"/>
      <c r="M1950" s="172"/>
      <c r="N1950" s="172"/>
      <c r="O1950" s="172"/>
      <c r="P1950" s="172"/>
      <c r="Q1950" s="172"/>
      <c r="R1950" s="172"/>
      <c r="S1950" s="172"/>
      <c r="T1950" s="172"/>
      <c r="U1950" s="172"/>
      <c r="V1950" s="172"/>
      <c r="W1950" s="172"/>
      <c r="X1950" s="172"/>
      <c r="Y1950" s="172"/>
      <c r="Z1950" s="172"/>
      <c r="AA1950" s="172"/>
      <c r="AB1950" s="172"/>
    </row>
    <row r="1951" spans="1:28" ht="25.5">
      <c r="A1951" s="166" t="s">
        <v>1510</v>
      </c>
      <c r="B1951" s="167" t="s">
        <v>2638</v>
      </c>
      <c r="C1951" s="167" t="s">
        <v>27</v>
      </c>
      <c r="D1951" s="168" t="s">
        <v>2639</v>
      </c>
      <c r="E1951" s="167" t="s">
        <v>1673</v>
      </c>
      <c r="F1951" s="169">
        <v>0.16</v>
      </c>
      <c r="G1951" s="170">
        <v>25.52</v>
      </c>
      <c r="H1951" s="171">
        <v>4.08</v>
      </c>
      <c r="I1951" s="172"/>
      <c r="J1951" s="172"/>
      <c r="K1951" s="172"/>
      <c r="L1951" s="172"/>
      <c r="M1951" s="172"/>
      <c r="N1951" s="172"/>
      <c r="O1951" s="172"/>
      <c r="P1951" s="172"/>
      <c r="Q1951" s="172"/>
      <c r="R1951" s="172"/>
      <c r="S1951" s="172"/>
      <c r="T1951" s="172"/>
      <c r="U1951" s="172"/>
      <c r="V1951" s="172"/>
      <c r="W1951" s="172"/>
      <c r="X1951" s="172"/>
      <c r="Y1951" s="172"/>
      <c r="Z1951" s="172"/>
      <c r="AA1951" s="172"/>
      <c r="AB1951" s="172"/>
    </row>
    <row r="1952" spans="1:28" ht="25.5">
      <c r="A1952" s="166" t="s">
        <v>1513</v>
      </c>
      <c r="B1952" s="167" t="s">
        <v>2690</v>
      </c>
      <c r="C1952" s="167" t="s">
        <v>27</v>
      </c>
      <c r="D1952" s="168" t="s">
        <v>2691</v>
      </c>
      <c r="E1952" s="167" t="s">
        <v>76</v>
      </c>
      <c r="F1952" s="169">
        <v>1</v>
      </c>
      <c r="G1952" s="170">
        <v>126.37</v>
      </c>
      <c r="H1952" s="171">
        <v>126.37</v>
      </c>
      <c r="I1952" s="172"/>
      <c r="J1952" s="172"/>
      <c r="K1952" s="172"/>
      <c r="L1952" s="172"/>
      <c r="M1952" s="172"/>
      <c r="N1952" s="172"/>
      <c r="O1952" s="172"/>
      <c r="P1952" s="172"/>
      <c r="Q1952" s="172"/>
      <c r="R1952" s="172"/>
      <c r="S1952" s="172"/>
      <c r="T1952" s="172"/>
      <c r="U1952" s="172"/>
      <c r="V1952" s="172"/>
      <c r="W1952" s="172"/>
      <c r="X1952" s="172"/>
      <c r="Y1952" s="172"/>
      <c r="Z1952" s="172"/>
      <c r="AA1952" s="172"/>
      <c r="AB1952" s="172"/>
    </row>
    <row r="1953" spans="1:28" ht="14.25">
      <c r="A1953" s="159"/>
      <c r="B1953" s="160"/>
      <c r="C1953" s="160"/>
      <c r="D1953" s="161"/>
      <c r="E1953" s="160"/>
      <c r="F1953" s="162"/>
      <c r="G1953" s="163"/>
      <c r="H1953" s="164"/>
      <c r="I1953" s="172"/>
      <c r="J1953" s="172"/>
      <c r="K1953" s="172"/>
      <c r="L1953" s="172"/>
      <c r="M1953" s="172"/>
      <c r="N1953" s="172"/>
      <c r="O1953" s="172"/>
      <c r="P1953" s="172"/>
      <c r="Q1953" s="172"/>
      <c r="R1953" s="172"/>
      <c r="S1953" s="172"/>
      <c r="T1953" s="172"/>
      <c r="U1953" s="172"/>
      <c r="V1953" s="172"/>
      <c r="W1953" s="172"/>
      <c r="X1953" s="172"/>
      <c r="Y1953" s="172"/>
      <c r="Z1953" s="172"/>
      <c r="AA1953" s="172"/>
      <c r="AB1953" s="172"/>
    </row>
    <row r="1954" spans="1:28" ht="14.25">
      <c r="A1954" s="148" t="s">
        <v>947</v>
      </c>
      <c r="B1954" s="149" t="s">
        <v>7</v>
      </c>
      <c r="C1954" s="149" t="s">
        <v>1504</v>
      </c>
      <c r="D1954" s="165" t="s">
        <v>1505</v>
      </c>
      <c r="E1954" s="149" t="s">
        <v>10</v>
      </c>
      <c r="F1954" s="150" t="s">
        <v>11</v>
      </c>
      <c r="G1954" s="151" t="s">
        <v>1506</v>
      </c>
      <c r="H1954" s="152" t="s">
        <v>1507</v>
      </c>
      <c r="I1954" s="172"/>
      <c r="J1954" s="172"/>
      <c r="K1954" s="172"/>
      <c r="L1954" s="172"/>
      <c r="M1954" s="172"/>
      <c r="N1954" s="172"/>
      <c r="O1954" s="172"/>
      <c r="P1954" s="172"/>
      <c r="Q1954" s="172"/>
      <c r="R1954" s="172"/>
      <c r="S1954" s="172"/>
      <c r="T1954" s="172"/>
      <c r="U1954" s="172"/>
      <c r="V1954" s="172"/>
      <c r="W1954" s="172"/>
      <c r="X1954" s="172"/>
      <c r="Y1954" s="172"/>
      <c r="Z1954" s="172"/>
      <c r="AA1954" s="172"/>
      <c r="AB1954" s="172"/>
    </row>
    <row r="1955" spans="1:28" ht="38.25">
      <c r="A1955" s="153" t="s">
        <v>1508</v>
      </c>
      <c r="B1955" s="154" t="s">
        <v>948</v>
      </c>
      <c r="C1955" s="154" t="s">
        <v>20</v>
      </c>
      <c r="D1955" s="155" t="s">
        <v>949</v>
      </c>
      <c r="E1955" s="154" t="s">
        <v>61</v>
      </c>
      <c r="F1955" s="156">
        <v>1</v>
      </c>
      <c r="G1955" s="157">
        <v>138.97</v>
      </c>
      <c r="H1955" s="158">
        <v>138.97</v>
      </c>
      <c r="I1955" s="172"/>
      <c r="J1955" s="172"/>
      <c r="K1955" s="172"/>
      <c r="L1955" s="172"/>
      <c r="M1955" s="172"/>
      <c r="N1955" s="172"/>
      <c r="O1955" s="172"/>
      <c r="P1955" s="172"/>
      <c r="Q1955" s="172"/>
      <c r="R1955" s="172"/>
      <c r="S1955" s="172"/>
      <c r="T1955" s="172"/>
      <c r="U1955" s="172"/>
      <c r="V1955" s="172"/>
      <c r="W1955" s="172"/>
      <c r="X1955" s="172"/>
      <c r="Y1955" s="172"/>
      <c r="Z1955" s="172"/>
      <c r="AA1955" s="172"/>
      <c r="AB1955" s="172"/>
    </row>
    <row r="1956" spans="1:28" ht="38.25">
      <c r="A1956" s="166" t="s">
        <v>1513</v>
      </c>
      <c r="B1956" s="167" t="s">
        <v>2692</v>
      </c>
      <c r="C1956" s="167" t="s">
        <v>20</v>
      </c>
      <c r="D1956" s="168" t="s">
        <v>2693</v>
      </c>
      <c r="E1956" s="167" t="s">
        <v>48</v>
      </c>
      <c r="F1956" s="169">
        <v>2.6666666000000001</v>
      </c>
      <c r="G1956" s="170">
        <v>0.27</v>
      </c>
      <c r="H1956" s="171" t="s">
        <v>2694</v>
      </c>
      <c r="I1956" s="172"/>
      <c r="J1956" s="172"/>
      <c r="K1956" s="172"/>
      <c r="L1956" s="172"/>
      <c r="M1956" s="172"/>
      <c r="N1956" s="172"/>
      <c r="O1956" s="172"/>
      <c r="P1956" s="172"/>
      <c r="Q1956" s="172"/>
      <c r="R1956" s="172"/>
      <c r="S1956" s="172"/>
      <c r="T1956" s="172"/>
      <c r="U1956" s="172"/>
      <c r="V1956" s="172"/>
      <c r="W1956" s="172"/>
      <c r="X1956" s="172"/>
      <c r="Y1956" s="172"/>
      <c r="Z1956" s="172"/>
      <c r="AA1956" s="172"/>
      <c r="AB1956" s="172"/>
    </row>
    <row r="1957" spans="1:28" ht="25.5">
      <c r="A1957" s="166" t="s">
        <v>1513</v>
      </c>
      <c r="B1957" s="167" t="s">
        <v>2695</v>
      </c>
      <c r="C1957" s="167" t="s">
        <v>20</v>
      </c>
      <c r="D1957" s="168" t="s">
        <v>2696</v>
      </c>
      <c r="E1957" s="167" t="s">
        <v>61</v>
      </c>
      <c r="F1957" s="169">
        <v>1.2</v>
      </c>
      <c r="G1957" s="170">
        <v>17.14</v>
      </c>
      <c r="H1957" s="171" t="s">
        <v>2697</v>
      </c>
      <c r="I1957" s="172"/>
      <c r="J1957" s="172"/>
      <c r="K1957" s="172"/>
      <c r="L1957" s="172"/>
      <c r="M1957" s="172"/>
      <c r="N1957" s="172"/>
      <c r="O1957" s="172"/>
      <c r="P1957" s="172"/>
      <c r="Q1957" s="172"/>
      <c r="R1957" s="172"/>
      <c r="S1957" s="172"/>
      <c r="T1957" s="172"/>
      <c r="U1957" s="172"/>
      <c r="V1957" s="172"/>
      <c r="W1957" s="172"/>
      <c r="X1957" s="172"/>
      <c r="Y1957" s="172"/>
      <c r="Z1957" s="172"/>
      <c r="AA1957" s="172"/>
      <c r="AB1957" s="172"/>
    </row>
    <row r="1958" spans="1:28" ht="25.5">
      <c r="A1958" s="166" t="s">
        <v>1513</v>
      </c>
      <c r="B1958" s="167" t="s">
        <v>2698</v>
      </c>
      <c r="C1958" s="167" t="s">
        <v>20</v>
      </c>
      <c r="D1958" s="168" t="s">
        <v>2699</v>
      </c>
      <c r="E1958" s="167" t="s">
        <v>48</v>
      </c>
      <c r="F1958" s="169">
        <v>2.6666666000000001</v>
      </c>
      <c r="G1958" s="170">
        <v>1.32</v>
      </c>
      <c r="H1958" s="171" t="s">
        <v>2700</v>
      </c>
      <c r="I1958" s="172"/>
      <c r="J1958" s="172"/>
      <c r="K1958" s="172"/>
      <c r="L1958" s="172"/>
      <c r="M1958" s="172"/>
      <c r="N1958" s="172"/>
      <c r="O1958" s="172"/>
      <c r="P1958" s="172"/>
      <c r="Q1958" s="172"/>
      <c r="R1958" s="172"/>
      <c r="S1958" s="172"/>
      <c r="T1958" s="172"/>
      <c r="U1958" s="172"/>
      <c r="V1958" s="172"/>
      <c r="W1958" s="172"/>
      <c r="X1958" s="172"/>
      <c r="Y1958" s="172"/>
      <c r="Z1958" s="172"/>
      <c r="AA1958" s="172"/>
      <c r="AB1958" s="172"/>
    </row>
    <row r="1959" spans="1:28" ht="25.5">
      <c r="A1959" s="166" t="s">
        <v>1513</v>
      </c>
      <c r="B1959" s="167" t="s">
        <v>2701</v>
      </c>
      <c r="C1959" s="167" t="s">
        <v>20</v>
      </c>
      <c r="D1959" s="168" t="s">
        <v>2702</v>
      </c>
      <c r="E1959" s="167" t="s">
        <v>48</v>
      </c>
      <c r="F1959" s="169">
        <v>2.6666666000000001</v>
      </c>
      <c r="G1959" s="170">
        <v>0.1</v>
      </c>
      <c r="H1959" s="171" t="s">
        <v>2703</v>
      </c>
      <c r="I1959" s="172"/>
      <c r="J1959" s="172"/>
      <c r="K1959" s="172"/>
      <c r="L1959" s="172"/>
      <c r="M1959" s="172"/>
      <c r="N1959" s="172"/>
      <c r="O1959" s="172"/>
      <c r="P1959" s="172"/>
      <c r="Q1959" s="172"/>
      <c r="R1959" s="172"/>
      <c r="S1959" s="172"/>
      <c r="T1959" s="172"/>
      <c r="U1959" s="172"/>
      <c r="V1959" s="172"/>
      <c r="W1959" s="172"/>
      <c r="X1959" s="172"/>
      <c r="Y1959" s="172"/>
      <c r="Z1959" s="172"/>
      <c r="AA1959" s="172"/>
      <c r="AB1959" s="172"/>
    </row>
    <row r="1960" spans="1:28" ht="25.5">
      <c r="A1960" s="166" t="s">
        <v>1513</v>
      </c>
      <c r="B1960" s="167" t="s">
        <v>2704</v>
      </c>
      <c r="C1960" s="167" t="s">
        <v>20</v>
      </c>
      <c r="D1960" s="168" t="s">
        <v>2705</v>
      </c>
      <c r="E1960" s="167" t="s">
        <v>61</v>
      </c>
      <c r="F1960" s="169">
        <v>1.2</v>
      </c>
      <c r="G1960" s="170">
        <v>55.78</v>
      </c>
      <c r="H1960" s="171" t="s">
        <v>2706</v>
      </c>
      <c r="I1960" s="172"/>
      <c r="J1960" s="172"/>
      <c r="K1960" s="172"/>
      <c r="L1960" s="172"/>
      <c r="M1960" s="172"/>
      <c r="N1960" s="172"/>
      <c r="O1960" s="172"/>
      <c r="P1960" s="172"/>
      <c r="Q1960" s="172"/>
      <c r="R1960" s="172"/>
      <c r="S1960" s="172"/>
      <c r="T1960" s="172"/>
      <c r="U1960" s="172"/>
      <c r="V1960" s="172"/>
      <c r="W1960" s="172"/>
      <c r="X1960" s="172"/>
      <c r="Y1960" s="172"/>
      <c r="Z1960" s="172"/>
      <c r="AA1960" s="172"/>
      <c r="AB1960" s="172"/>
    </row>
    <row r="1961" spans="1:28" ht="25.5">
      <c r="A1961" s="166" t="s">
        <v>1513</v>
      </c>
      <c r="B1961" s="167" t="s">
        <v>2474</v>
      </c>
      <c r="C1961" s="167" t="s">
        <v>20</v>
      </c>
      <c r="D1961" s="168" t="s">
        <v>2475</v>
      </c>
      <c r="E1961" s="167" t="s">
        <v>48</v>
      </c>
      <c r="F1961" s="169">
        <v>2.6666666000000001</v>
      </c>
      <c r="G1961" s="170">
        <v>0.17</v>
      </c>
      <c r="H1961" s="171" t="s">
        <v>2707</v>
      </c>
      <c r="I1961" s="172"/>
      <c r="J1961" s="172"/>
      <c r="K1961" s="172"/>
      <c r="L1961" s="172"/>
      <c r="M1961" s="172"/>
      <c r="N1961" s="172"/>
      <c r="O1961" s="172"/>
      <c r="P1961" s="172"/>
      <c r="Q1961" s="172"/>
      <c r="R1961" s="172"/>
      <c r="S1961" s="172"/>
      <c r="T1961" s="172"/>
      <c r="U1961" s="172"/>
      <c r="V1961" s="172"/>
      <c r="W1961" s="172"/>
      <c r="X1961" s="172"/>
      <c r="Y1961" s="172"/>
      <c r="Z1961" s="172"/>
      <c r="AA1961" s="172"/>
      <c r="AB1961" s="172"/>
    </row>
    <row r="1962" spans="1:28" ht="14.25">
      <c r="A1962" s="166" t="s">
        <v>1508</v>
      </c>
      <c r="B1962" s="167" t="s">
        <v>1619</v>
      </c>
      <c r="C1962" s="167" t="s">
        <v>20</v>
      </c>
      <c r="D1962" s="168" t="s">
        <v>1620</v>
      </c>
      <c r="E1962" s="167" t="s">
        <v>1585</v>
      </c>
      <c r="F1962" s="169">
        <v>0.6376811</v>
      </c>
      <c r="G1962" s="170">
        <v>25.52</v>
      </c>
      <c r="H1962" s="171" t="s">
        <v>2708</v>
      </c>
      <c r="I1962" s="172"/>
      <c r="J1962" s="172"/>
      <c r="K1962" s="172"/>
      <c r="L1962" s="172"/>
      <c r="M1962" s="172"/>
      <c r="N1962" s="172"/>
      <c r="O1962" s="172"/>
      <c r="P1962" s="172"/>
      <c r="Q1962" s="172"/>
      <c r="R1962" s="172"/>
      <c r="S1962" s="172"/>
      <c r="T1962" s="172"/>
      <c r="U1962" s="172"/>
      <c r="V1962" s="172"/>
      <c r="W1962" s="172"/>
      <c r="X1962" s="172"/>
      <c r="Y1962" s="172"/>
      <c r="Z1962" s="172"/>
      <c r="AA1962" s="172"/>
      <c r="AB1962" s="172"/>
    </row>
    <row r="1963" spans="1:28" ht="14.25">
      <c r="A1963" s="166" t="s">
        <v>1508</v>
      </c>
      <c r="B1963" s="167" t="s">
        <v>1615</v>
      </c>
      <c r="C1963" s="167" t="s">
        <v>20</v>
      </c>
      <c r="D1963" s="168" t="s">
        <v>1616</v>
      </c>
      <c r="E1963" s="167" t="s">
        <v>1585</v>
      </c>
      <c r="F1963" s="169">
        <v>0.6376811</v>
      </c>
      <c r="G1963" s="170">
        <v>31.64</v>
      </c>
      <c r="H1963" s="171" t="s">
        <v>2709</v>
      </c>
      <c r="I1963" s="172"/>
      <c r="J1963" s="172"/>
      <c r="K1963" s="172"/>
      <c r="L1963" s="172"/>
      <c r="M1963" s="172"/>
      <c r="N1963" s="172"/>
      <c r="O1963" s="172"/>
      <c r="P1963" s="172"/>
      <c r="Q1963" s="172"/>
      <c r="R1963" s="172"/>
      <c r="S1963" s="172"/>
      <c r="T1963" s="172"/>
      <c r="U1963" s="172"/>
      <c r="V1963" s="172"/>
      <c r="W1963" s="172"/>
      <c r="X1963" s="172"/>
      <c r="Y1963" s="172"/>
      <c r="Z1963" s="172"/>
      <c r="AA1963" s="172"/>
      <c r="AB1963" s="172"/>
    </row>
    <row r="1964" spans="1:28" ht="38.25">
      <c r="A1964" s="166" t="s">
        <v>1508</v>
      </c>
      <c r="B1964" s="167" t="s">
        <v>2710</v>
      </c>
      <c r="C1964" s="167" t="s">
        <v>20</v>
      </c>
      <c r="D1964" s="168" t="s">
        <v>2711</v>
      </c>
      <c r="E1964" s="167" t="s">
        <v>61</v>
      </c>
      <c r="F1964" s="169">
        <v>1</v>
      </c>
      <c r="G1964" s="170">
        <v>10.06</v>
      </c>
      <c r="H1964" s="171" t="s">
        <v>2712</v>
      </c>
      <c r="I1964" s="172"/>
      <c r="J1964" s="172"/>
      <c r="K1964" s="172"/>
      <c r="L1964" s="172"/>
      <c r="M1964" s="172"/>
      <c r="N1964" s="172"/>
      <c r="O1964" s="172"/>
      <c r="P1964" s="172"/>
      <c r="Q1964" s="172"/>
      <c r="R1964" s="172"/>
      <c r="S1964" s="172"/>
      <c r="T1964" s="172"/>
      <c r="U1964" s="172"/>
      <c r="V1964" s="172"/>
      <c r="W1964" s="172"/>
      <c r="X1964" s="172"/>
      <c r="Y1964" s="172"/>
      <c r="Z1964" s="172"/>
      <c r="AA1964" s="172"/>
      <c r="AB1964" s="172"/>
    </row>
    <row r="1965" spans="1:28" ht="14.25">
      <c r="A1965" s="159"/>
      <c r="B1965" s="160"/>
      <c r="C1965" s="160"/>
      <c r="D1965" s="161"/>
      <c r="E1965" s="160"/>
      <c r="F1965" s="162"/>
      <c r="G1965" s="163"/>
      <c r="H1965" s="164"/>
      <c r="I1965" s="172"/>
      <c r="J1965" s="172"/>
      <c r="K1965" s="172"/>
      <c r="L1965" s="172"/>
      <c r="M1965" s="172"/>
      <c r="N1965" s="172"/>
      <c r="O1965" s="172"/>
      <c r="P1965" s="172"/>
      <c r="Q1965" s="172"/>
      <c r="R1965" s="172"/>
      <c r="S1965" s="172"/>
      <c r="T1965" s="172"/>
      <c r="U1965" s="172"/>
      <c r="V1965" s="172"/>
      <c r="W1965" s="172"/>
      <c r="X1965" s="172"/>
      <c r="Y1965" s="172"/>
      <c r="Z1965" s="172"/>
      <c r="AA1965" s="172"/>
      <c r="AB1965" s="172"/>
    </row>
    <row r="1966" spans="1:28" ht="14.25">
      <c r="A1966" s="148" t="s">
        <v>950</v>
      </c>
      <c r="B1966" s="149" t="s">
        <v>7</v>
      </c>
      <c r="C1966" s="149" t="s">
        <v>1504</v>
      </c>
      <c r="D1966" s="165" t="s">
        <v>1505</v>
      </c>
      <c r="E1966" s="149" t="s">
        <v>10</v>
      </c>
      <c r="F1966" s="150" t="s">
        <v>11</v>
      </c>
      <c r="G1966" s="151" t="s">
        <v>1506</v>
      </c>
      <c r="H1966" s="152" t="s">
        <v>1507</v>
      </c>
      <c r="I1966" s="172"/>
      <c r="J1966" s="172"/>
      <c r="K1966" s="172"/>
      <c r="L1966" s="172"/>
      <c r="M1966" s="172"/>
      <c r="N1966" s="172"/>
      <c r="O1966" s="172"/>
      <c r="P1966" s="172"/>
      <c r="Q1966" s="172"/>
      <c r="R1966" s="172"/>
      <c r="S1966" s="172"/>
      <c r="T1966" s="172"/>
      <c r="U1966" s="172"/>
      <c r="V1966" s="172"/>
      <c r="W1966" s="172"/>
      <c r="X1966" s="172"/>
      <c r="Y1966" s="172"/>
      <c r="Z1966" s="172"/>
      <c r="AA1966" s="172"/>
      <c r="AB1966" s="172"/>
    </row>
    <row r="1967" spans="1:28" ht="38.25">
      <c r="A1967" s="153" t="s">
        <v>1508</v>
      </c>
      <c r="B1967" s="154" t="s">
        <v>951</v>
      </c>
      <c r="C1967" s="154" t="s">
        <v>20</v>
      </c>
      <c r="D1967" s="155" t="s">
        <v>952</v>
      </c>
      <c r="E1967" s="154" t="s">
        <v>61</v>
      </c>
      <c r="F1967" s="156">
        <v>1</v>
      </c>
      <c r="G1967" s="157">
        <v>112.18</v>
      </c>
      <c r="H1967" s="158">
        <v>112.18</v>
      </c>
      <c r="I1967" s="172"/>
      <c r="J1967" s="172"/>
      <c r="K1967" s="172"/>
      <c r="L1967" s="172"/>
      <c r="M1967" s="172"/>
      <c r="N1967" s="172"/>
      <c r="O1967" s="172"/>
      <c r="P1967" s="172"/>
      <c r="Q1967" s="172"/>
      <c r="R1967" s="172"/>
      <c r="S1967" s="172"/>
      <c r="T1967" s="172"/>
      <c r="U1967" s="172"/>
      <c r="V1967" s="172"/>
      <c r="W1967" s="172"/>
      <c r="X1967" s="172"/>
      <c r="Y1967" s="172"/>
      <c r="Z1967" s="172"/>
      <c r="AA1967" s="172"/>
      <c r="AB1967" s="172"/>
    </row>
    <row r="1968" spans="1:28" ht="38.25">
      <c r="A1968" s="166" t="s">
        <v>1513</v>
      </c>
      <c r="B1968" s="167" t="s">
        <v>2692</v>
      </c>
      <c r="C1968" s="167" t="s">
        <v>20</v>
      </c>
      <c r="D1968" s="168" t="s">
        <v>2693</v>
      </c>
      <c r="E1968" s="167" t="s">
        <v>48</v>
      </c>
      <c r="F1968" s="169">
        <v>2.6666666000000001</v>
      </c>
      <c r="G1968" s="170">
        <v>0.27</v>
      </c>
      <c r="H1968" s="171" t="s">
        <v>2694</v>
      </c>
      <c r="I1968" s="172"/>
      <c r="J1968" s="172"/>
      <c r="K1968" s="172"/>
      <c r="L1968" s="172"/>
      <c r="M1968" s="172"/>
      <c r="N1968" s="172"/>
      <c r="O1968" s="172"/>
      <c r="P1968" s="172"/>
      <c r="Q1968" s="172"/>
      <c r="R1968" s="172"/>
      <c r="S1968" s="172"/>
      <c r="T1968" s="172"/>
      <c r="U1968" s="172"/>
      <c r="V1968" s="172"/>
      <c r="W1968" s="172"/>
      <c r="X1968" s="172"/>
      <c r="Y1968" s="172"/>
      <c r="Z1968" s="172"/>
      <c r="AA1968" s="172"/>
      <c r="AB1968" s="172"/>
    </row>
    <row r="1969" spans="1:28" ht="25.5">
      <c r="A1969" s="166" t="s">
        <v>1513</v>
      </c>
      <c r="B1969" s="167" t="s">
        <v>2698</v>
      </c>
      <c r="C1969" s="167" t="s">
        <v>20</v>
      </c>
      <c r="D1969" s="168" t="s">
        <v>2699</v>
      </c>
      <c r="E1969" s="167" t="s">
        <v>48</v>
      </c>
      <c r="F1969" s="169">
        <v>2.6666666000000001</v>
      </c>
      <c r="G1969" s="170">
        <v>1.32</v>
      </c>
      <c r="H1969" s="171" t="s">
        <v>2700</v>
      </c>
      <c r="I1969" s="172"/>
      <c r="J1969" s="172"/>
      <c r="K1969" s="172"/>
      <c r="L1969" s="172"/>
      <c r="M1969" s="172"/>
      <c r="N1969" s="172"/>
      <c r="O1969" s="172"/>
      <c r="P1969" s="172"/>
      <c r="Q1969" s="172"/>
      <c r="R1969" s="172"/>
      <c r="S1969" s="172"/>
      <c r="T1969" s="172"/>
      <c r="U1969" s="172"/>
      <c r="V1969" s="172"/>
      <c r="W1969" s="172"/>
      <c r="X1969" s="172"/>
      <c r="Y1969" s="172"/>
      <c r="Z1969" s="172"/>
      <c r="AA1969" s="172"/>
      <c r="AB1969" s="172"/>
    </row>
    <row r="1970" spans="1:28" ht="25.5">
      <c r="A1970" s="166" t="s">
        <v>1513</v>
      </c>
      <c r="B1970" s="167" t="s">
        <v>2713</v>
      </c>
      <c r="C1970" s="167" t="s">
        <v>20</v>
      </c>
      <c r="D1970" s="168" t="s">
        <v>2714</v>
      </c>
      <c r="E1970" s="167" t="s">
        <v>61</v>
      </c>
      <c r="F1970" s="169">
        <v>1.2</v>
      </c>
      <c r="G1970" s="170">
        <v>10.3</v>
      </c>
      <c r="H1970" s="171" t="s">
        <v>2715</v>
      </c>
      <c r="I1970" s="172"/>
      <c r="J1970" s="172"/>
      <c r="K1970" s="172"/>
      <c r="L1970" s="172"/>
      <c r="M1970" s="172"/>
      <c r="N1970" s="172"/>
      <c r="O1970" s="172"/>
      <c r="P1970" s="172"/>
      <c r="Q1970" s="172"/>
      <c r="R1970" s="172"/>
      <c r="S1970" s="172"/>
      <c r="T1970" s="172"/>
      <c r="U1970" s="172"/>
      <c r="V1970" s="172"/>
      <c r="W1970" s="172"/>
      <c r="X1970" s="172"/>
      <c r="Y1970" s="172"/>
      <c r="Z1970" s="172"/>
      <c r="AA1970" s="172"/>
      <c r="AB1970" s="172"/>
    </row>
    <row r="1971" spans="1:28" ht="25.5">
      <c r="A1971" s="166" t="s">
        <v>1513</v>
      </c>
      <c r="B1971" s="167" t="s">
        <v>2701</v>
      </c>
      <c r="C1971" s="167" t="s">
        <v>20</v>
      </c>
      <c r="D1971" s="168" t="s">
        <v>2702</v>
      </c>
      <c r="E1971" s="167" t="s">
        <v>48</v>
      </c>
      <c r="F1971" s="169">
        <v>2.6666666000000001</v>
      </c>
      <c r="G1971" s="170">
        <v>0.1</v>
      </c>
      <c r="H1971" s="171" t="s">
        <v>2703</v>
      </c>
      <c r="I1971" s="172"/>
      <c r="J1971" s="172"/>
      <c r="K1971" s="172"/>
      <c r="L1971" s="172"/>
      <c r="M1971" s="172"/>
      <c r="N1971" s="172"/>
      <c r="O1971" s="172"/>
      <c r="P1971" s="172"/>
      <c r="Q1971" s="172"/>
      <c r="R1971" s="172"/>
      <c r="S1971" s="172"/>
      <c r="T1971" s="172"/>
      <c r="U1971" s="172"/>
      <c r="V1971" s="172"/>
      <c r="W1971" s="172"/>
      <c r="X1971" s="172"/>
      <c r="Y1971" s="172"/>
      <c r="Z1971" s="172"/>
      <c r="AA1971" s="172"/>
      <c r="AB1971" s="172"/>
    </row>
    <row r="1972" spans="1:28" ht="25.5">
      <c r="A1972" s="166" t="s">
        <v>1513</v>
      </c>
      <c r="B1972" s="167" t="s">
        <v>2716</v>
      </c>
      <c r="C1972" s="167" t="s">
        <v>20</v>
      </c>
      <c r="D1972" s="168" t="s">
        <v>2717</v>
      </c>
      <c r="E1972" s="167" t="s">
        <v>61</v>
      </c>
      <c r="F1972" s="169">
        <v>1.2</v>
      </c>
      <c r="G1972" s="170">
        <v>42.72</v>
      </c>
      <c r="H1972" s="171" t="s">
        <v>2718</v>
      </c>
      <c r="I1972" s="172"/>
      <c r="J1972" s="172"/>
      <c r="K1972" s="172"/>
      <c r="L1972" s="172"/>
      <c r="M1972" s="172"/>
      <c r="N1972" s="172"/>
      <c r="O1972" s="172"/>
      <c r="P1972" s="172"/>
      <c r="Q1972" s="172"/>
      <c r="R1972" s="172"/>
      <c r="S1972" s="172"/>
      <c r="T1972" s="172"/>
      <c r="U1972" s="172"/>
      <c r="V1972" s="172"/>
      <c r="W1972" s="172"/>
      <c r="X1972" s="172"/>
      <c r="Y1972" s="172"/>
      <c r="Z1972" s="172"/>
      <c r="AA1972" s="172"/>
      <c r="AB1972" s="172"/>
    </row>
    <row r="1973" spans="1:28" ht="25.5">
      <c r="A1973" s="166" t="s">
        <v>1513</v>
      </c>
      <c r="B1973" s="167" t="s">
        <v>2474</v>
      </c>
      <c r="C1973" s="167" t="s">
        <v>20</v>
      </c>
      <c r="D1973" s="168" t="s">
        <v>2475</v>
      </c>
      <c r="E1973" s="167" t="s">
        <v>48</v>
      </c>
      <c r="F1973" s="169">
        <v>2.6666666000000001</v>
      </c>
      <c r="G1973" s="170">
        <v>0.17</v>
      </c>
      <c r="H1973" s="171" t="s">
        <v>2707</v>
      </c>
      <c r="I1973" s="172"/>
      <c r="J1973" s="172"/>
      <c r="K1973" s="172"/>
      <c r="L1973" s="172"/>
      <c r="M1973" s="172"/>
      <c r="N1973" s="172"/>
      <c r="O1973" s="172"/>
      <c r="P1973" s="172"/>
      <c r="Q1973" s="172"/>
      <c r="R1973" s="172"/>
      <c r="S1973" s="172"/>
      <c r="T1973" s="172"/>
      <c r="U1973" s="172"/>
      <c r="V1973" s="172"/>
      <c r="W1973" s="172"/>
      <c r="X1973" s="172"/>
      <c r="Y1973" s="172"/>
      <c r="Z1973" s="172"/>
      <c r="AA1973" s="172"/>
      <c r="AB1973" s="172"/>
    </row>
    <row r="1974" spans="1:28" ht="14.25">
      <c r="A1974" s="166" t="s">
        <v>1508</v>
      </c>
      <c r="B1974" s="167" t="s">
        <v>1619</v>
      </c>
      <c r="C1974" s="167" t="s">
        <v>20</v>
      </c>
      <c r="D1974" s="168" t="s">
        <v>1620</v>
      </c>
      <c r="E1974" s="167" t="s">
        <v>1585</v>
      </c>
      <c r="F1974" s="169">
        <v>0.58666669999999999</v>
      </c>
      <c r="G1974" s="170">
        <v>25.52</v>
      </c>
      <c r="H1974" s="171" t="s">
        <v>2719</v>
      </c>
      <c r="I1974" s="172"/>
      <c r="J1974" s="172"/>
      <c r="K1974" s="172"/>
      <c r="L1974" s="172"/>
      <c r="M1974" s="172"/>
      <c r="N1974" s="172"/>
      <c r="O1974" s="172"/>
      <c r="P1974" s="172"/>
      <c r="Q1974" s="172"/>
      <c r="R1974" s="172"/>
      <c r="S1974" s="172"/>
      <c r="T1974" s="172"/>
      <c r="U1974" s="172"/>
      <c r="V1974" s="172"/>
      <c r="W1974" s="172"/>
      <c r="X1974" s="172"/>
      <c r="Y1974" s="172"/>
      <c r="Z1974" s="172"/>
      <c r="AA1974" s="172"/>
      <c r="AB1974" s="172"/>
    </row>
    <row r="1975" spans="1:28" ht="14.25">
      <c r="A1975" s="166" t="s">
        <v>1508</v>
      </c>
      <c r="B1975" s="167" t="s">
        <v>1615</v>
      </c>
      <c r="C1975" s="167" t="s">
        <v>20</v>
      </c>
      <c r="D1975" s="168" t="s">
        <v>1616</v>
      </c>
      <c r="E1975" s="167" t="s">
        <v>1585</v>
      </c>
      <c r="F1975" s="169">
        <v>0.58666669999999999</v>
      </c>
      <c r="G1975" s="170">
        <v>31.64</v>
      </c>
      <c r="H1975" s="171" t="s">
        <v>2720</v>
      </c>
      <c r="I1975" s="172"/>
      <c r="J1975" s="172"/>
      <c r="K1975" s="172"/>
      <c r="L1975" s="172"/>
      <c r="M1975" s="172"/>
      <c r="N1975" s="172"/>
      <c r="O1975" s="172"/>
      <c r="P1975" s="172"/>
      <c r="Q1975" s="172"/>
      <c r="R1975" s="172"/>
      <c r="S1975" s="172"/>
      <c r="T1975" s="172"/>
      <c r="U1975" s="172"/>
      <c r="V1975" s="172"/>
      <c r="W1975" s="172"/>
      <c r="X1975" s="172"/>
      <c r="Y1975" s="172"/>
      <c r="Z1975" s="172"/>
      <c r="AA1975" s="172"/>
      <c r="AB1975" s="172"/>
    </row>
    <row r="1976" spans="1:28" ht="38.25">
      <c r="A1976" s="166" t="s">
        <v>1508</v>
      </c>
      <c r="B1976" s="167" t="s">
        <v>2710</v>
      </c>
      <c r="C1976" s="167" t="s">
        <v>20</v>
      </c>
      <c r="D1976" s="168" t="s">
        <v>2711</v>
      </c>
      <c r="E1976" s="167" t="s">
        <v>61</v>
      </c>
      <c r="F1976" s="169">
        <v>1</v>
      </c>
      <c r="G1976" s="170">
        <v>10.06</v>
      </c>
      <c r="H1976" s="171" t="s">
        <v>2712</v>
      </c>
      <c r="I1976" s="172"/>
      <c r="J1976" s="172"/>
      <c r="K1976" s="172"/>
      <c r="L1976" s="172"/>
      <c r="M1976" s="172"/>
      <c r="N1976" s="172"/>
      <c r="O1976" s="172"/>
      <c r="P1976" s="172"/>
      <c r="Q1976" s="172"/>
      <c r="R1976" s="172"/>
      <c r="S1976" s="172"/>
      <c r="T1976" s="172"/>
      <c r="U1976" s="172"/>
      <c r="V1976" s="172"/>
      <c r="W1976" s="172"/>
      <c r="X1976" s="172"/>
      <c r="Y1976" s="172"/>
      <c r="Z1976" s="172"/>
      <c r="AA1976" s="172"/>
      <c r="AB1976" s="172"/>
    </row>
    <row r="1977" spans="1:28" ht="14.25">
      <c r="A1977" s="159"/>
      <c r="B1977" s="160"/>
      <c r="C1977" s="160"/>
      <c r="D1977" s="161"/>
      <c r="E1977" s="160"/>
      <c r="F1977" s="162"/>
      <c r="G1977" s="163"/>
      <c r="H1977" s="164"/>
      <c r="I1977" s="172"/>
      <c r="J1977" s="172"/>
      <c r="K1977" s="172"/>
      <c r="L1977" s="172"/>
      <c r="M1977" s="172"/>
      <c r="N1977" s="172"/>
      <c r="O1977" s="172"/>
      <c r="P1977" s="172"/>
      <c r="Q1977" s="172"/>
      <c r="R1977" s="172"/>
      <c r="S1977" s="172"/>
      <c r="T1977" s="172"/>
      <c r="U1977" s="172"/>
      <c r="V1977" s="172"/>
      <c r="W1977" s="172"/>
      <c r="X1977" s="172"/>
      <c r="Y1977" s="172"/>
      <c r="Z1977" s="172"/>
      <c r="AA1977" s="172"/>
      <c r="AB1977" s="172"/>
    </row>
    <row r="1978" spans="1:28" ht="14.25">
      <c r="A1978" s="148" t="s">
        <v>953</v>
      </c>
      <c r="B1978" s="149" t="s">
        <v>7</v>
      </c>
      <c r="C1978" s="149" t="s">
        <v>1504</v>
      </c>
      <c r="D1978" s="165" t="s">
        <v>1505</v>
      </c>
      <c r="E1978" s="149" t="s">
        <v>10</v>
      </c>
      <c r="F1978" s="150" t="s">
        <v>11</v>
      </c>
      <c r="G1978" s="151" t="s">
        <v>1506</v>
      </c>
      <c r="H1978" s="152" t="s">
        <v>1507</v>
      </c>
      <c r="I1978" s="172"/>
      <c r="J1978" s="172"/>
      <c r="K1978" s="172"/>
      <c r="L1978" s="172"/>
      <c r="M1978" s="172"/>
      <c r="N1978" s="172"/>
      <c r="O1978" s="172"/>
      <c r="P1978" s="172"/>
      <c r="Q1978" s="172"/>
      <c r="R1978" s="172"/>
      <c r="S1978" s="172"/>
      <c r="T1978" s="172"/>
      <c r="U1978" s="172"/>
      <c r="V1978" s="172"/>
      <c r="W1978" s="172"/>
      <c r="X1978" s="172"/>
      <c r="Y1978" s="172"/>
      <c r="Z1978" s="172"/>
      <c r="AA1978" s="172"/>
      <c r="AB1978" s="172"/>
    </row>
    <row r="1979" spans="1:28" ht="38.25">
      <c r="A1979" s="153" t="s">
        <v>1508</v>
      </c>
      <c r="B1979" s="154" t="s">
        <v>954</v>
      </c>
      <c r="C1979" s="154" t="s">
        <v>147</v>
      </c>
      <c r="D1979" s="155" t="s">
        <v>955</v>
      </c>
      <c r="E1979" s="154" t="s">
        <v>322</v>
      </c>
      <c r="F1979" s="156">
        <v>1</v>
      </c>
      <c r="G1979" s="157">
        <v>70.400000000000006</v>
      </c>
      <c r="H1979" s="158">
        <v>70.400000000000006</v>
      </c>
      <c r="I1979" s="172"/>
      <c r="J1979" s="172"/>
      <c r="K1979" s="172"/>
      <c r="L1979" s="172"/>
      <c r="M1979" s="172"/>
      <c r="N1979" s="172"/>
      <c r="O1979" s="172"/>
      <c r="P1979" s="172"/>
      <c r="Q1979" s="172"/>
      <c r="R1979" s="172"/>
      <c r="S1979" s="172"/>
      <c r="T1979" s="172"/>
      <c r="U1979" s="172"/>
      <c r="V1979" s="172"/>
      <c r="W1979" s="172"/>
      <c r="X1979" s="172"/>
      <c r="Y1979" s="172"/>
      <c r="Z1979" s="172"/>
      <c r="AA1979" s="172"/>
      <c r="AB1979" s="172"/>
    </row>
    <row r="1980" spans="1:28" ht="25.5">
      <c r="A1980" s="166" t="s">
        <v>1510</v>
      </c>
      <c r="B1980" s="167" t="s">
        <v>1615</v>
      </c>
      <c r="C1980" s="167" t="s">
        <v>20</v>
      </c>
      <c r="D1980" s="168" t="s">
        <v>1616</v>
      </c>
      <c r="E1980" s="167" t="s">
        <v>1585</v>
      </c>
      <c r="F1980" s="169">
        <v>0.53140089999999995</v>
      </c>
      <c r="G1980" s="170">
        <v>31.64</v>
      </c>
      <c r="H1980" s="171">
        <v>16.809999999999999</v>
      </c>
      <c r="I1980" s="172"/>
      <c r="J1980" s="172"/>
      <c r="K1980" s="172"/>
      <c r="L1980" s="172"/>
      <c r="M1980" s="172"/>
      <c r="N1980" s="172"/>
      <c r="O1980" s="172"/>
      <c r="P1980" s="172"/>
      <c r="Q1980" s="172"/>
      <c r="R1980" s="172"/>
      <c r="S1980" s="172"/>
      <c r="T1980" s="172"/>
      <c r="U1980" s="172"/>
      <c r="V1980" s="172"/>
      <c r="W1980" s="172"/>
      <c r="X1980" s="172"/>
      <c r="Y1980" s="172"/>
      <c r="Z1980" s="172"/>
      <c r="AA1980" s="172"/>
      <c r="AB1980" s="172"/>
    </row>
    <row r="1981" spans="1:28" ht="38.25">
      <c r="A1981" s="166" t="s">
        <v>1510</v>
      </c>
      <c r="B1981" s="167" t="s">
        <v>2710</v>
      </c>
      <c r="C1981" s="167" t="s">
        <v>20</v>
      </c>
      <c r="D1981" s="168" t="s">
        <v>2711</v>
      </c>
      <c r="E1981" s="167" t="s">
        <v>61</v>
      </c>
      <c r="F1981" s="169">
        <v>1</v>
      </c>
      <c r="G1981" s="170">
        <v>10.06</v>
      </c>
      <c r="H1981" s="171">
        <v>10.06</v>
      </c>
      <c r="I1981" s="172"/>
      <c r="J1981" s="172"/>
      <c r="K1981" s="172"/>
      <c r="L1981" s="172"/>
      <c r="M1981" s="172"/>
      <c r="N1981" s="172"/>
      <c r="O1981" s="172"/>
      <c r="P1981" s="172"/>
      <c r="Q1981" s="172"/>
      <c r="R1981" s="172"/>
      <c r="S1981" s="172"/>
      <c r="T1981" s="172"/>
      <c r="U1981" s="172"/>
      <c r="V1981" s="172"/>
      <c r="W1981" s="172"/>
      <c r="X1981" s="172"/>
      <c r="Y1981" s="172"/>
      <c r="Z1981" s="172"/>
      <c r="AA1981" s="172"/>
      <c r="AB1981" s="172"/>
    </row>
    <row r="1982" spans="1:28" ht="25.5">
      <c r="A1982" s="166" t="s">
        <v>1510</v>
      </c>
      <c r="B1982" s="167" t="s">
        <v>1619</v>
      </c>
      <c r="C1982" s="167" t="s">
        <v>20</v>
      </c>
      <c r="D1982" s="168" t="s">
        <v>1620</v>
      </c>
      <c r="E1982" s="167" t="s">
        <v>1585</v>
      </c>
      <c r="F1982" s="169">
        <v>0.53140089999999995</v>
      </c>
      <c r="G1982" s="170">
        <v>25.52</v>
      </c>
      <c r="H1982" s="171">
        <v>13.56</v>
      </c>
      <c r="I1982" s="172"/>
      <c r="J1982" s="172"/>
      <c r="K1982" s="172"/>
      <c r="L1982" s="172"/>
      <c r="M1982" s="172"/>
      <c r="N1982" s="172"/>
      <c r="O1982" s="172"/>
      <c r="P1982" s="172"/>
      <c r="Q1982" s="172"/>
      <c r="R1982" s="172"/>
      <c r="S1982" s="172"/>
      <c r="T1982" s="172"/>
      <c r="U1982" s="172"/>
      <c r="V1982" s="172"/>
      <c r="W1982" s="172"/>
      <c r="X1982" s="172"/>
      <c r="Y1982" s="172"/>
      <c r="Z1982" s="172"/>
      <c r="AA1982" s="172"/>
      <c r="AB1982" s="172"/>
    </row>
    <row r="1983" spans="1:28" ht="25.5">
      <c r="A1983" s="166" t="s">
        <v>1513</v>
      </c>
      <c r="B1983" s="167" t="s">
        <v>2701</v>
      </c>
      <c r="C1983" s="167" t="s">
        <v>20</v>
      </c>
      <c r="D1983" s="168" t="s">
        <v>2702</v>
      </c>
      <c r="E1983" s="167" t="s">
        <v>48</v>
      </c>
      <c r="F1983" s="169">
        <v>2.6666660000000002</v>
      </c>
      <c r="G1983" s="170">
        <v>0.1</v>
      </c>
      <c r="H1983" s="171">
        <v>0.26</v>
      </c>
      <c r="I1983" s="172"/>
      <c r="J1983" s="172"/>
      <c r="K1983" s="172"/>
      <c r="L1983" s="172"/>
      <c r="M1983" s="172"/>
      <c r="N1983" s="172"/>
      <c r="O1983" s="172"/>
      <c r="P1983" s="172"/>
      <c r="Q1983" s="172"/>
      <c r="R1983" s="172"/>
      <c r="S1983" s="172"/>
      <c r="T1983" s="172"/>
      <c r="U1983" s="172"/>
      <c r="V1983" s="172"/>
      <c r="W1983" s="172"/>
      <c r="X1983" s="172"/>
      <c r="Y1983" s="172"/>
      <c r="Z1983" s="172"/>
      <c r="AA1983" s="172"/>
      <c r="AB1983" s="172"/>
    </row>
    <row r="1984" spans="1:28" ht="25.5">
      <c r="A1984" s="166" t="s">
        <v>1513</v>
      </c>
      <c r="B1984" s="167" t="s">
        <v>2721</v>
      </c>
      <c r="C1984" s="167" t="s">
        <v>20</v>
      </c>
      <c r="D1984" s="168" t="s">
        <v>2722</v>
      </c>
      <c r="E1984" s="167" t="s">
        <v>48</v>
      </c>
      <c r="F1984" s="169">
        <v>2.6666660000000002</v>
      </c>
      <c r="G1984" s="170">
        <v>1.24</v>
      </c>
      <c r="H1984" s="171">
        <v>3.3</v>
      </c>
      <c r="I1984" s="172"/>
      <c r="J1984" s="172"/>
      <c r="K1984" s="172"/>
      <c r="L1984" s="172"/>
      <c r="M1984" s="172"/>
      <c r="N1984" s="172"/>
      <c r="O1984" s="172"/>
      <c r="P1984" s="172"/>
      <c r="Q1984" s="172"/>
      <c r="R1984" s="172"/>
      <c r="S1984" s="172"/>
      <c r="T1984" s="172"/>
      <c r="U1984" s="172"/>
      <c r="V1984" s="172"/>
      <c r="W1984" s="172"/>
      <c r="X1984" s="172"/>
      <c r="Y1984" s="172"/>
      <c r="Z1984" s="172"/>
      <c r="AA1984" s="172"/>
      <c r="AB1984" s="172"/>
    </row>
    <row r="1985" spans="1:28" ht="38.25">
      <c r="A1985" s="166" t="s">
        <v>1513</v>
      </c>
      <c r="B1985" s="167" t="s">
        <v>2692</v>
      </c>
      <c r="C1985" s="167" t="s">
        <v>20</v>
      </c>
      <c r="D1985" s="168" t="s">
        <v>2693</v>
      </c>
      <c r="E1985" s="167" t="s">
        <v>48</v>
      </c>
      <c r="F1985" s="169">
        <v>2.6666660000000002</v>
      </c>
      <c r="G1985" s="170">
        <v>0.27</v>
      </c>
      <c r="H1985" s="171">
        <v>0.71</v>
      </c>
      <c r="I1985" s="172"/>
      <c r="J1985" s="172"/>
      <c r="K1985" s="172"/>
      <c r="L1985" s="172"/>
      <c r="M1985" s="172"/>
      <c r="N1985" s="172"/>
      <c r="O1985" s="172"/>
      <c r="P1985" s="172"/>
      <c r="Q1985" s="172"/>
      <c r="R1985" s="172"/>
      <c r="S1985" s="172"/>
      <c r="T1985" s="172"/>
      <c r="U1985" s="172"/>
      <c r="V1985" s="172"/>
      <c r="W1985" s="172"/>
      <c r="X1985" s="172"/>
      <c r="Y1985" s="172"/>
      <c r="Z1985" s="172"/>
      <c r="AA1985" s="172"/>
      <c r="AB1985" s="172"/>
    </row>
    <row r="1986" spans="1:28" ht="25.5">
      <c r="A1986" s="166" t="s">
        <v>1513</v>
      </c>
      <c r="B1986" s="167" t="s">
        <v>2474</v>
      </c>
      <c r="C1986" s="167" t="s">
        <v>20</v>
      </c>
      <c r="D1986" s="168" t="s">
        <v>2475</v>
      </c>
      <c r="E1986" s="167" t="s">
        <v>48</v>
      </c>
      <c r="F1986" s="169">
        <v>2.6666660000000002</v>
      </c>
      <c r="G1986" s="170">
        <v>0.17</v>
      </c>
      <c r="H1986" s="171">
        <v>0.45</v>
      </c>
      <c r="I1986" s="172"/>
      <c r="J1986" s="172"/>
      <c r="K1986" s="172"/>
      <c r="L1986" s="172"/>
      <c r="M1986" s="172"/>
      <c r="N1986" s="172"/>
      <c r="O1986" s="172"/>
      <c r="P1986" s="172"/>
      <c r="Q1986" s="172"/>
      <c r="R1986" s="172"/>
      <c r="S1986" s="172"/>
      <c r="T1986" s="172"/>
      <c r="U1986" s="172"/>
      <c r="V1986" s="172"/>
      <c r="W1986" s="172"/>
      <c r="X1986" s="172"/>
      <c r="Y1986" s="172"/>
      <c r="Z1986" s="172"/>
      <c r="AA1986" s="172"/>
      <c r="AB1986" s="172"/>
    </row>
    <row r="1987" spans="1:28" ht="25.5">
      <c r="A1987" s="166" t="s">
        <v>1513</v>
      </c>
      <c r="B1987" s="167" t="s">
        <v>2713</v>
      </c>
      <c r="C1987" s="167" t="s">
        <v>20</v>
      </c>
      <c r="D1987" s="168" t="s">
        <v>2714</v>
      </c>
      <c r="E1987" s="167" t="s">
        <v>61</v>
      </c>
      <c r="F1987" s="169">
        <v>0.85</v>
      </c>
      <c r="G1987" s="170">
        <v>10.3</v>
      </c>
      <c r="H1987" s="171">
        <v>8.75</v>
      </c>
      <c r="I1987" s="172"/>
      <c r="J1987" s="172"/>
      <c r="K1987" s="172"/>
      <c r="L1987" s="172"/>
      <c r="M1987" s="172"/>
      <c r="N1987" s="172"/>
      <c r="O1987" s="172"/>
      <c r="P1987" s="172"/>
      <c r="Q1987" s="172"/>
      <c r="R1987" s="172"/>
      <c r="S1987" s="172"/>
      <c r="T1987" s="172"/>
      <c r="U1987" s="172"/>
      <c r="V1987" s="172"/>
      <c r="W1987" s="172"/>
      <c r="X1987" s="172"/>
      <c r="Y1987" s="172"/>
      <c r="Z1987" s="172"/>
      <c r="AA1987" s="172"/>
      <c r="AB1987" s="172"/>
    </row>
    <row r="1988" spans="1:28" ht="25.5">
      <c r="A1988" s="166" t="s">
        <v>1513</v>
      </c>
      <c r="B1988" s="167" t="s">
        <v>2723</v>
      </c>
      <c r="C1988" s="167" t="s">
        <v>20</v>
      </c>
      <c r="D1988" s="168" t="s">
        <v>2724</v>
      </c>
      <c r="E1988" s="167" t="s">
        <v>61</v>
      </c>
      <c r="F1988" s="169">
        <v>0.85</v>
      </c>
      <c r="G1988" s="170">
        <v>19.420000000000002</v>
      </c>
      <c r="H1988" s="171">
        <v>16.5</v>
      </c>
      <c r="I1988" s="172"/>
      <c r="J1988" s="172"/>
      <c r="K1988" s="172"/>
      <c r="L1988" s="172"/>
      <c r="M1988" s="172"/>
      <c r="N1988" s="172"/>
      <c r="O1988" s="172"/>
      <c r="P1988" s="172"/>
      <c r="Q1988" s="172"/>
      <c r="R1988" s="172"/>
      <c r="S1988" s="172"/>
      <c r="T1988" s="172"/>
      <c r="U1988" s="172"/>
      <c r="V1988" s="172"/>
      <c r="W1988" s="172"/>
      <c r="X1988" s="172"/>
      <c r="Y1988" s="172"/>
      <c r="Z1988" s="172"/>
      <c r="AA1988" s="172"/>
      <c r="AB1988" s="172"/>
    </row>
    <row r="1989" spans="1:28" ht="14.25">
      <c r="A1989" s="159"/>
      <c r="B1989" s="160"/>
      <c r="C1989" s="160"/>
      <c r="D1989" s="161"/>
      <c r="E1989" s="160"/>
      <c r="F1989" s="162"/>
      <c r="G1989" s="163"/>
      <c r="H1989" s="164"/>
      <c r="I1989" s="172"/>
      <c r="J1989" s="172"/>
      <c r="K1989" s="172"/>
      <c r="L1989" s="172"/>
      <c r="M1989" s="172"/>
      <c r="N1989" s="172"/>
      <c r="O1989" s="172"/>
      <c r="P1989" s="172"/>
      <c r="Q1989" s="172"/>
      <c r="R1989" s="172"/>
      <c r="S1989" s="172"/>
      <c r="T1989" s="172"/>
      <c r="U1989" s="172"/>
      <c r="V1989" s="172"/>
      <c r="W1989" s="172"/>
      <c r="X1989" s="172"/>
      <c r="Y1989" s="172"/>
      <c r="Z1989" s="172"/>
      <c r="AA1989" s="172"/>
      <c r="AB1989" s="172"/>
    </row>
    <row r="1990" spans="1:28" ht="14.25">
      <c r="A1990" s="148" t="s">
        <v>956</v>
      </c>
      <c r="B1990" s="149" t="s">
        <v>7</v>
      </c>
      <c r="C1990" s="149" t="s">
        <v>1504</v>
      </c>
      <c r="D1990" s="165" t="s">
        <v>1505</v>
      </c>
      <c r="E1990" s="149" t="s">
        <v>10</v>
      </c>
      <c r="F1990" s="150" t="s">
        <v>11</v>
      </c>
      <c r="G1990" s="151" t="s">
        <v>1506</v>
      </c>
      <c r="H1990" s="152" t="s">
        <v>1507</v>
      </c>
      <c r="I1990" s="172"/>
      <c r="J1990" s="172"/>
      <c r="K1990" s="172"/>
      <c r="L1990" s="172"/>
      <c r="M1990" s="172"/>
      <c r="N1990" s="172"/>
      <c r="O1990" s="172"/>
      <c r="P1990" s="172"/>
      <c r="Q1990" s="172"/>
      <c r="R1990" s="172"/>
      <c r="S1990" s="172"/>
      <c r="T1990" s="172"/>
      <c r="U1990" s="172"/>
      <c r="V1990" s="172"/>
      <c r="W1990" s="172"/>
      <c r="X1990" s="172"/>
      <c r="Y1990" s="172"/>
      <c r="Z1990" s="172"/>
      <c r="AA1990" s="172"/>
      <c r="AB1990" s="172"/>
    </row>
    <row r="1991" spans="1:28" ht="38.25">
      <c r="A1991" s="153" t="s">
        <v>1508</v>
      </c>
      <c r="B1991" s="154" t="s">
        <v>957</v>
      </c>
      <c r="C1991" s="154" t="s">
        <v>20</v>
      </c>
      <c r="D1991" s="155" t="s">
        <v>958</v>
      </c>
      <c r="E1991" s="154" t="s">
        <v>61</v>
      </c>
      <c r="F1991" s="156">
        <v>1</v>
      </c>
      <c r="G1991" s="157">
        <v>52.48</v>
      </c>
      <c r="H1991" s="158">
        <v>52.48</v>
      </c>
      <c r="I1991" s="172"/>
      <c r="J1991" s="172"/>
      <c r="K1991" s="172"/>
      <c r="L1991" s="172"/>
      <c r="M1991" s="172"/>
      <c r="N1991" s="172"/>
      <c r="O1991" s="172"/>
      <c r="P1991" s="172"/>
      <c r="Q1991" s="172"/>
      <c r="R1991" s="172"/>
      <c r="S1991" s="172"/>
      <c r="T1991" s="172"/>
      <c r="U1991" s="172"/>
      <c r="V1991" s="172"/>
      <c r="W1991" s="172"/>
      <c r="X1991" s="172"/>
      <c r="Y1991" s="172"/>
      <c r="Z1991" s="172"/>
      <c r="AA1991" s="172"/>
      <c r="AB1991" s="172"/>
    </row>
    <row r="1992" spans="1:28" ht="25.5">
      <c r="A1992" s="166" t="s">
        <v>1513</v>
      </c>
      <c r="B1992" s="167" t="s">
        <v>2725</v>
      </c>
      <c r="C1992" s="167" t="s">
        <v>20</v>
      </c>
      <c r="D1992" s="168" t="s">
        <v>2726</v>
      </c>
      <c r="E1992" s="167" t="s">
        <v>48</v>
      </c>
      <c r="F1992" s="169">
        <v>0.3333333</v>
      </c>
      <c r="G1992" s="170">
        <v>1.77</v>
      </c>
      <c r="H1992" s="171" t="s">
        <v>2727</v>
      </c>
      <c r="I1992" s="172"/>
      <c r="J1992" s="172"/>
      <c r="K1992" s="172"/>
      <c r="L1992" s="172"/>
      <c r="M1992" s="172"/>
      <c r="N1992" s="172"/>
      <c r="O1992" s="172"/>
      <c r="P1992" s="172"/>
      <c r="Q1992" s="172"/>
      <c r="R1992" s="172"/>
      <c r="S1992" s="172"/>
      <c r="T1992" s="172"/>
      <c r="U1992" s="172"/>
      <c r="V1992" s="172"/>
      <c r="W1992" s="172"/>
      <c r="X1992" s="172"/>
      <c r="Y1992" s="172"/>
      <c r="Z1992" s="172"/>
      <c r="AA1992" s="172"/>
      <c r="AB1992" s="172"/>
    </row>
    <row r="1993" spans="1:28" ht="25.5">
      <c r="A1993" s="166" t="s">
        <v>1513</v>
      </c>
      <c r="B1993" s="167" t="s">
        <v>2728</v>
      </c>
      <c r="C1993" s="167" t="s">
        <v>20</v>
      </c>
      <c r="D1993" s="168" t="s">
        <v>2729</v>
      </c>
      <c r="E1993" s="167" t="s">
        <v>61</v>
      </c>
      <c r="F1993" s="169">
        <v>1.2</v>
      </c>
      <c r="G1993" s="170">
        <v>15.78</v>
      </c>
      <c r="H1993" s="171" t="s">
        <v>2730</v>
      </c>
      <c r="I1993" s="172"/>
      <c r="J1993" s="172"/>
      <c r="K1993" s="172"/>
      <c r="L1993" s="172"/>
      <c r="M1993" s="172"/>
      <c r="N1993" s="172"/>
      <c r="O1993" s="172"/>
      <c r="P1993" s="172"/>
      <c r="Q1993" s="172"/>
      <c r="R1993" s="172"/>
      <c r="S1993" s="172"/>
      <c r="T1993" s="172"/>
      <c r="U1993" s="172"/>
      <c r="V1993" s="172"/>
      <c r="W1993" s="172"/>
      <c r="X1993" s="172"/>
      <c r="Y1993" s="172"/>
      <c r="Z1993" s="172"/>
      <c r="AA1993" s="172"/>
      <c r="AB1993" s="172"/>
    </row>
    <row r="1994" spans="1:28" ht="25.5">
      <c r="A1994" s="166" t="s">
        <v>1513</v>
      </c>
      <c r="B1994" s="167" t="s">
        <v>2701</v>
      </c>
      <c r="C1994" s="167" t="s">
        <v>20</v>
      </c>
      <c r="D1994" s="168" t="s">
        <v>2702</v>
      </c>
      <c r="E1994" s="167" t="s">
        <v>48</v>
      </c>
      <c r="F1994" s="169">
        <v>1.3333333000000001</v>
      </c>
      <c r="G1994" s="170">
        <v>0.1</v>
      </c>
      <c r="H1994" s="171" t="s">
        <v>2731</v>
      </c>
      <c r="I1994" s="172"/>
      <c r="J1994" s="172"/>
      <c r="K1994" s="172"/>
      <c r="L1994" s="172"/>
      <c r="M1994" s="172"/>
      <c r="N1994" s="172"/>
      <c r="O1994" s="172"/>
      <c r="P1994" s="172"/>
      <c r="Q1994" s="172"/>
      <c r="R1994" s="172"/>
      <c r="S1994" s="172"/>
      <c r="T1994" s="172"/>
      <c r="U1994" s="172"/>
      <c r="V1994" s="172"/>
      <c r="W1994" s="172"/>
      <c r="X1994" s="172"/>
      <c r="Y1994" s="172"/>
      <c r="Z1994" s="172"/>
      <c r="AA1994" s="172"/>
      <c r="AB1994" s="172"/>
    </row>
    <row r="1995" spans="1:28" ht="38.25">
      <c r="A1995" s="166" t="s">
        <v>1513</v>
      </c>
      <c r="B1995" s="167" t="s">
        <v>2692</v>
      </c>
      <c r="C1995" s="167" t="s">
        <v>20</v>
      </c>
      <c r="D1995" s="168" t="s">
        <v>2693</v>
      </c>
      <c r="E1995" s="167" t="s">
        <v>48</v>
      </c>
      <c r="F1995" s="169">
        <v>1.3333333000000001</v>
      </c>
      <c r="G1995" s="170">
        <v>0.27</v>
      </c>
      <c r="H1995" s="171" t="s">
        <v>2732</v>
      </c>
      <c r="I1995" s="172"/>
      <c r="J1995" s="172"/>
      <c r="K1995" s="172"/>
      <c r="L1995" s="172"/>
      <c r="M1995" s="172"/>
      <c r="N1995" s="172"/>
      <c r="O1995" s="172"/>
      <c r="P1995" s="172"/>
      <c r="Q1995" s="172"/>
      <c r="R1995" s="172"/>
      <c r="S1995" s="172"/>
      <c r="T1995" s="172"/>
      <c r="U1995" s="172"/>
      <c r="V1995" s="172"/>
      <c r="W1995" s="172"/>
      <c r="X1995" s="172"/>
      <c r="Y1995" s="172"/>
      <c r="Z1995" s="172"/>
      <c r="AA1995" s="172"/>
      <c r="AB1995" s="172"/>
    </row>
    <row r="1996" spans="1:28" ht="25.5">
      <c r="A1996" s="166" t="s">
        <v>1513</v>
      </c>
      <c r="B1996" s="167" t="s">
        <v>2474</v>
      </c>
      <c r="C1996" s="167" t="s">
        <v>20</v>
      </c>
      <c r="D1996" s="168" t="s">
        <v>2475</v>
      </c>
      <c r="E1996" s="167" t="s">
        <v>48</v>
      </c>
      <c r="F1996" s="169">
        <v>1.3333333000000001</v>
      </c>
      <c r="G1996" s="170">
        <v>0.17</v>
      </c>
      <c r="H1996" s="171" t="s">
        <v>2733</v>
      </c>
      <c r="I1996" s="172"/>
      <c r="J1996" s="172"/>
      <c r="K1996" s="172"/>
      <c r="L1996" s="172"/>
      <c r="M1996" s="172"/>
      <c r="N1996" s="172"/>
      <c r="O1996" s="172"/>
      <c r="P1996" s="172"/>
      <c r="Q1996" s="172"/>
      <c r="R1996" s="172"/>
      <c r="S1996" s="172"/>
      <c r="T1996" s="172"/>
      <c r="U1996" s="172"/>
      <c r="V1996" s="172"/>
      <c r="W1996" s="172"/>
      <c r="X1996" s="172"/>
      <c r="Y1996" s="172"/>
      <c r="Z1996" s="172"/>
      <c r="AA1996" s="172"/>
      <c r="AB1996" s="172"/>
    </row>
    <row r="1997" spans="1:28" ht="14.25">
      <c r="A1997" s="166" t="s">
        <v>1508</v>
      </c>
      <c r="B1997" s="167" t="s">
        <v>1619</v>
      </c>
      <c r="C1997" s="167" t="s">
        <v>20</v>
      </c>
      <c r="D1997" s="168" t="s">
        <v>1620</v>
      </c>
      <c r="E1997" s="167" t="s">
        <v>1585</v>
      </c>
      <c r="F1997" s="169">
        <v>0.3859649</v>
      </c>
      <c r="G1997" s="170">
        <v>25.52</v>
      </c>
      <c r="H1997" s="171" t="s">
        <v>2734</v>
      </c>
      <c r="I1997" s="172"/>
      <c r="J1997" s="172"/>
      <c r="K1997" s="172"/>
      <c r="L1997" s="172"/>
      <c r="M1997" s="172"/>
      <c r="N1997" s="172"/>
      <c r="O1997" s="172"/>
      <c r="P1997" s="172"/>
      <c r="Q1997" s="172"/>
      <c r="R1997" s="172"/>
      <c r="S1997" s="172"/>
      <c r="T1997" s="172"/>
      <c r="U1997" s="172"/>
      <c r="V1997" s="172"/>
      <c r="W1997" s="172"/>
      <c r="X1997" s="172"/>
      <c r="Y1997" s="172"/>
      <c r="Z1997" s="172"/>
      <c r="AA1997" s="172"/>
      <c r="AB1997" s="172"/>
    </row>
    <row r="1998" spans="1:28" ht="14.25">
      <c r="A1998" s="166" t="s">
        <v>1508</v>
      </c>
      <c r="B1998" s="167" t="s">
        <v>1615</v>
      </c>
      <c r="C1998" s="167" t="s">
        <v>20</v>
      </c>
      <c r="D1998" s="168" t="s">
        <v>1616</v>
      </c>
      <c r="E1998" s="167" t="s">
        <v>1585</v>
      </c>
      <c r="F1998" s="169">
        <v>0.3859649</v>
      </c>
      <c r="G1998" s="170">
        <v>31.64</v>
      </c>
      <c r="H1998" s="171" t="s">
        <v>2735</v>
      </c>
      <c r="I1998" s="172"/>
      <c r="J1998" s="172"/>
      <c r="K1998" s="172"/>
      <c r="L1998" s="172"/>
      <c r="M1998" s="172"/>
      <c r="N1998" s="172"/>
      <c r="O1998" s="172"/>
      <c r="P1998" s="172"/>
      <c r="Q1998" s="172"/>
      <c r="R1998" s="172"/>
      <c r="S1998" s="172"/>
      <c r="T1998" s="172"/>
      <c r="U1998" s="172"/>
      <c r="V1998" s="172"/>
      <c r="W1998" s="172"/>
      <c r="X1998" s="172"/>
      <c r="Y1998" s="172"/>
      <c r="Z1998" s="172"/>
      <c r="AA1998" s="172"/>
      <c r="AB1998" s="172"/>
    </row>
    <row r="1999" spans="1:28" ht="25.5">
      <c r="A1999" s="166" t="s">
        <v>1508</v>
      </c>
      <c r="B1999" s="167" t="s">
        <v>2736</v>
      </c>
      <c r="C1999" s="167" t="s">
        <v>20</v>
      </c>
      <c r="D1999" s="168" t="s">
        <v>2737</v>
      </c>
      <c r="E1999" s="167" t="s">
        <v>61</v>
      </c>
      <c r="F1999" s="169">
        <v>1</v>
      </c>
      <c r="G1999" s="170">
        <v>10.17</v>
      </c>
      <c r="H1999" s="171" t="s">
        <v>2738</v>
      </c>
      <c r="I1999" s="172"/>
      <c r="J1999" s="172"/>
      <c r="K1999" s="172"/>
      <c r="L1999" s="172"/>
      <c r="M1999" s="172"/>
      <c r="N1999" s="172"/>
      <c r="O1999" s="172"/>
      <c r="P1999" s="172"/>
      <c r="Q1999" s="172"/>
      <c r="R1999" s="172"/>
      <c r="S1999" s="172"/>
      <c r="T1999" s="172"/>
      <c r="U1999" s="172"/>
      <c r="V1999" s="172"/>
      <c r="W1999" s="172"/>
      <c r="X1999" s="172"/>
      <c r="Y1999" s="172"/>
      <c r="Z1999" s="172"/>
      <c r="AA1999" s="172"/>
      <c r="AB1999" s="172"/>
    </row>
    <row r="2000" spans="1:28" ht="14.25">
      <c r="A2000" s="159"/>
      <c r="B2000" s="160"/>
      <c r="C2000" s="160"/>
      <c r="D2000" s="161"/>
      <c r="E2000" s="160"/>
      <c r="F2000" s="162"/>
      <c r="G2000" s="163"/>
      <c r="H2000" s="164"/>
      <c r="I2000" s="172"/>
      <c r="J2000" s="172"/>
      <c r="K2000" s="172"/>
      <c r="L2000" s="172"/>
      <c r="M2000" s="172"/>
      <c r="N2000" s="172"/>
      <c r="O2000" s="172"/>
      <c r="P2000" s="172"/>
      <c r="Q2000" s="172"/>
      <c r="R2000" s="172"/>
      <c r="S2000" s="172"/>
      <c r="T2000" s="172"/>
      <c r="U2000" s="172"/>
      <c r="V2000" s="172"/>
      <c r="W2000" s="172"/>
      <c r="X2000" s="172"/>
      <c r="Y2000" s="172"/>
      <c r="Z2000" s="172"/>
      <c r="AA2000" s="172"/>
      <c r="AB2000" s="172"/>
    </row>
    <row r="2001" spans="1:28" ht="14.25">
      <c r="A2001" s="148" t="s">
        <v>959</v>
      </c>
      <c r="B2001" s="149" t="s">
        <v>7</v>
      </c>
      <c r="C2001" s="149" t="s">
        <v>1504</v>
      </c>
      <c r="D2001" s="165" t="s">
        <v>1505</v>
      </c>
      <c r="E2001" s="149" t="s">
        <v>10</v>
      </c>
      <c r="F2001" s="150" t="s">
        <v>11</v>
      </c>
      <c r="G2001" s="151" t="s">
        <v>1506</v>
      </c>
      <c r="H2001" s="152" t="s">
        <v>1507</v>
      </c>
      <c r="I2001" s="172"/>
      <c r="J2001" s="172"/>
      <c r="K2001" s="172"/>
      <c r="L2001" s="172"/>
      <c r="M2001" s="172"/>
      <c r="N2001" s="172"/>
      <c r="O2001" s="172"/>
      <c r="P2001" s="172"/>
      <c r="Q2001" s="172"/>
      <c r="R2001" s="172"/>
      <c r="S2001" s="172"/>
      <c r="T2001" s="172"/>
      <c r="U2001" s="172"/>
      <c r="V2001" s="172"/>
      <c r="W2001" s="172"/>
      <c r="X2001" s="172"/>
      <c r="Y2001" s="172"/>
      <c r="Z2001" s="172"/>
      <c r="AA2001" s="172"/>
      <c r="AB2001" s="172"/>
    </row>
    <row r="2002" spans="1:28" ht="25.5">
      <c r="A2002" s="153" t="s">
        <v>1508</v>
      </c>
      <c r="B2002" s="154" t="s">
        <v>960</v>
      </c>
      <c r="C2002" s="154" t="s">
        <v>20</v>
      </c>
      <c r="D2002" s="155" t="s">
        <v>961</v>
      </c>
      <c r="E2002" s="154" t="s">
        <v>61</v>
      </c>
      <c r="F2002" s="156">
        <v>1</v>
      </c>
      <c r="G2002" s="157">
        <v>22.18</v>
      </c>
      <c r="H2002" s="158">
        <v>22.18</v>
      </c>
      <c r="I2002" s="172"/>
      <c r="J2002" s="172"/>
      <c r="K2002" s="172"/>
      <c r="L2002" s="172"/>
      <c r="M2002" s="172"/>
      <c r="N2002" s="172"/>
      <c r="O2002" s="172"/>
      <c r="P2002" s="172"/>
      <c r="Q2002" s="172"/>
      <c r="R2002" s="172"/>
      <c r="S2002" s="172"/>
      <c r="T2002" s="172"/>
      <c r="U2002" s="172"/>
      <c r="V2002" s="172"/>
      <c r="W2002" s="172"/>
      <c r="X2002" s="172"/>
      <c r="Y2002" s="172"/>
      <c r="Z2002" s="172"/>
      <c r="AA2002" s="172"/>
      <c r="AB2002" s="172"/>
    </row>
    <row r="2003" spans="1:28" ht="38.25">
      <c r="A2003" s="166" t="s">
        <v>1513</v>
      </c>
      <c r="B2003" s="167" t="s">
        <v>2739</v>
      </c>
      <c r="C2003" s="167" t="s">
        <v>20</v>
      </c>
      <c r="D2003" s="168" t="s">
        <v>2740</v>
      </c>
      <c r="E2003" s="167" t="s">
        <v>61</v>
      </c>
      <c r="F2003" s="169">
        <v>1.1000000000000001</v>
      </c>
      <c r="G2003" s="170">
        <v>4.57</v>
      </c>
      <c r="H2003" s="171">
        <v>5.0270000000000001</v>
      </c>
      <c r="I2003" s="172"/>
      <c r="J2003" s="172"/>
      <c r="K2003" s="172"/>
      <c r="L2003" s="172"/>
      <c r="M2003" s="172"/>
      <c r="N2003" s="172"/>
      <c r="O2003" s="172"/>
      <c r="P2003" s="172"/>
      <c r="Q2003" s="172"/>
      <c r="R2003" s="172"/>
      <c r="S2003" s="172"/>
      <c r="T2003" s="172"/>
      <c r="U2003" s="172"/>
      <c r="V2003" s="172"/>
      <c r="W2003" s="172"/>
      <c r="X2003" s="172"/>
      <c r="Y2003" s="172"/>
      <c r="Z2003" s="172"/>
      <c r="AA2003" s="172"/>
      <c r="AB2003" s="172"/>
    </row>
    <row r="2004" spans="1:28" ht="14.25">
      <c r="A2004" s="166" t="s">
        <v>1508</v>
      </c>
      <c r="B2004" s="167" t="s">
        <v>1619</v>
      </c>
      <c r="C2004" s="167" t="s">
        <v>20</v>
      </c>
      <c r="D2004" s="168" t="s">
        <v>1620</v>
      </c>
      <c r="E2004" s="167" t="s">
        <v>1585</v>
      </c>
      <c r="F2004" s="169">
        <v>0.3</v>
      </c>
      <c r="G2004" s="170">
        <v>25.52</v>
      </c>
      <c r="H2004" s="171" t="s">
        <v>2741</v>
      </c>
      <c r="I2004" s="172"/>
      <c r="J2004" s="172"/>
      <c r="K2004" s="172"/>
      <c r="L2004" s="172"/>
      <c r="M2004" s="172"/>
      <c r="N2004" s="172"/>
      <c r="O2004" s="172"/>
      <c r="P2004" s="172"/>
      <c r="Q2004" s="172"/>
      <c r="R2004" s="172"/>
      <c r="S2004" s="172"/>
      <c r="T2004" s="172"/>
      <c r="U2004" s="172"/>
      <c r="V2004" s="172"/>
      <c r="W2004" s="172"/>
      <c r="X2004" s="172"/>
      <c r="Y2004" s="172"/>
      <c r="Z2004" s="172"/>
      <c r="AA2004" s="172"/>
      <c r="AB2004" s="172"/>
    </row>
    <row r="2005" spans="1:28" ht="14.25">
      <c r="A2005" s="166" t="s">
        <v>1508</v>
      </c>
      <c r="B2005" s="167" t="s">
        <v>1615</v>
      </c>
      <c r="C2005" s="167" t="s">
        <v>20</v>
      </c>
      <c r="D2005" s="168" t="s">
        <v>1616</v>
      </c>
      <c r="E2005" s="167" t="s">
        <v>1585</v>
      </c>
      <c r="F2005" s="169">
        <v>0.3</v>
      </c>
      <c r="G2005" s="170">
        <v>31.64</v>
      </c>
      <c r="H2005" s="171" t="s">
        <v>2742</v>
      </c>
      <c r="I2005" s="172"/>
      <c r="J2005" s="172"/>
      <c r="K2005" s="172"/>
      <c r="L2005" s="172"/>
      <c r="M2005" s="172"/>
      <c r="N2005" s="172"/>
      <c r="O2005" s="172"/>
      <c r="P2005" s="172"/>
      <c r="Q2005" s="172"/>
      <c r="R2005" s="172"/>
      <c r="S2005" s="172"/>
      <c r="T2005" s="172"/>
      <c r="U2005" s="172"/>
      <c r="V2005" s="172"/>
      <c r="W2005" s="172"/>
      <c r="X2005" s="172"/>
      <c r="Y2005" s="172"/>
      <c r="Z2005" s="172"/>
      <c r="AA2005" s="172"/>
      <c r="AB2005" s="172"/>
    </row>
    <row r="2006" spans="1:28" ht="14.25">
      <c r="A2006" s="159"/>
      <c r="B2006" s="160"/>
      <c r="C2006" s="160"/>
      <c r="D2006" s="161"/>
      <c r="E2006" s="160"/>
      <c r="F2006" s="162"/>
      <c r="G2006" s="163"/>
      <c r="H2006" s="164"/>
      <c r="I2006" s="172"/>
      <c r="J2006" s="172"/>
      <c r="K2006" s="172"/>
      <c r="L2006" s="172"/>
      <c r="M2006" s="172"/>
      <c r="N2006" s="172"/>
      <c r="O2006" s="172"/>
      <c r="P2006" s="172"/>
      <c r="Q2006" s="172"/>
      <c r="R2006" s="172"/>
      <c r="S2006" s="172"/>
      <c r="T2006" s="172"/>
      <c r="U2006" s="172"/>
      <c r="V2006" s="172"/>
      <c r="W2006" s="172"/>
      <c r="X2006" s="172"/>
      <c r="Y2006" s="172"/>
      <c r="Z2006" s="172"/>
      <c r="AA2006" s="172"/>
      <c r="AB2006" s="172"/>
    </row>
    <row r="2007" spans="1:28" ht="14.25">
      <c r="A2007" s="148" t="s">
        <v>962</v>
      </c>
      <c r="B2007" s="149" t="s">
        <v>7</v>
      </c>
      <c r="C2007" s="149" t="s">
        <v>1504</v>
      </c>
      <c r="D2007" s="165" t="s">
        <v>1505</v>
      </c>
      <c r="E2007" s="149" t="s">
        <v>10</v>
      </c>
      <c r="F2007" s="150" t="s">
        <v>11</v>
      </c>
      <c r="G2007" s="151" t="s">
        <v>1506</v>
      </c>
      <c r="H2007" s="152" t="s">
        <v>1507</v>
      </c>
      <c r="I2007" s="172"/>
      <c r="J2007" s="172"/>
      <c r="K2007" s="172"/>
      <c r="L2007" s="172"/>
      <c r="M2007" s="172"/>
      <c r="N2007" s="172"/>
      <c r="O2007" s="172"/>
      <c r="P2007" s="172"/>
      <c r="Q2007" s="172"/>
      <c r="R2007" s="172"/>
      <c r="S2007" s="172"/>
      <c r="T2007" s="172"/>
      <c r="U2007" s="172"/>
      <c r="V2007" s="172"/>
      <c r="W2007" s="172"/>
      <c r="X2007" s="172"/>
      <c r="Y2007" s="172"/>
      <c r="Z2007" s="172"/>
      <c r="AA2007" s="172"/>
      <c r="AB2007" s="172"/>
    </row>
    <row r="2008" spans="1:28" ht="25.5">
      <c r="A2008" s="153" t="s">
        <v>1508</v>
      </c>
      <c r="B2008" s="154" t="s">
        <v>963</v>
      </c>
      <c r="C2008" s="154" t="s">
        <v>20</v>
      </c>
      <c r="D2008" s="155" t="s">
        <v>964</v>
      </c>
      <c r="E2008" s="154" t="s">
        <v>48</v>
      </c>
      <c r="F2008" s="156">
        <v>1</v>
      </c>
      <c r="G2008" s="157">
        <v>8.32</v>
      </c>
      <c r="H2008" s="158">
        <v>8.32</v>
      </c>
      <c r="I2008" s="172"/>
      <c r="J2008" s="172"/>
      <c r="K2008" s="172"/>
      <c r="L2008" s="172"/>
      <c r="M2008" s="172"/>
      <c r="N2008" s="172"/>
      <c r="O2008" s="172"/>
      <c r="P2008" s="172"/>
      <c r="Q2008" s="172"/>
      <c r="R2008" s="172"/>
      <c r="S2008" s="172"/>
      <c r="T2008" s="172"/>
      <c r="U2008" s="172"/>
      <c r="V2008" s="172"/>
      <c r="W2008" s="172"/>
      <c r="X2008" s="172"/>
      <c r="Y2008" s="172"/>
      <c r="Z2008" s="172"/>
      <c r="AA2008" s="172"/>
      <c r="AB2008" s="172"/>
    </row>
    <row r="2009" spans="1:28" ht="38.25">
      <c r="A2009" s="166" t="s">
        <v>1513</v>
      </c>
      <c r="B2009" s="167" t="s">
        <v>2743</v>
      </c>
      <c r="C2009" s="167" t="s">
        <v>20</v>
      </c>
      <c r="D2009" s="168" t="s">
        <v>2744</v>
      </c>
      <c r="E2009" s="167" t="s">
        <v>48</v>
      </c>
      <c r="F2009" s="169">
        <v>1</v>
      </c>
      <c r="G2009" s="157" t="s">
        <v>2745</v>
      </c>
      <c r="H2009" s="158" t="s">
        <v>2745</v>
      </c>
      <c r="I2009" s="172"/>
      <c r="J2009" s="172"/>
      <c r="K2009" s="172"/>
      <c r="L2009" s="172"/>
      <c r="M2009" s="172"/>
      <c r="N2009" s="172"/>
      <c r="O2009" s="172"/>
      <c r="P2009" s="172"/>
      <c r="Q2009" s="172"/>
      <c r="R2009" s="172"/>
      <c r="S2009" s="172"/>
      <c r="T2009" s="172"/>
      <c r="U2009" s="172"/>
      <c r="V2009" s="172"/>
      <c r="W2009" s="172"/>
      <c r="X2009" s="172"/>
      <c r="Y2009" s="172"/>
      <c r="Z2009" s="172"/>
      <c r="AA2009" s="172"/>
      <c r="AB2009" s="172"/>
    </row>
    <row r="2010" spans="1:28" ht="14.25">
      <c r="A2010" s="166" t="s">
        <v>1508</v>
      </c>
      <c r="B2010" s="167" t="s">
        <v>1619</v>
      </c>
      <c r="C2010" s="167" t="s">
        <v>20</v>
      </c>
      <c r="D2010" s="168" t="s">
        <v>1620</v>
      </c>
      <c r="E2010" s="167" t="s">
        <v>1585</v>
      </c>
      <c r="F2010" s="169">
        <v>0.14965990000000001</v>
      </c>
      <c r="G2010" s="170">
        <v>25.52</v>
      </c>
      <c r="H2010" s="171" t="s">
        <v>2746</v>
      </c>
      <c r="I2010" s="172"/>
      <c r="J2010" s="172"/>
      <c r="K2010" s="172"/>
      <c r="L2010" s="172"/>
      <c r="M2010" s="172"/>
      <c r="N2010" s="172"/>
      <c r="O2010" s="172"/>
      <c r="P2010" s="172"/>
      <c r="Q2010" s="172"/>
      <c r="R2010" s="172"/>
      <c r="S2010" s="172"/>
      <c r="T2010" s="172"/>
      <c r="U2010" s="172"/>
      <c r="V2010" s="172"/>
      <c r="W2010" s="172"/>
      <c r="X2010" s="172"/>
      <c r="Y2010" s="172"/>
      <c r="Z2010" s="172"/>
      <c r="AA2010" s="172"/>
      <c r="AB2010" s="172"/>
    </row>
    <row r="2011" spans="1:28" ht="14.25">
      <c r="A2011" s="166" t="s">
        <v>1508</v>
      </c>
      <c r="B2011" s="167" t="s">
        <v>1615</v>
      </c>
      <c r="C2011" s="167" t="s">
        <v>20</v>
      </c>
      <c r="D2011" s="168" t="s">
        <v>1616</v>
      </c>
      <c r="E2011" s="167" t="s">
        <v>1585</v>
      </c>
      <c r="F2011" s="169">
        <v>7.4829900000000005E-2</v>
      </c>
      <c r="G2011" s="170">
        <v>31.64</v>
      </c>
      <c r="H2011" s="171" t="s">
        <v>2747</v>
      </c>
      <c r="I2011" s="172"/>
      <c r="J2011" s="172"/>
      <c r="K2011" s="172"/>
      <c r="L2011" s="172"/>
      <c r="M2011" s="172"/>
      <c r="N2011" s="172"/>
      <c r="O2011" s="172"/>
      <c r="P2011" s="172"/>
      <c r="Q2011" s="172"/>
      <c r="R2011" s="172"/>
      <c r="S2011" s="172"/>
      <c r="T2011" s="172"/>
      <c r="U2011" s="172"/>
      <c r="V2011" s="172"/>
      <c r="W2011" s="172"/>
      <c r="X2011" s="172"/>
      <c r="Y2011" s="172"/>
      <c r="Z2011" s="172"/>
      <c r="AA2011" s="172"/>
      <c r="AB2011" s="172"/>
    </row>
    <row r="2012" spans="1:28" ht="14.25">
      <c r="A2012" s="159"/>
      <c r="B2012" s="160"/>
      <c r="C2012" s="160"/>
      <c r="D2012" s="161"/>
      <c r="E2012" s="160"/>
      <c r="F2012" s="162"/>
      <c r="G2012" s="163"/>
      <c r="H2012" s="164"/>
      <c r="I2012" s="172"/>
      <c r="J2012" s="172"/>
      <c r="K2012" s="172"/>
      <c r="L2012" s="172"/>
      <c r="M2012" s="172"/>
      <c r="N2012" s="172"/>
      <c r="O2012" s="172"/>
      <c r="P2012" s="172"/>
      <c r="Q2012" s="172"/>
      <c r="R2012" s="172"/>
      <c r="S2012" s="172"/>
      <c r="T2012" s="172"/>
      <c r="U2012" s="172"/>
      <c r="V2012" s="172"/>
      <c r="W2012" s="172"/>
      <c r="X2012" s="172"/>
      <c r="Y2012" s="172"/>
      <c r="Z2012" s="172"/>
      <c r="AA2012" s="172"/>
      <c r="AB2012" s="172"/>
    </row>
    <row r="2013" spans="1:28" ht="14.25">
      <c r="A2013" s="148" t="s">
        <v>965</v>
      </c>
      <c r="B2013" s="149" t="s">
        <v>7</v>
      </c>
      <c r="C2013" s="149" t="s">
        <v>1504</v>
      </c>
      <c r="D2013" s="165" t="s">
        <v>1505</v>
      </c>
      <c r="E2013" s="149" t="s">
        <v>10</v>
      </c>
      <c r="F2013" s="150" t="s">
        <v>11</v>
      </c>
      <c r="G2013" s="151" t="s">
        <v>1506</v>
      </c>
      <c r="H2013" s="152" t="s">
        <v>1507</v>
      </c>
      <c r="I2013" s="172"/>
      <c r="J2013" s="172"/>
      <c r="K2013" s="172"/>
      <c r="L2013" s="172"/>
      <c r="M2013" s="172"/>
      <c r="N2013" s="172"/>
      <c r="O2013" s="172"/>
      <c r="P2013" s="172"/>
      <c r="Q2013" s="172"/>
      <c r="R2013" s="172"/>
      <c r="S2013" s="172"/>
      <c r="T2013" s="172"/>
      <c r="U2013" s="172"/>
      <c r="V2013" s="172"/>
      <c r="W2013" s="172"/>
      <c r="X2013" s="172"/>
      <c r="Y2013" s="172"/>
      <c r="Z2013" s="172"/>
      <c r="AA2013" s="172"/>
      <c r="AB2013" s="172"/>
    </row>
    <row r="2014" spans="1:28" ht="38.25">
      <c r="A2014" s="153" t="s">
        <v>1508</v>
      </c>
      <c r="B2014" s="154" t="s">
        <v>966</v>
      </c>
      <c r="C2014" s="154" t="s">
        <v>147</v>
      </c>
      <c r="D2014" s="155" t="s">
        <v>967</v>
      </c>
      <c r="E2014" s="154" t="s">
        <v>48</v>
      </c>
      <c r="F2014" s="156">
        <v>1</v>
      </c>
      <c r="G2014" s="157">
        <v>21.98</v>
      </c>
      <c r="H2014" s="158">
        <v>21.98</v>
      </c>
      <c r="I2014" s="172"/>
      <c r="J2014" s="172"/>
      <c r="K2014" s="172"/>
      <c r="L2014" s="172"/>
      <c r="M2014" s="172"/>
      <c r="N2014" s="172"/>
      <c r="O2014" s="172"/>
      <c r="P2014" s="172"/>
      <c r="Q2014" s="172"/>
      <c r="R2014" s="172"/>
      <c r="S2014" s="172"/>
      <c r="T2014" s="172"/>
      <c r="U2014" s="172"/>
      <c r="V2014" s="172"/>
      <c r="W2014" s="172"/>
      <c r="X2014" s="172"/>
      <c r="Y2014" s="172"/>
      <c r="Z2014" s="172"/>
      <c r="AA2014" s="172"/>
      <c r="AB2014" s="172"/>
    </row>
    <row r="2015" spans="1:28" ht="25.5">
      <c r="A2015" s="166" t="s">
        <v>1510</v>
      </c>
      <c r="B2015" s="167" t="s">
        <v>2637</v>
      </c>
      <c r="C2015" s="167" t="s">
        <v>27</v>
      </c>
      <c r="D2015" s="168" t="s">
        <v>1616</v>
      </c>
      <c r="E2015" s="167" t="s">
        <v>1673</v>
      </c>
      <c r="F2015" s="169">
        <v>0.2</v>
      </c>
      <c r="G2015" s="170">
        <v>31.63</v>
      </c>
      <c r="H2015" s="171">
        <v>6.32</v>
      </c>
      <c r="I2015" s="172"/>
      <c r="J2015" s="172"/>
      <c r="K2015" s="172"/>
      <c r="L2015" s="172"/>
      <c r="M2015" s="172"/>
      <c r="N2015" s="172"/>
      <c r="O2015" s="172"/>
      <c r="P2015" s="172"/>
      <c r="Q2015" s="172"/>
      <c r="R2015" s="172"/>
      <c r="S2015" s="172"/>
      <c r="T2015" s="172"/>
      <c r="U2015" s="172"/>
      <c r="V2015" s="172"/>
      <c r="W2015" s="172"/>
      <c r="X2015" s="172"/>
      <c r="Y2015" s="172"/>
      <c r="Z2015" s="172"/>
      <c r="AA2015" s="172"/>
      <c r="AB2015" s="172"/>
    </row>
    <row r="2016" spans="1:28" ht="25.5">
      <c r="A2016" s="166" t="s">
        <v>1510</v>
      </c>
      <c r="B2016" s="167" t="s">
        <v>2638</v>
      </c>
      <c r="C2016" s="167" t="s">
        <v>27</v>
      </c>
      <c r="D2016" s="168" t="s">
        <v>2639</v>
      </c>
      <c r="E2016" s="167" t="s">
        <v>1673</v>
      </c>
      <c r="F2016" s="169">
        <v>0.2</v>
      </c>
      <c r="G2016" s="170">
        <v>25.52</v>
      </c>
      <c r="H2016" s="171">
        <v>5.0999999999999996</v>
      </c>
      <c r="I2016" s="172"/>
      <c r="J2016" s="172"/>
      <c r="K2016" s="172"/>
      <c r="L2016" s="172"/>
      <c r="M2016" s="172"/>
      <c r="N2016" s="172"/>
      <c r="O2016" s="172"/>
      <c r="P2016" s="172"/>
      <c r="Q2016" s="172"/>
      <c r="R2016" s="172"/>
      <c r="S2016" s="172"/>
      <c r="T2016" s="172"/>
      <c r="U2016" s="172"/>
      <c r="V2016" s="172"/>
      <c r="W2016" s="172"/>
      <c r="X2016" s="172"/>
      <c r="Y2016" s="172"/>
      <c r="Z2016" s="172"/>
      <c r="AA2016" s="172"/>
      <c r="AB2016" s="172"/>
    </row>
    <row r="2017" spans="1:28" ht="25.5">
      <c r="A2017" s="166" t="s">
        <v>1513</v>
      </c>
      <c r="B2017" s="167" t="s">
        <v>2748</v>
      </c>
      <c r="C2017" s="167" t="s">
        <v>27</v>
      </c>
      <c r="D2017" s="168" t="s">
        <v>2749</v>
      </c>
      <c r="E2017" s="167" t="s">
        <v>76</v>
      </c>
      <c r="F2017" s="169">
        <v>2</v>
      </c>
      <c r="G2017" s="170">
        <v>2.27</v>
      </c>
      <c r="H2017" s="171">
        <v>4.54</v>
      </c>
      <c r="I2017" s="172"/>
      <c r="J2017" s="172"/>
      <c r="K2017" s="172"/>
      <c r="L2017" s="172"/>
      <c r="M2017" s="172"/>
      <c r="N2017" s="172"/>
      <c r="O2017" s="172"/>
      <c r="P2017" s="172"/>
      <c r="Q2017" s="172"/>
      <c r="R2017" s="172"/>
      <c r="S2017" s="172"/>
      <c r="T2017" s="172"/>
      <c r="U2017" s="172"/>
      <c r="V2017" s="172"/>
      <c r="W2017" s="172"/>
      <c r="X2017" s="172"/>
      <c r="Y2017" s="172"/>
      <c r="Z2017" s="172"/>
      <c r="AA2017" s="172"/>
      <c r="AB2017" s="172"/>
    </row>
    <row r="2018" spans="1:28" ht="25.5">
      <c r="A2018" s="166" t="s">
        <v>1513</v>
      </c>
      <c r="B2018" s="167" t="s">
        <v>2750</v>
      </c>
      <c r="C2018" s="167" t="s">
        <v>27</v>
      </c>
      <c r="D2018" s="168" t="s">
        <v>2751</v>
      </c>
      <c r="E2018" s="167" t="s">
        <v>76</v>
      </c>
      <c r="F2018" s="169">
        <v>1</v>
      </c>
      <c r="G2018" s="170">
        <v>6.02</v>
      </c>
      <c r="H2018" s="171">
        <v>6.02</v>
      </c>
      <c r="I2018" s="172"/>
      <c r="J2018" s="172"/>
      <c r="K2018" s="172"/>
      <c r="L2018" s="172"/>
      <c r="M2018" s="172"/>
      <c r="N2018" s="172"/>
      <c r="O2018" s="172"/>
      <c r="P2018" s="172"/>
      <c r="Q2018" s="172"/>
      <c r="R2018" s="172"/>
      <c r="S2018" s="172"/>
      <c r="T2018" s="172"/>
      <c r="U2018" s="172"/>
      <c r="V2018" s="172"/>
      <c r="W2018" s="172"/>
      <c r="X2018" s="172"/>
      <c r="Y2018" s="172"/>
      <c r="Z2018" s="172"/>
      <c r="AA2018" s="172"/>
      <c r="AB2018" s="172"/>
    </row>
    <row r="2019" spans="1:28" ht="14.25">
      <c r="A2019" s="159"/>
      <c r="B2019" s="160"/>
      <c r="C2019" s="160"/>
      <c r="D2019" s="161"/>
      <c r="E2019" s="160"/>
      <c r="F2019" s="162"/>
      <c r="G2019" s="163"/>
      <c r="H2019" s="164"/>
      <c r="I2019" s="172"/>
      <c r="J2019" s="172"/>
      <c r="K2019" s="172"/>
      <c r="L2019" s="172"/>
      <c r="M2019" s="172"/>
      <c r="N2019" s="172"/>
      <c r="O2019" s="172"/>
      <c r="P2019" s="172"/>
      <c r="Q2019" s="172"/>
      <c r="R2019" s="172"/>
      <c r="S2019" s="172"/>
      <c r="T2019" s="172"/>
      <c r="U2019" s="172"/>
      <c r="V2019" s="172"/>
      <c r="W2019" s="172"/>
      <c r="X2019" s="172"/>
      <c r="Y2019" s="172"/>
      <c r="Z2019" s="172"/>
      <c r="AA2019" s="172"/>
      <c r="AB2019" s="172"/>
    </row>
    <row r="2020" spans="1:28" ht="14.25">
      <c r="A2020" s="148" t="s">
        <v>968</v>
      </c>
      <c r="B2020" s="149" t="s">
        <v>7</v>
      </c>
      <c r="C2020" s="149" t="s">
        <v>1504</v>
      </c>
      <c r="D2020" s="165" t="s">
        <v>1505</v>
      </c>
      <c r="E2020" s="149" t="s">
        <v>10</v>
      </c>
      <c r="F2020" s="150" t="s">
        <v>11</v>
      </c>
      <c r="G2020" s="151" t="s">
        <v>1506</v>
      </c>
      <c r="H2020" s="152" t="s">
        <v>1507</v>
      </c>
      <c r="I2020" s="172"/>
      <c r="J2020" s="172"/>
      <c r="K2020" s="172"/>
      <c r="L2020" s="172"/>
      <c r="M2020" s="172"/>
      <c r="N2020" s="172"/>
      <c r="O2020" s="172"/>
      <c r="P2020" s="172"/>
      <c r="Q2020" s="172"/>
      <c r="R2020" s="172"/>
      <c r="S2020" s="172"/>
      <c r="T2020" s="172"/>
      <c r="U2020" s="172"/>
      <c r="V2020" s="172"/>
      <c r="W2020" s="172"/>
      <c r="X2020" s="172"/>
      <c r="Y2020" s="172"/>
      <c r="Z2020" s="172"/>
      <c r="AA2020" s="172"/>
      <c r="AB2020" s="172"/>
    </row>
    <row r="2021" spans="1:28" ht="38.25">
      <c r="A2021" s="153" t="s">
        <v>1508</v>
      </c>
      <c r="B2021" s="154" t="s">
        <v>969</v>
      </c>
      <c r="C2021" s="154" t="s">
        <v>147</v>
      </c>
      <c r="D2021" s="155" t="s">
        <v>970</v>
      </c>
      <c r="E2021" s="154" t="s">
        <v>76</v>
      </c>
      <c r="F2021" s="156">
        <v>1</v>
      </c>
      <c r="G2021" s="157">
        <v>5.65</v>
      </c>
      <c r="H2021" s="158">
        <v>5.65</v>
      </c>
      <c r="I2021" s="172"/>
      <c r="J2021" s="172"/>
      <c r="K2021" s="172"/>
      <c r="L2021" s="172"/>
      <c r="M2021" s="172"/>
      <c r="N2021" s="172"/>
      <c r="O2021" s="172"/>
      <c r="P2021" s="172"/>
      <c r="Q2021" s="172"/>
      <c r="R2021" s="172"/>
      <c r="S2021" s="172"/>
      <c r="T2021" s="172"/>
      <c r="U2021" s="172"/>
      <c r="V2021" s="172"/>
      <c r="W2021" s="172"/>
      <c r="X2021" s="172"/>
      <c r="Y2021" s="172"/>
      <c r="Z2021" s="172"/>
      <c r="AA2021" s="172"/>
      <c r="AB2021" s="172"/>
    </row>
    <row r="2022" spans="1:28" ht="25.5">
      <c r="A2022" s="166" t="s">
        <v>1510</v>
      </c>
      <c r="B2022" s="167" t="s">
        <v>2637</v>
      </c>
      <c r="C2022" s="167" t="s">
        <v>27</v>
      </c>
      <c r="D2022" s="168" t="s">
        <v>1616</v>
      </c>
      <c r="E2022" s="167" t="s">
        <v>1673</v>
      </c>
      <c r="F2022" s="169">
        <v>0.05</v>
      </c>
      <c r="G2022" s="170">
        <v>31.63</v>
      </c>
      <c r="H2022" s="171">
        <v>1.58</v>
      </c>
      <c r="I2022" s="172"/>
      <c r="J2022" s="172"/>
      <c r="K2022" s="172"/>
      <c r="L2022" s="172"/>
      <c r="M2022" s="172"/>
      <c r="N2022" s="172"/>
      <c r="O2022" s="172"/>
      <c r="P2022" s="172"/>
      <c r="Q2022" s="172"/>
      <c r="R2022" s="172"/>
      <c r="S2022" s="172"/>
      <c r="T2022" s="172"/>
      <c r="U2022" s="172"/>
      <c r="V2022" s="172"/>
      <c r="W2022" s="172"/>
      <c r="X2022" s="172"/>
      <c r="Y2022" s="172"/>
      <c r="Z2022" s="172"/>
      <c r="AA2022" s="172"/>
      <c r="AB2022" s="172"/>
    </row>
    <row r="2023" spans="1:28" ht="25.5">
      <c r="A2023" s="166" t="s">
        <v>1510</v>
      </c>
      <c r="B2023" s="167" t="s">
        <v>2638</v>
      </c>
      <c r="C2023" s="167" t="s">
        <v>27</v>
      </c>
      <c r="D2023" s="168" t="s">
        <v>2639</v>
      </c>
      <c r="E2023" s="167" t="s">
        <v>1673</v>
      </c>
      <c r="F2023" s="169">
        <v>0.05</v>
      </c>
      <c r="G2023" s="170">
        <v>25.52</v>
      </c>
      <c r="H2023" s="171">
        <v>1.27</v>
      </c>
      <c r="I2023" s="172"/>
      <c r="J2023" s="172"/>
      <c r="K2023" s="172"/>
      <c r="L2023" s="172"/>
      <c r="M2023" s="172"/>
      <c r="N2023" s="172"/>
      <c r="O2023" s="172"/>
      <c r="P2023" s="172"/>
      <c r="Q2023" s="172"/>
      <c r="R2023" s="172"/>
      <c r="S2023" s="172"/>
      <c r="T2023" s="172"/>
      <c r="U2023" s="172"/>
      <c r="V2023" s="172"/>
      <c r="W2023" s="172"/>
      <c r="X2023" s="172"/>
      <c r="Y2023" s="172"/>
      <c r="Z2023" s="172"/>
      <c r="AA2023" s="172"/>
      <c r="AB2023" s="172"/>
    </row>
    <row r="2024" spans="1:28" ht="25.5">
      <c r="A2024" s="166" t="s">
        <v>1513</v>
      </c>
      <c r="B2024" s="167" t="s">
        <v>2752</v>
      </c>
      <c r="C2024" s="167" t="s">
        <v>27</v>
      </c>
      <c r="D2024" s="168" t="s">
        <v>2753</v>
      </c>
      <c r="E2024" s="167" t="s">
        <v>76</v>
      </c>
      <c r="F2024" s="169">
        <v>1</v>
      </c>
      <c r="G2024" s="170">
        <v>2.8</v>
      </c>
      <c r="H2024" s="171">
        <v>2.8</v>
      </c>
      <c r="I2024" s="172"/>
      <c r="J2024" s="172"/>
      <c r="K2024" s="172"/>
      <c r="L2024" s="172"/>
      <c r="M2024" s="172"/>
      <c r="N2024" s="172"/>
      <c r="O2024" s="172"/>
      <c r="P2024" s="172"/>
      <c r="Q2024" s="172"/>
      <c r="R2024" s="172"/>
      <c r="S2024" s="172"/>
      <c r="T2024" s="172"/>
      <c r="U2024" s="172"/>
      <c r="V2024" s="172"/>
      <c r="W2024" s="172"/>
      <c r="X2024" s="172"/>
      <c r="Y2024" s="172"/>
      <c r="Z2024" s="172"/>
      <c r="AA2024" s="172"/>
      <c r="AB2024" s="172"/>
    </row>
    <row r="2025" spans="1:28" ht="14.25">
      <c r="A2025" s="159"/>
      <c r="B2025" s="160"/>
      <c r="C2025" s="160"/>
      <c r="D2025" s="161"/>
      <c r="E2025" s="160"/>
      <c r="F2025" s="162"/>
      <c r="G2025" s="163"/>
      <c r="H2025" s="164"/>
      <c r="I2025" s="172"/>
      <c r="J2025" s="172"/>
      <c r="K2025" s="172"/>
      <c r="L2025" s="172"/>
      <c r="M2025" s="172"/>
      <c r="N2025" s="172"/>
      <c r="O2025" s="172"/>
      <c r="P2025" s="172"/>
      <c r="Q2025" s="172"/>
      <c r="R2025" s="172"/>
      <c r="S2025" s="172"/>
      <c r="T2025" s="172"/>
      <c r="U2025" s="172"/>
      <c r="V2025" s="172"/>
      <c r="W2025" s="172"/>
      <c r="X2025" s="172"/>
      <c r="Y2025" s="172"/>
      <c r="Z2025" s="172"/>
      <c r="AA2025" s="172"/>
      <c r="AB2025" s="172"/>
    </row>
    <row r="2026" spans="1:28" ht="14.25">
      <c r="A2026" s="148" t="s">
        <v>971</v>
      </c>
      <c r="B2026" s="149" t="s">
        <v>7</v>
      </c>
      <c r="C2026" s="149" t="s">
        <v>1504</v>
      </c>
      <c r="D2026" s="165" t="s">
        <v>1505</v>
      </c>
      <c r="E2026" s="149" t="s">
        <v>10</v>
      </c>
      <c r="F2026" s="150" t="s">
        <v>11</v>
      </c>
      <c r="G2026" s="151" t="s">
        <v>1506</v>
      </c>
      <c r="H2026" s="152" t="s">
        <v>1507</v>
      </c>
      <c r="I2026" s="172"/>
      <c r="J2026" s="172"/>
      <c r="K2026" s="172"/>
      <c r="L2026" s="172"/>
      <c r="M2026" s="172"/>
      <c r="N2026" s="172"/>
      <c r="O2026" s="172"/>
      <c r="P2026" s="172"/>
      <c r="Q2026" s="172"/>
      <c r="R2026" s="172"/>
      <c r="S2026" s="172"/>
      <c r="T2026" s="172"/>
      <c r="U2026" s="172"/>
      <c r="V2026" s="172"/>
      <c r="W2026" s="172"/>
      <c r="X2026" s="172"/>
      <c r="Y2026" s="172"/>
      <c r="Z2026" s="172"/>
      <c r="AA2026" s="172"/>
      <c r="AB2026" s="172"/>
    </row>
    <row r="2027" spans="1:28" ht="38.25">
      <c r="A2027" s="153" t="s">
        <v>1508</v>
      </c>
      <c r="B2027" s="154" t="s">
        <v>972</v>
      </c>
      <c r="C2027" s="154" t="s">
        <v>27</v>
      </c>
      <c r="D2027" s="155" t="s">
        <v>973</v>
      </c>
      <c r="E2027" s="154" t="s">
        <v>322</v>
      </c>
      <c r="F2027" s="156">
        <v>1</v>
      </c>
      <c r="G2027" s="157">
        <v>8.39</v>
      </c>
      <c r="H2027" s="158">
        <v>8.39</v>
      </c>
      <c r="I2027" s="172"/>
      <c r="J2027" s="172"/>
      <c r="K2027" s="172"/>
      <c r="L2027" s="172"/>
      <c r="M2027" s="172"/>
      <c r="N2027" s="172"/>
      <c r="O2027" s="172"/>
      <c r="P2027" s="172"/>
      <c r="Q2027" s="172"/>
      <c r="R2027" s="172"/>
      <c r="S2027" s="172"/>
      <c r="T2027" s="172"/>
      <c r="U2027" s="172"/>
      <c r="V2027" s="172"/>
      <c r="W2027" s="172"/>
      <c r="X2027" s="172"/>
      <c r="Y2027" s="172"/>
      <c r="Z2027" s="172"/>
      <c r="AA2027" s="172"/>
      <c r="AB2027" s="172"/>
    </row>
    <row r="2028" spans="1:28" ht="25.5">
      <c r="A2028" s="166" t="s">
        <v>1510</v>
      </c>
      <c r="B2028" s="167" t="s">
        <v>2637</v>
      </c>
      <c r="C2028" s="167" t="s">
        <v>27</v>
      </c>
      <c r="D2028" s="168" t="s">
        <v>1616</v>
      </c>
      <c r="E2028" s="167" t="s">
        <v>1673</v>
      </c>
      <c r="F2028" s="169">
        <v>6.7199999999999996E-2</v>
      </c>
      <c r="G2028" s="170">
        <v>31.63</v>
      </c>
      <c r="H2028" s="171">
        <v>2.12</v>
      </c>
      <c r="I2028" s="172"/>
      <c r="J2028" s="172"/>
      <c r="K2028" s="172"/>
      <c r="L2028" s="172"/>
      <c r="M2028" s="172"/>
      <c r="N2028" s="172"/>
      <c r="O2028" s="172"/>
      <c r="P2028" s="172"/>
      <c r="Q2028" s="172"/>
      <c r="R2028" s="172"/>
      <c r="S2028" s="172"/>
      <c r="T2028" s="172"/>
      <c r="U2028" s="172"/>
      <c r="V2028" s="172"/>
      <c r="W2028" s="172"/>
      <c r="X2028" s="172"/>
      <c r="Y2028" s="172"/>
      <c r="Z2028" s="172"/>
      <c r="AA2028" s="172"/>
      <c r="AB2028" s="172"/>
    </row>
    <row r="2029" spans="1:28" ht="25.5">
      <c r="A2029" s="166" t="s">
        <v>1510</v>
      </c>
      <c r="B2029" s="167" t="s">
        <v>2638</v>
      </c>
      <c r="C2029" s="167" t="s">
        <v>27</v>
      </c>
      <c r="D2029" s="168" t="s">
        <v>2639</v>
      </c>
      <c r="E2029" s="167" t="s">
        <v>1673</v>
      </c>
      <c r="F2029" s="169">
        <v>6.7199999999999996E-2</v>
      </c>
      <c r="G2029" s="170">
        <v>25.52</v>
      </c>
      <c r="H2029" s="171">
        <v>1.71</v>
      </c>
      <c r="I2029" s="172"/>
      <c r="J2029" s="172"/>
      <c r="K2029" s="172"/>
      <c r="L2029" s="172"/>
      <c r="M2029" s="172"/>
      <c r="N2029" s="172"/>
      <c r="O2029" s="172"/>
      <c r="P2029" s="172"/>
      <c r="Q2029" s="172"/>
      <c r="R2029" s="172"/>
      <c r="S2029" s="172"/>
      <c r="T2029" s="172"/>
      <c r="U2029" s="172"/>
      <c r="V2029" s="172"/>
      <c r="W2029" s="172"/>
      <c r="X2029" s="172"/>
      <c r="Y2029" s="172"/>
      <c r="Z2029" s="172"/>
      <c r="AA2029" s="172"/>
      <c r="AB2029" s="172"/>
    </row>
    <row r="2030" spans="1:28" ht="38.25">
      <c r="A2030" s="166" t="s">
        <v>1513</v>
      </c>
      <c r="B2030" s="167" t="s">
        <v>2754</v>
      </c>
      <c r="C2030" s="167" t="s">
        <v>27</v>
      </c>
      <c r="D2030" s="168" t="s">
        <v>2755</v>
      </c>
      <c r="E2030" s="167" t="s">
        <v>322</v>
      </c>
      <c r="F2030" s="169">
        <v>1.1000000000000001</v>
      </c>
      <c r="G2030" s="170">
        <v>4.1500000000000004</v>
      </c>
      <c r="H2030" s="171">
        <v>4.5599999999999996</v>
      </c>
      <c r="I2030" s="172"/>
      <c r="J2030" s="172"/>
      <c r="K2030" s="172"/>
      <c r="L2030" s="172"/>
      <c r="M2030" s="172"/>
      <c r="N2030" s="172"/>
      <c r="O2030" s="172"/>
      <c r="P2030" s="172"/>
      <c r="Q2030" s="172"/>
      <c r="R2030" s="172"/>
      <c r="S2030" s="172"/>
      <c r="T2030" s="172"/>
      <c r="U2030" s="172"/>
      <c r="V2030" s="172"/>
      <c r="W2030" s="172"/>
      <c r="X2030" s="172"/>
      <c r="Y2030" s="172"/>
      <c r="Z2030" s="172"/>
      <c r="AA2030" s="172"/>
      <c r="AB2030" s="172"/>
    </row>
    <row r="2031" spans="1:28" ht="14.25">
      <c r="A2031" s="159"/>
      <c r="B2031" s="160"/>
      <c r="C2031" s="160"/>
      <c r="D2031" s="161"/>
      <c r="E2031" s="160"/>
      <c r="F2031" s="162"/>
      <c r="G2031" s="163"/>
      <c r="H2031" s="164"/>
      <c r="I2031" s="172"/>
      <c r="J2031" s="172"/>
      <c r="K2031" s="172"/>
      <c r="L2031" s="172"/>
      <c r="M2031" s="172"/>
      <c r="N2031" s="172"/>
      <c r="O2031" s="172"/>
      <c r="P2031" s="172"/>
      <c r="Q2031" s="172"/>
      <c r="R2031" s="172"/>
      <c r="S2031" s="172"/>
      <c r="T2031" s="172"/>
      <c r="U2031" s="172"/>
      <c r="V2031" s="172"/>
      <c r="W2031" s="172"/>
      <c r="X2031" s="172"/>
      <c r="Y2031" s="172"/>
      <c r="Z2031" s="172"/>
      <c r="AA2031" s="172"/>
      <c r="AB2031" s="172"/>
    </row>
    <row r="2032" spans="1:28" ht="14.25">
      <c r="A2032" s="148" t="s">
        <v>974</v>
      </c>
      <c r="B2032" s="149" t="s">
        <v>7</v>
      </c>
      <c r="C2032" s="149" t="s">
        <v>1504</v>
      </c>
      <c r="D2032" s="165" t="s">
        <v>1505</v>
      </c>
      <c r="E2032" s="149" t="s">
        <v>10</v>
      </c>
      <c r="F2032" s="150" t="s">
        <v>11</v>
      </c>
      <c r="G2032" s="151" t="s">
        <v>1506</v>
      </c>
      <c r="H2032" s="152" t="s">
        <v>1507</v>
      </c>
      <c r="I2032" s="172"/>
      <c r="J2032" s="172"/>
      <c r="K2032" s="172"/>
      <c r="L2032" s="172"/>
      <c r="M2032" s="172"/>
      <c r="N2032" s="172"/>
      <c r="O2032" s="172"/>
      <c r="P2032" s="172"/>
      <c r="Q2032" s="172"/>
      <c r="R2032" s="172"/>
      <c r="S2032" s="172"/>
      <c r="T2032" s="172"/>
      <c r="U2032" s="172"/>
      <c r="V2032" s="172"/>
      <c r="W2032" s="172"/>
      <c r="X2032" s="172"/>
      <c r="Y2032" s="172"/>
      <c r="Z2032" s="172"/>
      <c r="AA2032" s="172"/>
      <c r="AB2032" s="172"/>
    </row>
    <row r="2033" spans="1:28" ht="25.5">
      <c r="A2033" s="153" t="s">
        <v>1508</v>
      </c>
      <c r="B2033" s="154" t="s">
        <v>975</v>
      </c>
      <c r="C2033" s="154" t="s">
        <v>27</v>
      </c>
      <c r="D2033" s="155" t="s">
        <v>976</v>
      </c>
      <c r="E2033" s="154" t="s">
        <v>322</v>
      </c>
      <c r="F2033" s="156">
        <v>1</v>
      </c>
      <c r="G2033" s="157">
        <v>10.69</v>
      </c>
      <c r="H2033" s="158">
        <v>10.69</v>
      </c>
      <c r="I2033" s="172"/>
      <c r="J2033" s="172"/>
      <c r="K2033" s="172"/>
      <c r="L2033" s="172"/>
      <c r="M2033" s="172"/>
      <c r="N2033" s="172"/>
      <c r="O2033" s="172"/>
      <c r="P2033" s="172"/>
      <c r="Q2033" s="172"/>
      <c r="R2033" s="172"/>
      <c r="S2033" s="172"/>
      <c r="T2033" s="172"/>
      <c r="U2033" s="172"/>
      <c r="V2033" s="172"/>
      <c r="W2033" s="172"/>
      <c r="X2033" s="172"/>
      <c r="Y2033" s="172"/>
      <c r="Z2033" s="172"/>
      <c r="AA2033" s="172"/>
      <c r="AB2033" s="172"/>
    </row>
    <row r="2034" spans="1:28" ht="25.5">
      <c r="A2034" s="153" t="s">
        <v>1510</v>
      </c>
      <c r="B2034" s="154" t="s">
        <v>2638</v>
      </c>
      <c r="C2034" s="154" t="s">
        <v>27</v>
      </c>
      <c r="D2034" s="155" t="s">
        <v>2639</v>
      </c>
      <c r="E2034" s="154" t="s">
        <v>1673</v>
      </c>
      <c r="F2034" s="156">
        <v>0.13400000000000001</v>
      </c>
      <c r="G2034" s="157">
        <v>25.52</v>
      </c>
      <c r="H2034" s="158">
        <v>3.41</v>
      </c>
      <c r="I2034" s="172"/>
      <c r="J2034" s="172"/>
      <c r="K2034" s="172"/>
      <c r="L2034" s="172"/>
      <c r="M2034" s="172"/>
      <c r="N2034" s="172"/>
      <c r="O2034" s="172"/>
      <c r="P2034" s="172"/>
      <c r="Q2034" s="172"/>
      <c r="R2034" s="172"/>
      <c r="S2034" s="172"/>
      <c r="T2034" s="172"/>
      <c r="U2034" s="172"/>
      <c r="V2034" s="172"/>
      <c r="W2034" s="172"/>
      <c r="X2034" s="172"/>
      <c r="Y2034" s="172"/>
      <c r="Z2034" s="172"/>
      <c r="AA2034" s="172"/>
      <c r="AB2034" s="172"/>
    </row>
    <row r="2035" spans="1:28" ht="25.5">
      <c r="A2035" s="166" t="s">
        <v>1510</v>
      </c>
      <c r="B2035" s="167" t="s">
        <v>2637</v>
      </c>
      <c r="C2035" s="167" t="s">
        <v>27</v>
      </c>
      <c r="D2035" s="168" t="s">
        <v>1616</v>
      </c>
      <c r="E2035" s="167" t="s">
        <v>1673</v>
      </c>
      <c r="F2035" s="169">
        <v>0.13400000000000001</v>
      </c>
      <c r="G2035" s="170">
        <v>31.63</v>
      </c>
      <c r="H2035" s="171">
        <v>4.2300000000000004</v>
      </c>
      <c r="I2035" s="172"/>
      <c r="J2035" s="172"/>
      <c r="K2035" s="172"/>
      <c r="L2035" s="172"/>
      <c r="M2035" s="172"/>
      <c r="N2035" s="172"/>
      <c r="O2035" s="172"/>
      <c r="P2035" s="172"/>
      <c r="Q2035" s="172"/>
      <c r="R2035" s="172"/>
      <c r="S2035" s="172"/>
      <c r="T2035" s="172"/>
      <c r="U2035" s="172"/>
      <c r="V2035" s="172"/>
      <c r="W2035" s="172"/>
      <c r="X2035" s="172"/>
      <c r="Y2035" s="172"/>
      <c r="Z2035" s="172"/>
      <c r="AA2035" s="172"/>
      <c r="AB2035" s="172"/>
    </row>
    <row r="2036" spans="1:28" ht="14.25">
      <c r="A2036" s="166" t="s">
        <v>1513</v>
      </c>
      <c r="B2036" s="167" t="s">
        <v>2756</v>
      </c>
      <c r="C2036" s="167" t="s">
        <v>27</v>
      </c>
      <c r="D2036" s="168" t="s">
        <v>2757</v>
      </c>
      <c r="E2036" s="167" t="s">
        <v>322</v>
      </c>
      <c r="F2036" s="169">
        <v>1.0169999999999999</v>
      </c>
      <c r="G2036" s="170">
        <v>3</v>
      </c>
      <c r="H2036" s="171">
        <v>3.05</v>
      </c>
      <c r="I2036" s="172"/>
      <c r="J2036" s="172"/>
      <c r="K2036" s="172"/>
      <c r="L2036" s="172"/>
      <c r="M2036" s="172"/>
      <c r="N2036" s="172"/>
      <c r="O2036" s="172"/>
      <c r="P2036" s="172"/>
      <c r="Q2036" s="172"/>
      <c r="R2036" s="172"/>
      <c r="S2036" s="172"/>
      <c r="T2036" s="172"/>
      <c r="U2036" s="172"/>
      <c r="V2036" s="172"/>
      <c r="W2036" s="172"/>
      <c r="X2036" s="172"/>
      <c r="Y2036" s="172"/>
      <c r="Z2036" s="172"/>
      <c r="AA2036" s="172"/>
      <c r="AB2036" s="172"/>
    </row>
    <row r="2037" spans="1:28" ht="14.25">
      <c r="A2037" s="159"/>
      <c r="B2037" s="160"/>
      <c r="C2037" s="160"/>
      <c r="D2037" s="161"/>
      <c r="E2037" s="160"/>
      <c r="F2037" s="162"/>
      <c r="G2037" s="163"/>
      <c r="H2037" s="164"/>
      <c r="I2037" s="172"/>
      <c r="J2037" s="172"/>
      <c r="K2037" s="172"/>
      <c r="L2037" s="172"/>
      <c r="M2037" s="172"/>
      <c r="N2037" s="172"/>
      <c r="O2037" s="172"/>
      <c r="P2037" s="172"/>
      <c r="Q2037" s="172"/>
      <c r="R2037" s="172"/>
      <c r="S2037" s="172"/>
      <c r="T2037" s="172"/>
      <c r="U2037" s="172"/>
      <c r="V2037" s="172"/>
      <c r="W2037" s="172"/>
      <c r="X2037" s="172"/>
      <c r="Y2037" s="172"/>
      <c r="Z2037" s="172"/>
      <c r="AA2037" s="172"/>
      <c r="AB2037" s="172"/>
    </row>
    <row r="2038" spans="1:28" ht="14.25">
      <c r="A2038" s="148" t="s">
        <v>977</v>
      </c>
      <c r="B2038" s="149" t="s">
        <v>7</v>
      </c>
      <c r="C2038" s="149" t="s">
        <v>1504</v>
      </c>
      <c r="D2038" s="165" t="s">
        <v>1505</v>
      </c>
      <c r="E2038" s="149" t="s">
        <v>10</v>
      </c>
      <c r="F2038" s="150" t="s">
        <v>11</v>
      </c>
      <c r="G2038" s="151" t="s">
        <v>1506</v>
      </c>
      <c r="H2038" s="152" t="s">
        <v>1507</v>
      </c>
      <c r="I2038" s="172"/>
      <c r="J2038" s="172"/>
      <c r="K2038" s="172"/>
      <c r="L2038" s="172"/>
      <c r="M2038" s="172"/>
      <c r="N2038" s="172"/>
      <c r="O2038" s="172"/>
      <c r="P2038" s="172"/>
      <c r="Q2038" s="172"/>
      <c r="R2038" s="172"/>
      <c r="S2038" s="172"/>
      <c r="T2038" s="172"/>
      <c r="U2038" s="172"/>
      <c r="V2038" s="172"/>
      <c r="W2038" s="172"/>
      <c r="X2038" s="172"/>
      <c r="Y2038" s="172"/>
      <c r="Z2038" s="172"/>
      <c r="AA2038" s="172"/>
      <c r="AB2038" s="172"/>
    </row>
    <row r="2039" spans="1:28" ht="25.5">
      <c r="A2039" s="153" t="s">
        <v>1508</v>
      </c>
      <c r="B2039" s="154" t="s">
        <v>978</v>
      </c>
      <c r="C2039" s="154" t="s">
        <v>20</v>
      </c>
      <c r="D2039" s="155" t="s">
        <v>979</v>
      </c>
      <c r="E2039" s="154" t="s">
        <v>61</v>
      </c>
      <c r="F2039" s="156">
        <v>1</v>
      </c>
      <c r="G2039" s="157">
        <v>148.19999999999999</v>
      </c>
      <c r="H2039" s="158">
        <v>148.19999999999999</v>
      </c>
      <c r="I2039" s="172"/>
      <c r="J2039" s="172"/>
      <c r="K2039" s="172"/>
      <c r="L2039" s="172"/>
      <c r="M2039" s="172"/>
      <c r="N2039" s="172"/>
      <c r="O2039" s="172"/>
      <c r="P2039" s="172"/>
      <c r="Q2039" s="172"/>
      <c r="R2039" s="172"/>
      <c r="S2039" s="172"/>
      <c r="T2039" s="172"/>
      <c r="U2039" s="172"/>
      <c r="V2039" s="172"/>
      <c r="W2039" s="172"/>
      <c r="X2039" s="172"/>
      <c r="Y2039" s="172"/>
      <c r="Z2039" s="172"/>
      <c r="AA2039" s="172"/>
      <c r="AB2039" s="172"/>
    </row>
    <row r="2040" spans="1:28" ht="38.25">
      <c r="A2040" s="166" t="s">
        <v>1513</v>
      </c>
      <c r="B2040" s="167" t="s">
        <v>2758</v>
      </c>
      <c r="C2040" s="167" t="s">
        <v>20</v>
      </c>
      <c r="D2040" s="168" t="s">
        <v>2759</v>
      </c>
      <c r="E2040" s="167" t="s">
        <v>61</v>
      </c>
      <c r="F2040" s="169">
        <v>1.1000000000000001</v>
      </c>
      <c r="G2040" s="170">
        <v>82.76</v>
      </c>
      <c r="H2040" s="171">
        <v>91.036000000000001</v>
      </c>
      <c r="I2040" s="172"/>
      <c r="J2040" s="172"/>
      <c r="K2040" s="172"/>
      <c r="L2040" s="172"/>
      <c r="M2040" s="172"/>
      <c r="N2040" s="172"/>
      <c r="O2040" s="172"/>
      <c r="P2040" s="172"/>
      <c r="Q2040" s="172"/>
      <c r="R2040" s="172"/>
      <c r="S2040" s="172"/>
      <c r="T2040" s="172"/>
      <c r="U2040" s="172"/>
      <c r="V2040" s="172"/>
      <c r="W2040" s="172"/>
      <c r="X2040" s="172"/>
      <c r="Y2040" s="172"/>
      <c r="Z2040" s="172"/>
      <c r="AA2040" s="172"/>
      <c r="AB2040" s="172"/>
    </row>
    <row r="2041" spans="1:28" ht="14.25">
      <c r="A2041" s="166" t="s">
        <v>1508</v>
      </c>
      <c r="B2041" s="167" t="s">
        <v>1615</v>
      </c>
      <c r="C2041" s="167" t="s">
        <v>20</v>
      </c>
      <c r="D2041" s="168" t="s">
        <v>1616</v>
      </c>
      <c r="E2041" s="167" t="s">
        <v>1585</v>
      </c>
      <c r="F2041" s="169">
        <v>1</v>
      </c>
      <c r="G2041" s="170">
        <v>31.64</v>
      </c>
      <c r="H2041" s="171">
        <v>31.64</v>
      </c>
      <c r="I2041" s="172"/>
      <c r="J2041" s="172"/>
      <c r="K2041" s="172"/>
      <c r="L2041" s="172"/>
      <c r="M2041" s="172"/>
      <c r="N2041" s="172"/>
      <c r="O2041" s="172"/>
      <c r="P2041" s="172"/>
      <c r="Q2041" s="172"/>
      <c r="R2041" s="172"/>
      <c r="S2041" s="172"/>
      <c r="T2041" s="172"/>
      <c r="U2041" s="172"/>
      <c r="V2041" s="172"/>
      <c r="W2041" s="172"/>
      <c r="X2041" s="172"/>
      <c r="Y2041" s="172"/>
      <c r="Z2041" s="172"/>
      <c r="AA2041" s="172"/>
      <c r="AB2041" s="172"/>
    </row>
    <row r="2042" spans="1:28" ht="14.25">
      <c r="A2042" s="166" t="s">
        <v>1508</v>
      </c>
      <c r="B2042" s="167" t="s">
        <v>1619</v>
      </c>
      <c r="C2042" s="167" t="s">
        <v>20</v>
      </c>
      <c r="D2042" s="168" t="s">
        <v>1620</v>
      </c>
      <c r="E2042" s="167" t="s">
        <v>1585</v>
      </c>
      <c r="F2042" s="169">
        <v>1</v>
      </c>
      <c r="G2042" s="170">
        <v>25.52</v>
      </c>
      <c r="H2042" s="171">
        <v>25.52</v>
      </c>
      <c r="I2042" s="172"/>
      <c r="J2042" s="172"/>
      <c r="K2042" s="172"/>
      <c r="L2042" s="172"/>
      <c r="M2042" s="172"/>
      <c r="N2042" s="172"/>
      <c r="O2042" s="172"/>
      <c r="P2042" s="172"/>
      <c r="Q2042" s="172"/>
      <c r="R2042" s="172"/>
      <c r="S2042" s="172"/>
      <c r="T2042" s="172"/>
      <c r="U2042" s="172"/>
      <c r="V2042" s="172"/>
      <c r="W2042" s="172"/>
      <c r="X2042" s="172"/>
      <c r="Y2042" s="172"/>
      <c r="Z2042" s="172"/>
      <c r="AA2042" s="172"/>
      <c r="AB2042" s="172"/>
    </row>
    <row r="2043" spans="1:28" ht="14.25">
      <c r="A2043" s="159"/>
      <c r="B2043" s="160"/>
      <c r="C2043" s="160"/>
      <c r="D2043" s="161"/>
      <c r="E2043" s="160"/>
      <c r="F2043" s="162"/>
      <c r="G2043" s="163"/>
      <c r="H2043" s="164"/>
      <c r="I2043" s="172"/>
      <c r="J2043" s="172"/>
      <c r="K2043" s="172"/>
      <c r="L2043" s="172"/>
      <c r="M2043" s="172"/>
      <c r="N2043" s="172"/>
      <c r="O2043" s="172"/>
      <c r="P2043" s="172"/>
      <c r="Q2043" s="172"/>
      <c r="R2043" s="172"/>
      <c r="S2043" s="172"/>
      <c r="T2043" s="172"/>
      <c r="U2043" s="172"/>
      <c r="V2043" s="172"/>
      <c r="W2043" s="172"/>
      <c r="X2043" s="172"/>
      <c r="Y2043" s="172"/>
      <c r="Z2043" s="172"/>
      <c r="AA2043" s="172"/>
      <c r="AB2043" s="172"/>
    </row>
    <row r="2044" spans="1:28" ht="14.25">
      <c r="A2044" s="148" t="s">
        <v>980</v>
      </c>
      <c r="B2044" s="149" t="s">
        <v>7</v>
      </c>
      <c r="C2044" s="149" t="s">
        <v>1504</v>
      </c>
      <c r="D2044" s="165" t="s">
        <v>1505</v>
      </c>
      <c r="E2044" s="149" t="s">
        <v>10</v>
      </c>
      <c r="F2044" s="150" t="s">
        <v>11</v>
      </c>
      <c r="G2044" s="151" t="s">
        <v>1506</v>
      </c>
      <c r="H2044" s="152" t="s">
        <v>1507</v>
      </c>
      <c r="I2044" s="172"/>
      <c r="J2044" s="172"/>
      <c r="K2044" s="172"/>
      <c r="L2044" s="172"/>
      <c r="M2044" s="172"/>
      <c r="N2044" s="172"/>
      <c r="O2044" s="172"/>
      <c r="P2044" s="172"/>
      <c r="Q2044" s="172"/>
      <c r="R2044" s="172"/>
      <c r="S2044" s="172"/>
      <c r="T2044" s="172"/>
      <c r="U2044" s="172"/>
      <c r="V2044" s="172"/>
      <c r="W2044" s="172"/>
      <c r="X2044" s="172"/>
      <c r="Y2044" s="172"/>
      <c r="Z2044" s="172"/>
      <c r="AA2044" s="172"/>
      <c r="AB2044" s="172"/>
    </row>
    <row r="2045" spans="1:28" ht="25.5">
      <c r="A2045" s="153" t="s">
        <v>1508</v>
      </c>
      <c r="B2045" s="154" t="s">
        <v>981</v>
      </c>
      <c r="C2045" s="154" t="s">
        <v>27</v>
      </c>
      <c r="D2045" s="155" t="s">
        <v>982</v>
      </c>
      <c r="E2045" s="154" t="s">
        <v>76</v>
      </c>
      <c r="F2045" s="156">
        <v>1</v>
      </c>
      <c r="G2045" s="157">
        <v>121.8</v>
      </c>
      <c r="H2045" s="158">
        <v>121.8</v>
      </c>
      <c r="I2045" s="172"/>
      <c r="J2045" s="172"/>
      <c r="K2045" s="172"/>
      <c r="L2045" s="172"/>
      <c r="M2045" s="172"/>
      <c r="N2045" s="172"/>
      <c r="O2045" s="172"/>
      <c r="P2045" s="172"/>
      <c r="Q2045" s="172"/>
      <c r="R2045" s="172"/>
      <c r="S2045" s="172"/>
      <c r="T2045" s="172"/>
      <c r="U2045" s="172"/>
      <c r="V2045" s="172"/>
      <c r="W2045" s="172"/>
      <c r="X2045" s="172"/>
      <c r="Y2045" s="172"/>
      <c r="Z2045" s="172"/>
      <c r="AA2045" s="172"/>
      <c r="AB2045" s="172"/>
    </row>
    <row r="2046" spans="1:28" ht="25.5">
      <c r="A2046" s="166" t="s">
        <v>1510</v>
      </c>
      <c r="B2046" s="167" t="s">
        <v>2411</v>
      </c>
      <c r="C2046" s="167" t="s">
        <v>27</v>
      </c>
      <c r="D2046" s="168" t="s">
        <v>2412</v>
      </c>
      <c r="E2046" s="167" t="s">
        <v>1673</v>
      </c>
      <c r="F2046" s="169">
        <v>0.70099999999999996</v>
      </c>
      <c r="G2046" s="170">
        <v>24.48</v>
      </c>
      <c r="H2046" s="171">
        <v>17.16</v>
      </c>
      <c r="I2046" s="172"/>
      <c r="J2046" s="172"/>
      <c r="K2046" s="172"/>
      <c r="L2046" s="172"/>
      <c r="M2046" s="172"/>
      <c r="N2046" s="172"/>
      <c r="O2046" s="172"/>
      <c r="P2046" s="172"/>
      <c r="Q2046" s="172"/>
      <c r="R2046" s="172"/>
      <c r="S2046" s="172"/>
      <c r="T2046" s="172"/>
      <c r="U2046" s="172"/>
      <c r="V2046" s="172"/>
      <c r="W2046" s="172"/>
      <c r="X2046" s="172"/>
      <c r="Y2046" s="172"/>
      <c r="Z2046" s="172"/>
      <c r="AA2046" s="172"/>
      <c r="AB2046" s="172"/>
    </row>
    <row r="2047" spans="1:28" ht="25.5">
      <c r="A2047" s="166" t="s">
        <v>1510</v>
      </c>
      <c r="B2047" s="167" t="s">
        <v>2118</v>
      </c>
      <c r="C2047" s="167" t="s">
        <v>27</v>
      </c>
      <c r="D2047" s="168" t="s">
        <v>2119</v>
      </c>
      <c r="E2047" s="167" t="s">
        <v>1673</v>
      </c>
      <c r="F2047" s="169">
        <v>0.70099999999999996</v>
      </c>
      <c r="G2047" s="170">
        <v>30.48</v>
      </c>
      <c r="H2047" s="171">
        <v>21.36</v>
      </c>
      <c r="I2047" s="172"/>
      <c r="J2047" s="172"/>
      <c r="K2047" s="172"/>
      <c r="L2047" s="172"/>
      <c r="M2047" s="172"/>
      <c r="N2047" s="172"/>
      <c r="O2047" s="172"/>
      <c r="P2047" s="172"/>
      <c r="Q2047" s="172"/>
      <c r="R2047" s="172"/>
      <c r="S2047" s="172"/>
      <c r="T2047" s="172"/>
      <c r="U2047" s="172"/>
      <c r="V2047" s="172"/>
      <c r="W2047" s="172"/>
      <c r="X2047" s="172"/>
      <c r="Y2047" s="172"/>
      <c r="Z2047" s="172"/>
      <c r="AA2047" s="172"/>
      <c r="AB2047" s="172"/>
    </row>
    <row r="2048" spans="1:28" ht="25.5">
      <c r="A2048" s="166" t="s">
        <v>1513</v>
      </c>
      <c r="B2048" s="167" t="s">
        <v>2547</v>
      </c>
      <c r="C2048" s="167" t="s">
        <v>27</v>
      </c>
      <c r="D2048" s="168" t="s">
        <v>2548</v>
      </c>
      <c r="E2048" s="167" t="s">
        <v>76</v>
      </c>
      <c r="F2048" s="169">
        <v>2.4799999999999999E-2</v>
      </c>
      <c r="G2048" s="170">
        <v>25.4</v>
      </c>
      <c r="H2048" s="171">
        <v>0.62</v>
      </c>
      <c r="I2048" s="172"/>
      <c r="J2048" s="172"/>
      <c r="K2048" s="172"/>
      <c r="L2048" s="172"/>
      <c r="M2048" s="172"/>
      <c r="N2048" s="172"/>
      <c r="O2048" s="172"/>
      <c r="P2048" s="172"/>
      <c r="Q2048" s="172"/>
      <c r="R2048" s="172"/>
      <c r="S2048" s="172"/>
      <c r="T2048" s="172"/>
      <c r="U2048" s="172"/>
      <c r="V2048" s="172"/>
      <c r="W2048" s="172"/>
      <c r="X2048" s="172"/>
      <c r="Y2048" s="172"/>
      <c r="Z2048" s="172"/>
      <c r="AA2048" s="172"/>
      <c r="AB2048" s="172"/>
    </row>
    <row r="2049" spans="1:28" ht="14.25">
      <c r="A2049" s="166" t="s">
        <v>1513</v>
      </c>
      <c r="B2049" s="167" t="s">
        <v>2760</v>
      </c>
      <c r="C2049" s="167" t="s">
        <v>27</v>
      </c>
      <c r="D2049" s="168" t="s">
        <v>2761</v>
      </c>
      <c r="E2049" s="167" t="s">
        <v>76</v>
      </c>
      <c r="F2049" s="169">
        <v>1</v>
      </c>
      <c r="G2049" s="170">
        <v>32.76</v>
      </c>
      <c r="H2049" s="171">
        <v>32.76</v>
      </c>
      <c r="I2049" s="172"/>
      <c r="J2049" s="172"/>
      <c r="K2049" s="172"/>
      <c r="L2049" s="172"/>
      <c r="M2049" s="172"/>
      <c r="N2049" s="172"/>
      <c r="O2049" s="172"/>
      <c r="P2049" s="172"/>
      <c r="Q2049" s="172"/>
      <c r="R2049" s="172"/>
      <c r="S2049" s="172"/>
      <c r="T2049" s="172"/>
      <c r="U2049" s="172"/>
      <c r="V2049" s="172"/>
      <c r="W2049" s="172"/>
      <c r="X2049" s="172"/>
      <c r="Y2049" s="172"/>
      <c r="Z2049" s="172"/>
      <c r="AA2049" s="172"/>
      <c r="AB2049" s="172"/>
    </row>
    <row r="2050" spans="1:28" ht="25.5">
      <c r="A2050" s="166" t="s">
        <v>1513</v>
      </c>
      <c r="B2050" s="167" t="s">
        <v>2762</v>
      </c>
      <c r="C2050" s="167" t="s">
        <v>27</v>
      </c>
      <c r="D2050" s="168" t="s">
        <v>2763</v>
      </c>
      <c r="E2050" s="167" t="s">
        <v>76</v>
      </c>
      <c r="F2050" s="169">
        <v>2</v>
      </c>
      <c r="G2050" s="170">
        <v>24.95</v>
      </c>
      <c r="H2050" s="171">
        <v>49.9</v>
      </c>
      <c r="I2050" s="172"/>
      <c r="J2050" s="172"/>
      <c r="K2050" s="172"/>
      <c r="L2050" s="172"/>
      <c r="M2050" s="172"/>
      <c r="N2050" s="172"/>
      <c r="O2050" s="172"/>
      <c r="P2050" s="172"/>
      <c r="Q2050" s="172"/>
      <c r="R2050" s="172"/>
      <c r="S2050" s="172"/>
      <c r="T2050" s="172"/>
      <c r="U2050" s="172"/>
      <c r="V2050" s="172"/>
      <c r="W2050" s="172"/>
      <c r="X2050" s="172"/>
      <c r="Y2050" s="172"/>
      <c r="Z2050" s="172"/>
      <c r="AA2050" s="172"/>
      <c r="AB2050" s="172"/>
    </row>
    <row r="2051" spans="1:28" ht="14.25">
      <c r="A2051" s="159"/>
      <c r="B2051" s="160"/>
      <c r="C2051" s="160"/>
      <c r="D2051" s="161"/>
      <c r="E2051" s="160"/>
      <c r="F2051" s="162"/>
      <c r="G2051" s="163"/>
      <c r="H2051" s="164"/>
      <c r="I2051" s="172"/>
      <c r="J2051" s="172"/>
      <c r="K2051" s="172"/>
      <c r="L2051" s="172"/>
      <c r="M2051" s="172"/>
      <c r="N2051" s="172"/>
      <c r="O2051" s="172"/>
      <c r="P2051" s="172"/>
      <c r="Q2051" s="172"/>
      <c r="R2051" s="172"/>
      <c r="S2051" s="172"/>
      <c r="T2051" s="172"/>
      <c r="U2051" s="172"/>
      <c r="V2051" s="172"/>
      <c r="W2051" s="172"/>
      <c r="X2051" s="172"/>
      <c r="Y2051" s="172"/>
      <c r="Z2051" s="172"/>
      <c r="AA2051" s="172"/>
      <c r="AB2051" s="172"/>
    </row>
    <row r="2052" spans="1:28" ht="14.25">
      <c r="A2052" s="148" t="s">
        <v>983</v>
      </c>
      <c r="B2052" s="149" t="s">
        <v>7</v>
      </c>
      <c r="C2052" s="149" t="s">
        <v>1504</v>
      </c>
      <c r="D2052" s="165" t="s">
        <v>1505</v>
      </c>
      <c r="E2052" s="149" t="s">
        <v>10</v>
      </c>
      <c r="F2052" s="150" t="s">
        <v>11</v>
      </c>
      <c r="G2052" s="151" t="s">
        <v>1506</v>
      </c>
      <c r="H2052" s="152" t="s">
        <v>1507</v>
      </c>
      <c r="I2052" s="172"/>
      <c r="J2052" s="172"/>
      <c r="K2052" s="172"/>
      <c r="L2052" s="172"/>
      <c r="M2052" s="172"/>
      <c r="N2052" s="172"/>
      <c r="O2052" s="172"/>
      <c r="P2052" s="172"/>
      <c r="Q2052" s="172"/>
      <c r="R2052" s="172"/>
      <c r="S2052" s="172"/>
      <c r="T2052" s="172"/>
      <c r="U2052" s="172"/>
      <c r="V2052" s="172"/>
      <c r="W2052" s="172"/>
      <c r="X2052" s="172"/>
      <c r="Y2052" s="172"/>
      <c r="Z2052" s="172"/>
      <c r="AA2052" s="172"/>
      <c r="AB2052" s="172"/>
    </row>
    <row r="2053" spans="1:28" ht="25.5">
      <c r="A2053" s="153" t="s">
        <v>1508</v>
      </c>
      <c r="B2053" s="154" t="s">
        <v>984</v>
      </c>
      <c r="C2053" s="154" t="s">
        <v>27</v>
      </c>
      <c r="D2053" s="155" t="s">
        <v>985</v>
      </c>
      <c r="E2053" s="154" t="s">
        <v>76</v>
      </c>
      <c r="F2053" s="156">
        <v>1</v>
      </c>
      <c r="G2053" s="157">
        <v>118.61</v>
      </c>
      <c r="H2053" s="158">
        <v>118.61</v>
      </c>
      <c r="I2053" s="172"/>
      <c r="J2053" s="172"/>
      <c r="K2053" s="172"/>
      <c r="L2053" s="172"/>
      <c r="M2053" s="172"/>
      <c r="N2053" s="172"/>
      <c r="O2053" s="172"/>
      <c r="P2053" s="172"/>
      <c r="Q2053" s="172"/>
      <c r="R2053" s="172"/>
      <c r="S2053" s="172"/>
      <c r="T2053" s="172"/>
      <c r="U2053" s="172"/>
      <c r="V2053" s="172"/>
      <c r="W2053" s="172"/>
      <c r="X2053" s="172"/>
      <c r="Y2053" s="172"/>
      <c r="Z2053" s="172"/>
      <c r="AA2053" s="172"/>
      <c r="AB2053" s="172"/>
    </row>
    <row r="2054" spans="1:28" ht="25.5">
      <c r="A2054" s="166" t="s">
        <v>1510</v>
      </c>
      <c r="B2054" s="167" t="s">
        <v>2118</v>
      </c>
      <c r="C2054" s="167" t="s">
        <v>27</v>
      </c>
      <c r="D2054" s="168" t="s">
        <v>2119</v>
      </c>
      <c r="E2054" s="167" t="s">
        <v>1673</v>
      </c>
      <c r="F2054" s="169">
        <v>0.70099999999999996</v>
      </c>
      <c r="G2054" s="170">
        <v>30.48</v>
      </c>
      <c r="H2054" s="171">
        <v>21.36</v>
      </c>
      <c r="I2054" s="172"/>
      <c r="J2054" s="172"/>
      <c r="K2054" s="172"/>
      <c r="L2054" s="172"/>
      <c r="M2054" s="172"/>
      <c r="N2054" s="172"/>
      <c r="O2054" s="172"/>
      <c r="P2054" s="172"/>
      <c r="Q2054" s="172"/>
      <c r="R2054" s="172"/>
      <c r="S2054" s="172"/>
      <c r="T2054" s="172"/>
      <c r="U2054" s="172"/>
      <c r="V2054" s="172"/>
      <c r="W2054" s="172"/>
      <c r="X2054" s="172"/>
      <c r="Y2054" s="172"/>
      <c r="Z2054" s="172"/>
      <c r="AA2054" s="172"/>
      <c r="AB2054" s="172"/>
    </row>
    <row r="2055" spans="1:28" ht="25.5">
      <c r="A2055" s="166" t="s">
        <v>1510</v>
      </c>
      <c r="B2055" s="167" t="s">
        <v>2411</v>
      </c>
      <c r="C2055" s="167" t="s">
        <v>27</v>
      </c>
      <c r="D2055" s="168" t="s">
        <v>2412</v>
      </c>
      <c r="E2055" s="167" t="s">
        <v>1673</v>
      </c>
      <c r="F2055" s="169">
        <v>0.70099999999999996</v>
      </c>
      <c r="G2055" s="170">
        <v>24.48</v>
      </c>
      <c r="H2055" s="171">
        <v>17.16</v>
      </c>
      <c r="I2055" s="172"/>
      <c r="J2055" s="172"/>
      <c r="K2055" s="172"/>
      <c r="L2055" s="172"/>
      <c r="M2055" s="172"/>
      <c r="N2055" s="172"/>
      <c r="O2055" s="172"/>
      <c r="P2055" s="172"/>
      <c r="Q2055" s="172"/>
      <c r="R2055" s="172"/>
      <c r="S2055" s="172"/>
      <c r="T2055" s="172"/>
      <c r="U2055" s="172"/>
      <c r="V2055" s="172"/>
      <c r="W2055" s="172"/>
      <c r="X2055" s="172"/>
      <c r="Y2055" s="172"/>
      <c r="Z2055" s="172"/>
      <c r="AA2055" s="172"/>
      <c r="AB2055" s="172"/>
    </row>
    <row r="2056" spans="1:28" ht="25.5">
      <c r="A2056" s="166" t="s">
        <v>1513</v>
      </c>
      <c r="B2056" s="167" t="s">
        <v>2762</v>
      </c>
      <c r="C2056" s="167" t="s">
        <v>27</v>
      </c>
      <c r="D2056" s="168" t="s">
        <v>2763</v>
      </c>
      <c r="E2056" s="167" t="s">
        <v>76</v>
      </c>
      <c r="F2056" s="169">
        <v>2</v>
      </c>
      <c r="G2056" s="170">
        <v>24.95</v>
      </c>
      <c r="H2056" s="171">
        <v>49.9</v>
      </c>
      <c r="I2056" s="172"/>
      <c r="J2056" s="172"/>
      <c r="K2056" s="172"/>
      <c r="L2056" s="172"/>
      <c r="M2056" s="172"/>
      <c r="N2056" s="172"/>
      <c r="O2056" s="172"/>
      <c r="P2056" s="172"/>
      <c r="Q2056" s="172"/>
      <c r="R2056" s="172"/>
      <c r="S2056" s="172"/>
      <c r="T2056" s="172"/>
      <c r="U2056" s="172"/>
      <c r="V2056" s="172"/>
      <c r="W2056" s="172"/>
      <c r="X2056" s="172"/>
      <c r="Y2056" s="172"/>
      <c r="Z2056" s="172"/>
      <c r="AA2056" s="172"/>
      <c r="AB2056" s="172"/>
    </row>
    <row r="2057" spans="1:28" ht="25.5">
      <c r="A2057" s="166" t="s">
        <v>1513</v>
      </c>
      <c r="B2057" s="167" t="s">
        <v>2547</v>
      </c>
      <c r="C2057" s="167" t="s">
        <v>27</v>
      </c>
      <c r="D2057" s="168" t="s">
        <v>2548</v>
      </c>
      <c r="E2057" s="167" t="s">
        <v>76</v>
      </c>
      <c r="F2057" s="169">
        <v>2.4799999999999999E-2</v>
      </c>
      <c r="G2057" s="170">
        <v>25.4</v>
      </c>
      <c r="H2057" s="171">
        <v>0.62</v>
      </c>
      <c r="I2057" s="172"/>
      <c r="J2057" s="172"/>
      <c r="K2057" s="172"/>
      <c r="L2057" s="172"/>
      <c r="M2057" s="172"/>
      <c r="N2057" s="172"/>
      <c r="O2057" s="172"/>
      <c r="P2057" s="172"/>
      <c r="Q2057" s="172"/>
      <c r="R2057" s="172"/>
      <c r="S2057" s="172"/>
      <c r="T2057" s="172"/>
      <c r="U2057" s="172"/>
      <c r="V2057" s="172"/>
      <c r="W2057" s="172"/>
      <c r="X2057" s="172"/>
      <c r="Y2057" s="172"/>
      <c r="Z2057" s="172"/>
      <c r="AA2057" s="172"/>
      <c r="AB2057" s="172"/>
    </row>
    <row r="2058" spans="1:28" ht="14.25">
      <c r="A2058" s="166" t="s">
        <v>1513</v>
      </c>
      <c r="B2058" s="167" t="s">
        <v>2764</v>
      </c>
      <c r="C2058" s="167" t="s">
        <v>27</v>
      </c>
      <c r="D2058" s="168" t="s">
        <v>2765</v>
      </c>
      <c r="E2058" s="167" t="s">
        <v>76</v>
      </c>
      <c r="F2058" s="169">
        <v>1</v>
      </c>
      <c r="G2058" s="170">
        <v>29.57</v>
      </c>
      <c r="H2058" s="171">
        <v>29.57</v>
      </c>
      <c r="I2058" s="172"/>
      <c r="J2058" s="172"/>
      <c r="K2058" s="172"/>
      <c r="L2058" s="172"/>
      <c r="M2058" s="172"/>
      <c r="N2058" s="172"/>
      <c r="O2058" s="172"/>
      <c r="P2058" s="172"/>
      <c r="Q2058" s="172"/>
      <c r="R2058" s="172"/>
      <c r="S2058" s="172"/>
      <c r="T2058" s="172"/>
      <c r="U2058" s="172"/>
      <c r="V2058" s="172"/>
      <c r="W2058" s="172"/>
      <c r="X2058" s="172"/>
      <c r="Y2058" s="172"/>
      <c r="Z2058" s="172"/>
      <c r="AA2058" s="172"/>
      <c r="AB2058" s="172"/>
    </row>
    <row r="2059" spans="1:28" ht="14.25">
      <c r="A2059" s="159"/>
      <c r="B2059" s="160"/>
      <c r="C2059" s="160"/>
      <c r="D2059" s="161"/>
      <c r="E2059" s="160"/>
      <c r="F2059" s="162"/>
      <c r="G2059" s="163"/>
      <c r="H2059" s="164"/>
      <c r="I2059" s="172"/>
      <c r="J2059" s="172"/>
      <c r="K2059" s="172"/>
      <c r="L2059" s="172"/>
      <c r="M2059" s="172"/>
      <c r="N2059" s="172"/>
      <c r="O2059" s="172"/>
      <c r="P2059" s="172"/>
      <c r="Q2059" s="172"/>
      <c r="R2059" s="172"/>
      <c r="S2059" s="172"/>
      <c r="T2059" s="172"/>
      <c r="U2059" s="172"/>
      <c r="V2059" s="172"/>
      <c r="W2059" s="172"/>
      <c r="X2059" s="172"/>
      <c r="Y2059" s="172"/>
      <c r="Z2059" s="172"/>
      <c r="AA2059" s="172"/>
      <c r="AB2059" s="172"/>
    </row>
    <row r="2060" spans="1:28" ht="14.25">
      <c r="A2060" s="148" t="s">
        <v>986</v>
      </c>
      <c r="B2060" s="149" t="s">
        <v>7</v>
      </c>
      <c r="C2060" s="149" t="s">
        <v>1504</v>
      </c>
      <c r="D2060" s="165" t="s">
        <v>1505</v>
      </c>
      <c r="E2060" s="149" t="s">
        <v>10</v>
      </c>
      <c r="F2060" s="150" t="s">
        <v>11</v>
      </c>
      <c r="G2060" s="151" t="s">
        <v>1506</v>
      </c>
      <c r="H2060" s="152" t="s">
        <v>1507</v>
      </c>
      <c r="I2060" s="172"/>
      <c r="J2060" s="172"/>
      <c r="K2060" s="172"/>
      <c r="L2060" s="172"/>
      <c r="M2060" s="172"/>
      <c r="N2060" s="172"/>
      <c r="O2060" s="172"/>
      <c r="P2060" s="172"/>
      <c r="Q2060" s="172"/>
      <c r="R2060" s="172"/>
      <c r="S2060" s="172"/>
      <c r="T2060" s="172"/>
      <c r="U2060" s="172"/>
      <c r="V2060" s="172"/>
      <c r="W2060" s="172"/>
      <c r="X2060" s="172"/>
      <c r="Y2060" s="172"/>
      <c r="Z2060" s="172"/>
      <c r="AA2060" s="172"/>
      <c r="AB2060" s="172"/>
    </row>
    <row r="2061" spans="1:28" ht="25.5">
      <c r="A2061" s="153" t="s">
        <v>1508</v>
      </c>
      <c r="B2061" s="154" t="s">
        <v>987</v>
      </c>
      <c r="C2061" s="154" t="s">
        <v>147</v>
      </c>
      <c r="D2061" s="155" t="s">
        <v>988</v>
      </c>
      <c r="E2061" s="154" t="s">
        <v>76</v>
      </c>
      <c r="F2061" s="156">
        <v>1</v>
      </c>
      <c r="G2061" s="157">
        <v>345.18</v>
      </c>
      <c r="H2061" s="158">
        <v>345.18</v>
      </c>
      <c r="I2061" s="172"/>
      <c r="J2061" s="172"/>
      <c r="K2061" s="172"/>
      <c r="L2061" s="172"/>
      <c r="M2061" s="172"/>
      <c r="N2061" s="172"/>
      <c r="O2061" s="172"/>
      <c r="P2061" s="172"/>
      <c r="Q2061" s="172"/>
      <c r="R2061" s="172"/>
      <c r="S2061" s="172"/>
      <c r="T2061" s="172"/>
      <c r="U2061" s="172"/>
      <c r="V2061" s="172"/>
      <c r="W2061" s="172"/>
      <c r="X2061" s="172"/>
      <c r="Y2061" s="172"/>
      <c r="Z2061" s="172"/>
      <c r="AA2061" s="172"/>
      <c r="AB2061" s="172"/>
    </row>
    <row r="2062" spans="1:28" ht="25.5">
      <c r="A2062" s="166" t="s">
        <v>1510</v>
      </c>
      <c r="B2062" s="167" t="s">
        <v>2637</v>
      </c>
      <c r="C2062" s="167" t="s">
        <v>27</v>
      </c>
      <c r="D2062" s="168" t="s">
        <v>1616</v>
      </c>
      <c r="E2062" s="167" t="s">
        <v>1673</v>
      </c>
      <c r="F2062" s="169">
        <v>4</v>
      </c>
      <c r="G2062" s="170">
        <v>31.63</v>
      </c>
      <c r="H2062" s="171">
        <v>126.52</v>
      </c>
      <c r="I2062" s="172"/>
      <c r="J2062" s="172"/>
      <c r="K2062" s="172"/>
      <c r="L2062" s="172"/>
      <c r="M2062" s="172"/>
      <c r="N2062" s="172"/>
      <c r="O2062" s="172"/>
      <c r="P2062" s="172"/>
      <c r="Q2062" s="172"/>
      <c r="R2062" s="172"/>
      <c r="S2062" s="172"/>
      <c r="T2062" s="172"/>
      <c r="U2062" s="172"/>
      <c r="V2062" s="172"/>
      <c r="W2062" s="172"/>
      <c r="X2062" s="172"/>
      <c r="Y2062" s="172"/>
      <c r="Z2062" s="172"/>
      <c r="AA2062" s="172"/>
      <c r="AB2062" s="172"/>
    </row>
    <row r="2063" spans="1:28" ht="38.25">
      <c r="A2063" s="166" t="s">
        <v>1510</v>
      </c>
      <c r="B2063" s="167" t="s">
        <v>2766</v>
      </c>
      <c r="C2063" s="167" t="s">
        <v>27</v>
      </c>
      <c r="D2063" s="168" t="s">
        <v>2767</v>
      </c>
      <c r="E2063" s="167" t="s">
        <v>76</v>
      </c>
      <c r="F2063" s="169">
        <v>1</v>
      </c>
      <c r="G2063" s="170">
        <v>40.89</v>
      </c>
      <c r="H2063" s="171">
        <v>40.89</v>
      </c>
      <c r="I2063" s="172"/>
      <c r="J2063" s="172"/>
      <c r="K2063" s="172"/>
      <c r="L2063" s="172"/>
      <c r="M2063" s="172"/>
      <c r="N2063" s="172"/>
      <c r="O2063" s="172"/>
      <c r="P2063" s="172"/>
      <c r="Q2063" s="172"/>
      <c r="R2063" s="172"/>
      <c r="S2063" s="172"/>
      <c r="T2063" s="172"/>
      <c r="U2063" s="172"/>
      <c r="V2063" s="172"/>
      <c r="W2063" s="172"/>
      <c r="X2063" s="172"/>
      <c r="Y2063" s="172"/>
      <c r="Z2063" s="172"/>
      <c r="AA2063" s="172"/>
      <c r="AB2063" s="172"/>
    </row>
    <row r="2064" spans="1:28" ht="25.5">
      <c r="A2064" s="166" t="s">
        <v>1510</v>
      </c>
      <c r="B2064" s="167" t="s">
        <v>2638</v>
      </c>
      <c r="C2064" s="167" t="s">
        <v>27</v>
      </c>
      <c r="D2064" s="168" t="s">
        <v>2639</v>
      </c>
      <c r="E2064" s="167" t="s">
        <v>1673</v>
      </c>
      <c r="F2064" s="169">
        <v>4</v>
      </c>
      <c r="G2064" s="170">
        <v>25.52</v>
      </c>
      <c r="H2064" s="171">
        <v>102.08</v>
      </c>
      <c r="I2064" s="172"/>
      <c r="J2064" s="172"/>
      <c r="K2064" s="172"/>
      <c r="L2064" s="172"/>
      <c r="M2064" s="172"/>
      <c r="N2064" s="172"/>
      <c r="O2064" s="172"/>
      <c r="P2064" s="172"/>
      <c r="Q2064" s="172"/>
      <c r="R2064" s="172"/>
      <c r="S2064" s="172"/>
      <c r="T2064" s="172"/>
      <c r="U2064" s="172"/>
      <c r="V2064" s="172"/>
      <c r="W2064" s="172"/>
      <c r="X2064" s="172"/>
      <c r="Y2064" s="172"/>
      <c r="Z2064" s="172"/>
      <c r="AA2064" s="172"/>
      <c r="AB2064" s="172"/>
    </row>
    <row r="2065" spans="1:28" ht="25.5">
      <c r="A2065" s="166" t="s">
        <v>1510</v>
      </c>
      <c r="B2065" s="167" t="s">
        <v>1479</v>
      </c>
      <c r="C2065" s="167" t="s">
        <v>20</v>
      </c>
      <c r="D2065" s="168" t="s">
        <v>1480</v>
      </c>
      <c r="E2065" s="167" t="s">
        <v>1481</v>
      </c>
      <c r="F2065" s="169">
        <v>3</v>
      </c>
      <c r="G2065" s="170">
        <v>22</v>
      </c>
      <c r="H2065" s="171">
        <v>66</v>
      </c>
      <c r="I2065" s="172"/>
      <c r="J2065" s="172"/>
      <c r="K2065" s="172"/>
      <c r="L2065" s="172"/>
      <c r="M2065" s="172"/>
      <c r="N2065" s="172"/>
      <c r="O2065" s="172"/>
      <c r="P2065" s="172"/>
      <c r="Q2065" s="172"/>
      <c r="R2065" s="172"/>
      <c r="S2065" s="172"/>
      <c r="T2065" s="172"/>
      <c r="U2065" s="172"/>
      <c r="V2065" s="172"/>
      <c r="W2065" s="172"/>
      <c r="X2065" s="172"/>
      <c r="Y2065" s="172"/>
      <c r="Z2065" s="172"/>
      <c r="AA2065" s="172"/>
      <c r="AB2065" s="172"/>
    </row>
    <row r="2066" spans="1:28" ht="38.25">
      <c r="A2066" s="166" t="s">
        <v>1510</v>
      </c>
      <c r="B2066" s="167" t="s">
        <v>2768</v>
      </c>
      <c r="C2066" s="167" t="s">
        <v>27</v>
      </c>
      <c r="D2066" s="168" t="s">
        <v>2769</v>
      </c>
      <c r="E2066" s="167" t="s">
        <v>76</v>
      </c>
      <c r="F2066" s="169">
        <v>1</v>
      </c>
      <c r="G2066" s="170">
        <v>9.69</v>
      </c>
      <c r="H2066" s="171">
        <v>9.69</v>
      </c>
      <c r="I2066" s="172"/>
      <c r="J2066" s="172"/>
      <c r="K2066" s="172"/>
      <c r="L2066" s="172"/>
      <c r="M2066" s="172"/>
      <c r="N2066" s="172"/>
      <c r="O2066" s="172"/>
      <c r="P2066" s="172"/>
      <c r="Q2066" s="172"/>
      <c r="R2066" s="172"/>
      <c r="S2066" s="172"/>
      <c r="T2066" s="172"/>
      <c r="U2066" s="172"/>
      <c r="V2066" s="172"/>
      <c r="W2066" s="172"/>
      <c r="X2066" s="172"/>
      <c r="Y2066" s="172"/>
      <c r="Z2066" s="172"/>
      <c r="AA2066" s="172"/>
      <c r="AB2066" s="172"/>
    </row>
    <row r="2067" spans="1:28" ht="14.25">
      <c r="A2067" s="159"/>
      <c r="B2067" s="160"/>
      <c r="C2067" s="160"/>
      <c r="D2067" s="161"/>
      <c r="E2067" s="160"/>
      <c r="F2067" s="162"/>
      <c r="G2067" s="163"/>
      <c r="H2067" s="164"/>
      <c r="I2067" s="172"/>
      <c r="J2067" s="172"/>
      <c r="K2067" s="172"/>
      <c r="L2067" s="172"/>
      <c r="M2067" s="172"/>
      <c r="N2067" s="172"/>
      <c r="O2067" s="172"/>
      <c r="P2067" s="172"/>
      <c r="Q2067" s="172"/>
      <c r="R2067" s="172"/>
      <c r="S2067" s="172"/>
      <c r="T2067" s="172"/>
      <c r="U2067" s="172"/>
      <c r="V2067" s="172"/>
      <c r="W2067" s="172"/>
      <c r="X2067" s="172"/>
      <c r="Y2067" s="172"/>
      <c r="Z2067" s="172"/>
      <c r="AA2067" s="172"/>
      <c r="AB2067" s="172"/>
    </row>
    <row r="2068" spans="1:28" ht="14.25">
      <c r="A2068" s="148" t="s">
        <v>989</v>
      </c>
      <c r="B2068" s="149" t="s">
        <v>7</v>
      </c>
      <c r="C2068" s="149" t="s">
        <v>1504</v>
      </c>
      <c r="D2068" s="165" t="s">
        <v>1505</v>
      </c>
      <c r="E2068" s="149" t="s">
        <v>10</v>
      </c>
      <c r="F2068" s="150" t="s">
        <v>11</v>
      </c>
      <c r="G2068" s="151" t="s">
        <v>1506</v>
      </c>
      <c r="H2068" s="152" t="s">
        <v>1507</v>
      </c>
      <c r="I2068" s="172"/>
      <c r="J2068" s="172"/>
      <c r="K2068" s="172"/>
      <c r="L2068" s="172"/>
      <c r="M2068" s="172"/>
      <c r="N2068" s="172"/>
      <c r="O2068" s="172"/>
      <c r="P2068" s="172"/>
      <c r="Q2068" s="172"/>
      <c r="R2068" s="172"/>
      <c r="S2068" s="172"/>
      <c r="T2068" s="172"/>
      <c r="U2068" s="172"/>
      <c r="V2068" s="172"/>
      <c r="W2068" s="172"/>
      <c r="X2068" s="172"/>
      <c r="Y2068" s="172"/>
      <c r="Z2068" s="172"/>
      <c r="AA2068" s="172"/>
      <c r="AB2068" s="172"/>
    </row>
    <row r="2069" spans="1:28" ht="25.5">
      <c r="A2069" s="153" t="s">
        <v>1508</v>
      </c>
      <c r="B2069" s="154" t="s">
        <v>990</v>
      </c>
      <c r="C2069" s="154" t="s">
        <v>20</v>
      </c>
      <c r="D2069" s="155" t="s">
        <v>991</v>
      </c>
      <c r="E2069" s="154" t="s">
        <v>61</v>
      </c>
      <c r="F2069" s="156">
        <v>1</v>
      </c>
      <c r="G2069" s="157">
        <v>30.58</v>
      </c>
      <c r="H2069" s="158">
        <v>30.58</v>
      </c>
      <c r="I2069" s="172"/>
      <c r="J2069" s="172"/>
      <c r="K2069" s="172"/>
      <c r="L2069" s="172"/>
      <c r="M2069" s="172"/>
      <c r="N2069" s="172"/>
      <c r="O2069" s="172"/>
      <c r="P2069" s="172"/>
      <c r="Q2069" s="172"/>
      <c r="R2069" s="172"/>
      <c r="S2069" s="172"/>
      <c r="T2069" s="172"/>
      <c r="U2069" s="172"/>
      <c r="V2069" s="172"/>
      <c r="W2069" s="172"/>
      <c r="X2069" s="172"/>
      <c r="Y2069" s="172"/>
      <c r="Z2069" s="172"/>
      <c r="AA2069" s="172"/>
      <c r="AB2069" s="172"/>
    </row>
    <row r="2070" spans="1:28" ht="38.25">
      <c r="A2070" s="166" t="s">
        <v>1513</v>
      </c>
      <c r="B2070" s="167" t="s">
        <v>2770</v>
      </c>
      <c r="C2070" s="167" t="s">
        <v>20</v>
      </c>
      <c r="D2070" s="168" t="s">
        <v>2771</v>
      </c>
      <c r="E2070" s="167" t="s">
        <v>61</v>
      </c>
      <c r="F2070" s="169">
        <v>1.1000000000000001</v>
      </c>
      <c r="G2070" s="170">
        <v>7.01</v>
      </c>
      <c r="H2070" s="171">
        <v>7.7110000000000003</v>
      </c>
      <c r="I2070" s="172"/>
      <c r="J2070" s="172"/>
      <c r="K2070" s="172"/>
      <c r="L2070" s="172"/>
      <c r="M2070" s="172"/>
      <c r="N2070" s="172"/>
      <c r="O2070" s="172"/>
      <c r="P2070" s="172"/>
      <c r="Q2070" s="172"/>
      <c r="R2070" s="172"/>
      <c r="S2070" s="172"/>
      <c r="T2070" s="172"/>
      <c r="U2070" s="172"/>
      <c r="V2070" s="172"/>
      <c r="W2070" s="172"/>
      <c r="X2070" s="172"/>
      <c r="Y2070" s="172"/>
      <c r="Z2070" s="172"/>
      <c r="AA2070" s="172"/>
      <c r="AB2070" s="172"/>
    </row>
    <row r="2071" spans="1:28" ht="14.25">
      <c r="A2071" s="166" t="s">
        <v>1508</v>
      </c>
      <c r="B2071" s="167" t="s">
        <v>1615</v>
      </c>
      <c r="C2071" s="167" t="s">
        <v>20</v>
      </c>
      <c r="D2071" s="168" t="s">
        <v>1616</v>
      </c>
      <c r="E2071" s="167" t="s">
        <v>1585</v>
      </c>
      <c r="F2071" s="169">
        <v>0.4</v>
      </c>
      <c r="G2071" s="170">
        <v>31.64</v>
      </c>
      <c r="H2071" s="171">
        <v>12.656000000000001</v>
      </c>
      <c r="I2071" s="172"/>
      <c r="J2071" s="172"/>
      <c r="K2071" s="172"/>
      <c r="L2071" s="172"/>
      <c r="M2071" s="172"/>
      <c r="N2071" s="172"/>
      <c r="O2071" s="172"/>
      <c r="P2071" s="172"/>
      <c r="Q2071" s="172"/>
      <c r="R2071" s="172"/>
      <c r="S2071" s="172"/>
      <c r="T2071" s="172"/>
      <c r="U2071" s="172"/>
      <c r="V2071" s="172"/>
      <c r="W2071" s="172"/>
      <c r="X2071" s="172"/>
      <c r="Y2071" s="172"/>
      <c r="Z2071" s="172"/>
      <c r="AA2071" s="172"/>
      <c r="AB2071" s="172"/>
    </row>
    <row r="2072" spans="1:28" ht="14.25">
      <c r="A2072" s="166" t="s">
        <v>1508</v>
      </c>
      <c r="B2072" s="167" t="s">
        <v>1619</v>
      </c>
      <c r="C2072" s="167" t="s">
        <v>20</v>
      </c>
      <c r="D2072" s="168" t="s">
        <v>1620</v>
      </c>
      <c r="E2072" s="167" t="s">
        <v>1585</v>
      </c>
      <c r="F2072" s="169">
        <v>0.4</v>
      </c>
      <c r="G2072" s="170">
        <v>25.52</v>
      </c>
      <c r="H2072" s="171">
        <v>10.208</v>
      </c>
      <c r="I2072" s="172"/>
      <c r="J2072" s="172"/>
      <c r="K2072" s="172"/>
      <c r="L2072" s="172"/>
      <c r="M2072" s="172"/>
      <c r="N2072" s="172"/>
      <c r="O2072" s="172"/>
      <c r="P2072" s="172"/>
      <c r="Q2072" s="172"/>
      <c r="R2072" s="172"/>
      <c r="S2072" s="172"/>
      <c r="T2072" s="172"/>
      <c r="U2072" s="172"/>
      <c r="V2072" s="172"/>
      <c r="W2072" s="172"/>
      <c r="X2072" s="172"/>
      <c r="Y2072" s="172"/>
      <c r="Z2072" s="172"/>
      <c r="AA2072" s="172"/>
      <c r="AB2072" s="172"/>
    </row>
    <row r="2073" spans="1:28" ht="14.25">
      <c r="A2073" s="159"/>
      <c r="B2073" s="160"/>
      <c r="C2073" s="160"/>
      <c r="D2073" s="161"/>
      <c r="E2073" s="160"/>
      <c r="F2073" s="162"/>
      <c r="G2073" s="163"/>
      <c r="H2073" s="164"/>
      <c r="I2073" s="172"/>
      <c r="J2073" s="172"/>
      <c r="K2073" s="172"/>
      <c r="L2073" s="172"/>
      <c r="M2073" s="172"/>
      <c r="N2073" s="172"/>
      <c r="O2073" s="172"/>
      <c r="P2073" s="172"/>
      <c r="Q2073" s="172"/>
      <c r="R2073" s="172"/>
      <c r="S2073" s="172"/>
      <c r="T2073" s="172"/>
      <c r="U2073" s="172"/>
      <c r="V2073" s="172"/>
      <c r="W2073" s="172"/>
      <c r="X2073" s="172"/>
      <c r="Y2073" s="172"/>
      <c r="Z2073" s="172"/>
      <c r="AA2073" s="172"/>
      <c r="AB2073" s="172"/>
    </row>
    <row r="2074" spans="1:28" ht="14.25">
      <c r="A2074" s="148" t="s">
        <v>994</v>
      </c>
      <c r="B2074" s="149" t="s">
        <v>7</v>
      </c>
      <c r="C2074" s="149" t="s">
        <v>1504</v>
      </c>
      <c r="D2074" s="165" t="s">
        <v>1505</v>
      </c>
      <c r="E2074" s="149" t="s">
        <v>10</v>
      </c>
      <c r="F2074" s="150" t="s">
        <v>11</v>
      </c>
      <c r="G2074" s="151" t="s">
        <v>1506</v>
      </c>
      <c r="H2074" s="152" t="s">
        <v>1507</v>
      </c>
      <c r="I2074" s="172"/>
      <c r="J2074" s="172"/>
      <c r="K2074" s="172"/>
      <c r="L2074" s="172"/>
      <c r="M2074" s="172"/>
      <c r="N2074" s="172"/>
      <c r="O2074" s="172"/>
      <c r="P2074" s="172"/>
      <c r="Q2074" s="172"/>
      <c r="R2074" s="172"/>
      <c r="S2074" s="172"/>
      <c r="T2074" s="172"/>
      <c r="U2074" s="172"/>
      <c r="V2074" s="172"/>
      <c r="W2074" s="172"/>
      <c r="X2074" s="172"/>
      <c r="Y2074" s="172"/>
      <c r="Z2074" s="172"/>
      <c r="AA2074" s="172"/>
      <c r="AB2074" s="172"/>
    </row>
    <row r="2075" spans="1:28" ht="25.5">
      <c r="A2075" s="153" t="s">
        <v>1508</v>
      </c>
      <c r="B2075" s="154" t="s">
        <v>995</v>
      </c>
      <c r="C2075" s="154" t="s">
        <v>27</v>
      </c>
      <c r="D2075" s="155" t="s">
        <v>996</v>
      </c>
      <c r="E2075" s="154" t="s">
        <v>76</v>
      </c>
      <c r="F2075" s="156">
        <v>1</v>
      </c>
      <c r="G2075" s="157">
        <v>32.44</v>
      </c>
      <c r="H2075" s="158">
        <v>32.44</v>
      </c>
      <c r="I2075" s="172"/>
      <c r="J2075" s="172"/>
      <c r="K2075" s="172"/>
      <c r="L2075" s="172"/>
      <c r="M2075" s="172"/>
      <c r="N2075" s="172"/>
      <c r="O2075" s="172"/>
      <c r="P2075" s="172"/>
      <c r="Q2075" s="172"/>
      <c r="R2075" s="172"/>
      <c r="S2075" s="172"/>
      <c r="T2075" s="172"/>
      <c r="U2075" s="172"/>
      <c r="V2075" s="172"/>
      <c r="W2075" s="172"/>
      <c r="X2075" s="172"/>
      <c r="Y2075" s="172"/>
      <c r="Z2075" s="172"/>
      <c r="AA2075" s="172"/>
      <c r="AB2075" s="172"/>
    </row>
    <row r="2076" spans="1:28" ht="25.5">
      <c r="A2076" s="166" t="s">
        <v>1510</v>
      </c>
      <c r="B2076" s="167" t="s">
        <v>2772</v>
      </c>
      <c r="C2076" s="167" t="s">
        <v>27</v>
      </c>
      <c r="D2076" s="168" t="s">
        <v>2773</v>
      </c>
      <c r="E2076" s="167" t="s">
        <v>76</v>
      </c>
      <c r="F2076" s="169">
        <v>1</v>
      </c>
      <c r="G2076" s="170">
        <v>21.05</v>
      </c>
      <c r="H2076" s="171">
        <v>21.05</v>
      </c>
      <c r="I2076" s="172"/>
      <c r="J2076" s="172"/>
      <c r="K2076" s="172"/>
      <c r="L2076" s="172"/>
      <c r="M2076" s="172"/>
      <c r="N2076" s="172"/>
      <c r="O2076" s="172"/>
      <c r="P2076" s="172"/>
      <c r="Q2076" s="172"/>
      <c r="R2076" s="172"/>
      <c r="S2076" s="172"/>
      <c r="T2076" s="172"/>
      <c r="U2076" s="172"/>
      <c r="V2076" s="172"/>
      <c r="W2076" s="172"/>
      <c r="X2076" s="172"/>
      <c r="Y2076" s="172"/>
      <c r="Z2076" s="172"/>
      <c r="AA2076" s="172"/>
      <c r="AB2076" s="172"/>
    </row>
    <row r="2077" spans="1:28" ht="25.5">
      <c r="A2077" s="166" t="s">
        <v>1510</v>
      </c>
      <c r="B2077" s="167" t="s">
        <v>2774</v>
      </c>
      <c r="C2077" s="167" t="s">
        <v>27</v>
      </c>
      <c r="D2077" s="168" t="s">
        <v>2775</v>
      </c>
      <c r="E2077" s="167" t="s">
        <v>76</v>
      </c>
      <c r="F2077" s="169">
        <v>1</v>
      </c>
      <c r="G2077" s="170">
        <v>11.39</v>
      </c>
      <c r="H2077" s="171">
        <v>11.39</v>
      </c>
      <c r="I2077" s="172"/>
      <c r="J2077" s="172"/>
      <c r="K2077" s="172"/>
      <c r="L2077" s="172"/>
      <c r="M2077" s="172"/>
      <c r="N2077" s="172"/>
      <c r="O2077" s="172"/>
      <c r="P2077" s="172"/>
      <c r="Q2077" s="172"/>
      <c r="R2077" s="172"/>
      <c r="S2077" s="172"/>
      <c r="T2077" s="172"/>
      <c r="U2077" s="172"/>
      <c r="V2077" s="172"/>
      <c r="W2077" s="172"/>
      <c r="X2077" s="172"/>
      <c r="Y2077" s="172"/>
      <c r="Z2077" s="172"/>
      <c r="AA2077" s="172"/>
      <c r="AB2077" s="172"/>
    </row>
    <row r="2078" spans="1:28" ht="14.25">
      <c r="A2078" s="159"/>
      <c r="B2078" s="160"/>
      <c r="C2078" s="160"/>
      <c r="D2078" s="161"/>
      <c r="E2078" s="160"/>
      <c r="F2078" s="162"/>
      <c r="G2078" s="163"/>
      <c r="H2078" s="164"/>
      <c r="I2078" s="172"/>
      <c r="J2078" s="172"/>
      <c r="K2078" s="172"/>
      <c r="L2078" s="172"/>
      <c r="M2078" s="172"/>
      <c r="N2078" s="172"/>
      <c r="O2078" s="172"/>
      <c r="P2078" s="172"/>
      <c r="Q2078" s="172"/>
      <c r="R2078" s="172"/>
      <c r="S2078" s="172"/>
      <c r="T2078" s="172"/>
      <c r="U2078" s="172"/>
      <c r="V2078" s="172"/>
      <c r="W2078" s="172"/>
      <c r="X2078" s="172"/>
      <c r="Y2078" s="172"/>
      <c r="Z2078" s="172"/>
      <c r="AA2078" s="172"/>
      <c r="AB2078" s="172"/>
    </row>
    <row r="2079" spans="1:28" ht="14.25">
      <c r="A2079" s="148" t="s">
        <v>997</v>
      </c>
      <c r="B2079" s="149" t="s">
        <v>7</v>
      </c>
      <c r="C2079" s="149" t="s">
        <v>1504</v>
      </c>
      <c r="D2079" s="165" t="s">
        <v>1505</v>
      </c>
      <c r="E2079" s="149" t="s">
        <v>10</v>
      </c>
      <c r="F2079" s="150" t="s">
        <v>11</v>
      </c>
      <c r="G2079" s="151" t="s">
        <v>1506</v>
      </c>
      <c r="H2079" s="152" t="s">
        <v>1507</v>
      </c>
      <c r="I2079" s="172"/>
      <c r="J2079" s="172"/>
      <c r="K2079" s="172"/>
      <c r="L2079" s="172"/>
      <c r="M2079" s="172"/>
      <c r="N2079" s="172"/>
      <c r="O2079" s="172"/>
      <c r="P2079" s="172"/>
      <c r="Q2079" s="172"/>
      <c r="R2079" s="172"/>
      <c r="S2079" s="172"/>
      <c r="T2079" s="172"/>
      <c r="U2079" s="172"/>
      <c r="V2079" s="172"/>
      <c r="W2079" s="172"/>
      <c r="X2079" s="172"/>
      <c r="Y2079" s="172"/>
      <c r="Z2079" s="172"/>
      <c r="AA2079" s="172"/>
      <c r="AB2079" s="172"/>
    </row>
    <row r="2080" spans="1:28" ht="25.5">
      <c r="A2080" s="153" t="s">
        <v>1508</v>
      </c>
      <c r="B2080" s="154" t="s">
        <v>998</v>
      </c>
      <c r="C2080" s="154" t="s">
        <v>27</v>
      </c>
      <c r="D2080" s="155" t="s">
        <v>999</v>
      </c>
      <c r="E2080" s="154" t="s">
        <v>76</v>
      </c>
      <c r="F2080" s="156">
        <v>1</v>
      </c>
      <c r="G2080" s="157">
        <v>34.46</v>
      </c>
      <c r="H2080" s="158">
        <v>34.46</v>
      </c>
      <c r="I2080" s="172"/>
      <c r="J2080" s="172"/>
      <c r="K2080" s="172"/>
      <c r="L2080" s="172"/>
      <c r="M2080" s="172"/>
      <c r="N2080" s="172"/>
      <c r="O2080" s="172"/>
      <c r="P2080" s="172"/>
      <c r="Q2080" s="172"/>
      <c r="R2080" s="172"/>
      <c r="S2080" s="172"/>
      <c r="T2080" s="172"/>
      <c r="U2080" s="172"/>
      <c r="V2080" s="172"/>
      <c r="W2080" s="172"/>
      <c r="X2080" s="172"/>
      <c r="Y2080" s="172"/>
      <c r="Z2080" s="172"/>
      <c r="AA2080" s="172"/>
      <c r="AB2080" s="172"/>
    </row>
    <row r="2081" spans="1:28" ht="25.5">
      <c r="A2081" s="166" t="s">
        <v>1510</v>
      </c>
      <c r="B2081" s="167" t="s">
        <v>2774</v>
      </c>
      <c r="C2081" s="167" t="s">
        <v>27</v>
      </c>
      <c r="D2081" s="168" t="s">
        <v>2775</v>
      </c>
      <c r="E2081" s="167" t="s">
        <v>76</v>
      </c>
      <c r="F2081" s="169">
        <v>1</v>
      </c>
      <c r="G2081" s="170">
        <v>11.39</v>
      </c>
      <c r="H2081" s="171">
        <v>11.39</v>
      </c>
      <c r="I2081" s="172"/>
      <c r="J2081" s="172"/>
      <c r="K2081" s="172"/>
      <c r="L2081" s="172"/>
      <c r="M2081" s="172"/>
      <c r="N2081" s="172"/>
      <c r="O2081" s="172"/>
      <c r="P2081" s="172"/>
      <c r="Q2081" s="172"/>
      <c r="R2081" s="172"/>
      <c r="S2081" s="172"/>
      <c r="T2081" s="172"/>
      <c r="U2081" s="172"/>
      <c r="V2081" s="172"/>
      <c r="W2081" s="172"/>
      <c r="X2081" s="172"/>
      <c r="Y2081" s="172"/>
      <c r="Z2081" s="172"/>
      <c r="AA2081" s="172"/>
      <c r="AB2081" s="172"/>
    </row>
    <row r="2082" spans="1:28" ht="25.5">
      <c r="A2082" s="166" t="s">
        <v>1510</v>
      </c>
      <c r="B2082" s="167" t="s">
        <v>2776</v>
      </c>
      <c r="C2082" s="167" t="s">
        <v>27</v>
      </c>
      <c r="D2082" s="168" t="s">
        <v>2777</v>
      </c>
      <c r="E2082" s="167" t="s">
        <v>76</v>
      </c>
      <c r="F2082" s="169">
        <v>1</v>
      </c>
      <c r="G2082" s="170">
        <v>23.07</v>
      </c>
      <c r="H2082" s="171">
        <v>23.07</v>
      </c>
      <c r="I2082" s="172"/>
      <c r="J2082" s="172"/>
      <c r="K2082" s="172"/>
      <c r="L2082" s="172"/>
      <c r="M2082" s="172"/>
      <c r="N2082" s="172"/>
      <c r="O2082" s="172"/>
      <c r="P2082" s="172"/>
      <c r="Q2082" s="172"/>
      <c r="R2082" s="172"/>
      <c r="S2082" s="172"/>
      <c r="T2082" s="172"/>
      <c r="U2082" s="172"/>
      <c r="V2082" s="172"/>
      <c r="W2082" s="172"/>
      <c r="X2082" s="172"/>
      <c r="Y2082" s="172"/>
      <c r="Z2082" s="172"/>
      <c r="AA2082" s="172"/>
      <c r="AB2082" s="172"/>
    </row>
    <row r="2083" spans="1:28" ht="14.25">
      <c r="A2083" s="159"/>
      <c r="B2083" s="160"/>
      <c r="C2083" s="160"/>
      <c r="D2083" s="161"/>
      <c r="E2083" s="160"/>
      <c r="F2083" s="162"/>
      <c r="G2083" s="163"/>
      <c r="H2083" s="164"/>
      <c r="I2083" s="172"/>
      <c r="J2083" s="172"/>
      <c r="K2083" s="172"/>
      <c r="L2083" s="172"/>
      <c r="M2083" s="172"/>
      <c r="N2083" s="172"/>
      <c r="O2083" s="172"/>
      <c r="P2083" s="172"/>
      <c r="Q2083" s="172"/>
      <c r="R2083" s="172"/>
      <c r="S2083" s="172"/>
      <c r="T2083" s="172"/>
      <c r="U2083" s="172"/>
      <c r="V2083" s="172"/>
      <c r="W2083" s="172"/>
      <c r="X2083" s="172"/>
      <c r="Y2083" s="172"/>
      <c r="Z2083" s="172"/>
      <c r="AA2083" s="172"/>
      <c r="AB2083" s="172"/>
    </row>
    <row r="2084" spans="1:28" ht="14.25">
      <c r="A2084" s="148" t="s">
        <v>1000</v>
      </c>
      <c r="B2084" s="149" t="s">
        <v>7</v>
      </c>
      <c r="C2084" s="149" t="s">
        <v>1504</v>
      </c>
      <c r="D2084" s="165" t="s">
        <v>1505</v>
      </c>
      <c r="E2084" s="149" t="s">
        <v>10</v>
      </c>
      <c r="F2084" s="150" t="s">
        <v>11</v>
      </c>
      <c r="G2084" s="151" t="s">
        <v>1506</v>
      </c>
      <c r="H2084" s="152" t="s">
        <v>1507</v>
      </c>
      <c r="I2084" s="172"/>
      <c r="J2084" s="172"/>
      <c r="K2084" s="172"/>
      <c r="L2084" s="172"/>
      <c r="M2084" s="172"/>
      <c r="N2084" s="172"/>
      <c r="O2084" s="172"/>
      <c r="P2084" s="172"/>
      <c r="Q2084" s="172"/>
      <c r="R2084" s="172"/>
      <c r="S2084" s="172"/>
      <c r="T2084" s="172"/>
      <c r="U2084" s="172"/>
      <c r="V2084" s="172"/>
      <c r="W2084" s="172"/>
      <c r="X2084" s="172"/>
      <c r="Y2084" s="172"/>
      <c r="Z2084" s="172"/>
      <c r="AA2084" s="172"/>
      <c r="AB2084" s="172"/>
    </row>
    <row r="2085" spans="1:28" ht="25.5">
      <c r="A2085" s="153" t="s">
        <v>1508</v>
      </c>
      <c r="B2085" s="154" t="s">
        <v>1001</v>
      </c>
      <c r="C2085" s="154" t="s">
        <v>27</v>
      </c>
      <c r="D2085" s="155" t="s">
        <v>1002</v>
      </c>
      <c r="E2085" s="154" t="s">
        <v>76</v>
      </c>
      <c r="F2085" s="156">
        <v>1</v>
      </c>
      <c r="G2085" s="157">
        <v>45.44</v>
      </c>
      <c r="H2085" s="158">
        <v>45.44</v>
      </c>
      <c r="I2085" s="172"/>
      <c r="J2085" s="172"/>
      <c r="K2085" s="172"/>
      <c r="L2085" s="172"/>
      <c r="M2085" s="172"/>
      <c r="N2085" s="172"/>
      <c r="O2085" s="172"/>
      <c r="P2085" s="172"/>
      <c r="Q2085" s="172"/>
      <c r="R2085" s="172"/>
      <c r="S2085" s="172"/>
      <c r="T2085" s="172"/>
      <c r="U2085" s="172"/>
      <c r="V2085" s="172"/>
      <c r="W2085" s="172"/>
      <c r="X2085" s="172"/>
      <c r="Y2085" s="172"/>
      <c r="Z2085" s="172"/>
      <c r="AA2085" s="172"/>
      <c r="AB2085" s="172"/>
    </row>
    <row r="2086" spans="1:28" ht="25.5">
      <c r="A2086" s="166" t="s">
        <v>1510</v>
      </c>
      <c r="B2086" s="167" t="s">
        <v>2637</v>
      </c>
      <c r="C2086" s="167" t="s">
        <v>27</v>
      </c>
      <c r="D2086" s="168" t="s">
        <v>1616</v>
      </c>
      <c r="E2086" s="167" t="s">
        <v>1673</v>
      </c>
      <c r="F2086" s="169">
        <v>0.40079999999999999</v>
      </c>
      <c r="G2086" s="170">
        <v>31.63</v>
      </c>
      <c r="H2086" s="171">
        <v>12.67</v>
      </c>
      <c r="I2086" s="172"/>
      <c r="J2086" s="172"/>
      <c r="K2086" s="172"/>
      <c r="L2086" s="172"/>
      <c r="M2086" s="172"/>
      <c r="N2086" s="172"/>
      <c r="O2086" s="172"/>
      <c r="P2086" s="172"/>
      <c r="Q2086" s="172"/>
      <c r="R2086" s="172"/>
      <c r="S2086" s="172"/>
      <c r="T2086" s="172"/>
      <c r="U2086" s="172"/>
      <c r="V2086" s="172"/>
      <c r="W2086" s="172"/>
      <c r="X2086" s="172"/>
      <c r="Y2086" s="172"/>
      <c r="Z2086" s="172"/>
      <c r="AA2086" s="172"/>
      <c r="AB2086" s="172"/>
    </row>
    <row r="2087" spans="1:28" ht="25.5">
      <c r="A2087" s="166" t="s">
        <v>1510</v>
      </c>
      <c r="B2087" s="167" t="s">
        <v>2638</v>
      </c>
      <c r="C2087" s="167" t="s">
        <v>27</v>
      </c>
      <c r="D2087" s="168" t="s">
        <v>2639</v>
      </c>
      <c r="E2087" s="167" t="s">
        <v>1673</v>
      </c>
      <c r="F2087" s="169">
        <v>0.40079999999999999</v>
      </c>
      <c r="G2087" s="170">
        <v>25.52</v>
      </c>
      <c r="H2087" s="171">
        <v>10.220000000000001</v>
      </c>
      <c r="I2087" s="172"/>
      <c r="J2087" s="172"/>
      <c r="K2087" s="172"/>
      <c r="L2087" s="172"/>
      <c r="M2087" s="172"/>
      <c r="N2087" s="172"/>
      <c r="O2087" s="172"/>
      <c r="P2087" s="172"/>
      <c r="Q2087" s="172"/>
      <c r="R2087" s="172"/>
      <c r="S2087" s="172"/>
      <c r="T2087" s="172"/>
      <c r="U2087" s="172"/>
      <c r="V2087" s="172"/>
      <c r="W2087" s="172"/>
      <c r="X2087" s="172"/>
      <c r="Y2087" s="172"/>
      <c r="Z2087" s="172"/>
      <c r="AA2087" s="172"/>
      <c r="AB2087" s="172"/>
    </row>
    <row r="2088" spans="1:28" ht="25.5">
      <c r="A2088" s="166" t="s">
        <v>1513</v>
      </c>
      <c r="B2088" s="167" t="s">
        <v>2074</v>
      </c>
      <c r="C2088" s="167" t="s">
        <v>27</v>
      </c>
      <c r="D2088" s="168" t="s">
        <v>2075</v>
      </c>
      <c r="E2088" s="167" t="s">
        <v>76</v>
      </c>
      <c r="F2088" s="169">
        <v>2</v>
      </c>
      <c r="G2088" s="170">
        <v>0.31</v>
      </c>
      <c r="H2088" s="171">
        <v>0.62</v>
      </c>
      <c r="I2088" s="172"/>
      <c r="J2088" s="172"/>
      <c r="K2088" s="172"/>
      <c r="L2088" s="172"/>
      <c r="M2088" s="172"/>
      <c r="N2088" s="172"/>
      <c r="O2088" s="172"/>
      <c r="P2088" s="172"/>
      <c r="Q2088" s="172"/>
      <c r="R2088" s="172"/>
      <c r="S2088" s="172"/>
      <c r="T2088" s="172"/>
      <c r="U2088" s="172"/>
      <c r="V2088" s="172"/>
      <c r="W2088" s="172"/>
      <c r="X2088" s="172"/>
      <c r="Y2088" s="172"/>
      <c r="Z2088" s="172"/>
      <c r="AA2088" s="172"/>
      <c r="AB2088" s="172"/>
    </row>
    <row r="2089" spans="1:28" ht="25.5">
      <c r="A2089" s="166" t="s">
        <v>1513</v>
      </c>
      <c r="B2089" s="167" t="s">
        <v>2778</v>
      </c>
      <c r="C2089" s="167" t="s">
        <v>27</v>
      </c>
      <c r="D2089" s="168" t="s">
        <v>2779</v>
      </c>
      <c r="E2089" s="167" t="s">
        <v>76</v>
      </c>
      <c r="F2089" s="169">
        <v>1</v>
      </c>
      <c r="G2089" s="170">
        <v>21.93</v>
      </c>
      <c r="H2089" s="171">
        <v>21.93</v>
      </c>
      <c r="I2089" s="172"/>
      <c r="J2089" s="172"/>
      <c r="K2089" s="172"/>
      <c r="L2089" s="172"/>
      <c r="M2089" s="172"/>
      <c r="N2089" s="172"/>
      <c r="O2089" s="172"/>
      <c r="P2089" s="172"/>
      <c r="Q2089" s="172"/>
      <c r="R2089" s="172"/>
      <c r="S2089" s="172"/>
      <c r="T2089" s="172"/>
      <c r="U2089" s="172"/>
      <c r="V2089" s="172"/>
      <c r="W2089" s="172"/>
      <c r="X2089" s="172"/>
      <c r="Y2089" s="172"/>
      <c r="Z2089" s="172"/>
      <c r="AA2089" s="172"/>
      <c r="AB2089" s="172"/>
    </row>
    <row r="2090" spans="1:28" ht="14.25">
      <c r="A2090" s="159"/>
      <c r="B2090" s="160"/>
      <c r="C2090" s="160"/>
      <c r="D2090" s="161"/>
      <c r="E2090" s="160"/>
      <c r="F2090" s="162"/>
      <c r="G2090" s="163"/>
      <c r="H2090" s="164"/>
      <c r="I2090" s="172"/>
      <c r="J2090" s="172"/>
      <c r="K2090" s="172"/>
      <c r="L2090" s="172"/>
      <c r="M2090" s="172"/>
      <c r="N2090" s="172"/>
      <c r="O2090" s="172"/>
      <c r="P2090" s="172"/>
      <c r="Q2090" s="172"/>
      <c r="R2090" s="172"/>
      <c r="S2090" s="172"/>
      <c r="T2090" s="172"/>
      <c r="U2090" s="172"/>
      <c r="V2090" s="172"/>
      <c r="W2090" s="172"/>
      <c r="X2090" s="172"/>
      <c r="Y2090" s="172"/>
      <c r="Z2090" s="172"/>
      <c r="AA2090" s="172"/>
      <c r="AB2090" s="172"/>
    </row>
    <row r="2091" spans="1:28" ht="14.25">
      <c r="A2091" s="148" t="s">
        <v>1003</v>
      </c>
      <c r="B2091" s="149" t="s">
        <v>7</v>
      </c>
      <c r="C2091" s="149" t="s">
        <v>1504</v>
      </c>
      <c r="D2091" s="165" t="s">
        <v>1505</v>
      </c>
      <c r="E2091" s="149" t="s">
        <v>10</v>
      </c>
      <c r="F2091" s="150" t="s">
        <v>11</v>
      </c>
      <c r="G2091" s="151" t="s">
        <v>1506</v>
      </c>
      <c r="H2091" s="152" t="s">
        <v>1507</v>
      </c>
      <c r="I2091" s="172"/>
      <c r="J2091" s="172"/>
      <c r="K2091" s="172"/>
      <c r="L2091" s="172"/>
      <c r="M2091" s="172"/>
      <c r="N2091" s="172"/>
      <c r="O2091" s="172"/>
      <c r="P2091" s="172"/>
      <c r="Q2091" s="172"/>
      <c r="R2091" s="172"/>
      <c r="S2091" s="172"/>
      <c r="T2091" s="172"/>
      <c r="U2091" s="172"/>
      <c r="V2091" s="172"/>
      <c r="W2091" s="172"/>
      <c r="X2091" s="172"/>
      <c r="Y2091" s="172"/>
      <c r="Z2091" s="172"/>
      <c r="AA2091" s="172"/>
      <c r="AB2091" s="172"/>
    </row>
    <row r="2092" spans="1:28" ht="38.25">
      <c r="A2092" s="153" t="s">
        <v>1508</v>
      </c>
      <c r="B2092" s="154" t="s">
        <v>1004</v>
      </c>
      <c r="C2092" s="154" t="s">
        <v>147</v>
      </c>
      <c r="D2092" s="155" t="s">
        <v>1005</v>
      </c>
      <c r="E2092" s="154" t="s">
        <v>76</v>
      </c>
      <c r="F2092" s="156">
        <v>1</v>
      </c>
      <c r="G2092" s="157">
        <v>280</v>
      </c>
      <c r="H2092" s="158">
        <v>280</v>
      </c>
      <c r="I2092" s="172"/>
      <c r="J2092" s="172"/>
      <c r="K2092" s="172"/>
      <c r="L2092" s="172"/>
      <c r="M2092" s="172"/>
      <c r="N2092" s="172"/>
      <c r="O2092" s="172"/>
      <c r="P2092" s="172"/>
      <c r="Q2092" s="172"/>
      <c r="R2092" s="172"/>
      <c r="S2092" s="172"/>
      <c r="T2092" s="172"/>
      <c r="U2092" s="172"/>
      <c r="V2092" s="172"/>
      <c r="W2092" s="172"/>
      <c r="X2092" s="172"/>
      <c r="Y2092" s="172"/>
      <c r="Z2092" s="172"/>
      <c r="AA2092" s="172"/>
      <c r="AB2092" s="172"/>
    </row>
    <row r="2093" spans="1:28" ht="25.5">
      <c r="A2093" s="166" t="s">
        <v>1510</v>
      </c>
      <c r="B2093" s="167" t="s">
        <v>2780</v>
      </c>
      <c r="C2093" s="167" t="s">
        <v>20</v>
      </c>
      <c r="D2093" s="168" t="s">
        <v>2781</v>
      </c>
      <c r="E2093" s="167" t="s">
        <v>48</v>
      </c>
      <c r="F2093" s="169">
        <v>0.85</v>
      </c>
      <c r="G2093" s="170">
        <v>203.94</v>
      </c>
      <c r="H2093" s="171">
        <v>173.34</v>
      </c>
      <c r="I2093" s="172"/>
      <c r="J2093" s="172"/>
      <c r="K2093" s="172"/>
      <c r="L2093" s="172"/>
      <c r="M2093" s="172"/>
      <c r="N2093" s="172"/>
      <c r="O2093" s="172"/>
      <c r="P2093" s="172"/>
      <c r="Q2093" s="172"/>
      <c r="R2093" s="172"/>
      <c r="S2093" s="172"/>
      <c r="T2093" s="172"/>
      <c r="U2093" s="172"/>
      <c r="V2093" s="172"/>
      <c r="W2093" s="172"/>
      <c r="X2093" s="172"/>
      <c r="Y2093" s="172"/>
      <c r="Z2093" s="172"/>
      <c r="AA2093" s="172"/>
      <c r="AB2093" s="172"/>
    </row>
    <row r="2094" spans="1:28" ht="25.5">
      <c r="A2094" s="166" t="s">
        <v>1513</v>
      </c>
      <c r="B2094" s="167" t="s">
        <v>2782</v>
      </c>
      <c r="C2094" s="167" t="s">
        <v>27</v>
      </c>
      <c r="D2094" s="168" t="s">
        <v>2783</v>
      </c>
      <c r="E2094" s="167" t="s">
        <v>76</v>
      </c>
      <c r="F2094" s="169">
        <v>1</v>
      </c>
      <c r="G2094" s="170">
        <v>106.66</v>
      </c>
      <c r="H2094" s="171">
        <v>106.66</v>
      </c>
      <c r="I2094" s="172"/>
      <c r="J2094" s="172"/>
      <c r="K2094" s="172"/>
      <c r="L2094" s="172"/>
      <c r="M2094" s="172"/>
      <c r="N2094" s="172"/>
      <c r="O2094" s="172"/>
      <c r="P2094" s="172"/>
      <c r="Q2094" s="172"/>
      <c r="R2094" s="172"/>
      <c r="S2094" s="172"/>
      <c r="T2094" s="172"/>
      <c r="U2094" s="172"/>
      <c r="V2094" s="172"/>
      <c r="W2094" s="172"/>
      <c r="X2094" s="172"/>
      <c r="Y2094" s="172"/>
      <c r="Z2094" s="172"/>
      <c r="AA2094" s="172"/>
      <c r="AB2094" s="172"/>
    </row>
    <row r="2095" spans="1:28" ht="14.25">
      <c r="A2095" s="159"/>
      <c r="B2095" s="160"/>
      <c r="C2095" s="160"/>
      <c r="D2095" s="161"/>
      <c r="E2095" s="160"/>
      <c r="F2095" s="162"/>
      <c r="G2095" s="163"/>
      <c r="H2095" s="164"/>
      <c r="I2095" s="172"/>
      <c r="J2095" s="172"/>
      <c r="K2095" s="172"/>
      <c r="L2095" s="172"/>
      <c r="M2095" s="172"/>
      <c r="N2095" s="172"/>
      <c r="O2095" s="172"/>
      <c r="P2095" s="172"/>
      <c r="Q2095" s="172"/>
      <c r="R2095" s="172"/>
      <c r="S2095" s="172"/>
      <c r="T2095" s="172"/>
      <c r="U2095" s="172"/>
      <c r="V2095" s="172"/>
      <c r="W2095" s="172"/>
      <c r="X2095" s="172"/>
      <c r="Y2095" s="172"/>
      <c r="Z2095" s="172"/>
      <c r="AA2095" s="172"/>
      <c r="AB2095" s="172"/>
    </row>
    <row r="2096" spans="1:28" ht="14.25">
      <c r="A2096" s="148" t="s">
        <v>1006</v>
      </c>
      <c r="B2096" s="149" t="s">
        <v>7</v>
      </c>
      <c r="C2096" s="149" t="s">
        <v>1504</v>
      </c>
      <c r="D2096" s="165" t="s">
        <v>1505</v>
      </c>
      <c r="E2096" s="149" t="s">
        <v>10</v>
      </c>
      <c r="F2096" s="150" t="s">
        <v>11</v>
      </c>
      <c r="G2096" s="151" t="s">
        <v>1506</v>
      </c>
      <c r="H2096" s="152" t="s">
        <v>1507</v>
      </c>
      <c r="I2096" s="172"/>
      <c r="J2096" s="172"/>
      <c r="K2096" s="172"/>
      <c r="L2096" s="172"/>
      <c r="M2096" s="172"/>
      <c r="N2096" s="172"/>
      <c r="O2096" s="172"/>
      <c r="P2096" s="172"/>
      <c r="Q2096" s="172"/>
      <c r="R2096" s="172"/>
      <c r="S2096" s="172"/>
      <c r="T2096" s="172"/>
      <c r="U2096" s="172"/>
      <c r="V2096" s="172"/>
      <c r="W2096" s="172"/>
      <c r="X2096" s="172"/>
      <c r="Y2096" s="172"/>
      <c r="Z2096" s="172"/>
      <c r="AA2096" s="172"/>
      <c r="AB2096" s="172"/>
    </row>
    <row r="2097" spans="1:28" ht="25.5">
      <c r="A2097" s="153" t="s">
        <v>1508</v>
      </c>
      <c r="B2097" s="154" t="s">
        <v>1007</v>
      </c>
      <c r="C2097" s="154" t="s">
        <v>27</v>
      </c>
      <c r="D2097" s="155" t="s">
        <v>1107</v>
      </c>
      <c r="E2097" s="154" t="s">
        <v>76</v>
      </c>
      <c r="F2097" s="156">
        <v>1</v>
      </c>
      <c r="G2097" s="157">
        <v>38.6</v>
      </c>
      <c r="H2097" s="158">
        <v>38.6</v>
      </c>
      <c r="I2097" s="172"/>
      <c r="J2097" s="172"/>
      <c r="K2097" s="172"/>
      <c r="L2097" s="172"/>
      <c r="M2097" s="172"/>
      <c r="N2097" s="172"/>
      <c r="O2097" s="172"/>
      <c r="P2097" s="172"/>
      <c r="Q2097" s="172"/>
      <c r="R2097" s="172"/>
      <c r="S2097" s="172"/>
      <c r="T2097" s="172"/>
      <c r="U2097" s="172"/>
      <c r="V2097" s="172"/>
      <c r="W2097" s="172"/>
      <c r="X2097" s="172"/>
      <c r="Y2097" s="172"/>
      <c r="Z2097" s="172"/>
      <c r="AA2097" s="172"/>
      <c r="AB2097" s="172"/>
    </row>
    <row r="2098" spans="1:28" ht="25.5">
      <c r="A2098" s="166" t="s">
        <v>1510</v>
      </c>
      <c r="B2098" s="167" t="s">
        <v>2637</v>
      </c>
      <c r="C2098" s="167" t="s">
        <v>27</v>
      </c>
      <c r="D2098" s="168" t="s">
        <v>1616</v>
      </c>
      <c r="E2098" s="167" t="s">
        <v>1673</v>
      </c>
      <c r="F2098" s="169">
        <v>0.255</v>
      </c>
      <c r="G2098" s="170">
        <v>31.63</v>
      </c>
      <c r="H2098" s="171">
        <v>8.06</v>
      </c>
      <c r="I2098" s="172"/>
      <c r="J2098" s="172"/>
      <c r="K2098" s="172"/>
      <c r="L2098" s="172"/>
      <c r="M2098" s="172"/>
      <c r="N2098" s="172"/>
      <c r="O2098" s="172"/>
      <c r="P2098" s="172"/>
      <c r="Q2098" s="172"/>
      <c r="R2098" s="172"/>
      <c r="S2098" s="172"/>
      <c r="T2098" s="172"/>
      <c r="U2098" s="172"/>
      <c r="V2098" s="172"/>
      <c r="W2098" s="172"/>
      <c r="X2098" s="172"/>
      <c r="Y2098" s="172"/>
      <c r="Z2098" s="172"/>
      <c r="AA2098" s="172"/>
      <c r="AB2098" s="172"/>
    </row>
    <row r="2099" spans="1:28" ht="25.5">
      <c r="A2099" s="166" t="s">
        <v>1510</v>
      </c>
      <c r="B2099" s="167" t="s">
        <v>2638</v>
      </c>
      <c r="C2099" s="167" t="s">
        <v>27</v>
      </c>
      <c r="D2099" s="168" t="s">
        <v>2639</v>
      </c>
      <c r="E2099" s="167" t="s">
        <v>1673</v>
      </c>
      <c r="F2099" s="169">
        <v>0.255</v>
      </c>
      <c r="G2099" s="170">
        <v>25.52</v>
      </c>
      <c r="H2099" s="171">
        <v>6.5</v>
      </c>
      <c r="I2099" s="172"/>
      <c r="J2099" s="172"/>
      <c r="K2099" s="172"/>
      <c r="L2099" s="172"/>
      <c r="M2099" s="172"/>
      <c r="N2099" s="172"/>
      <c r="O2099" s="172"/>
      <c r="P2099" s="172"/>
      <c r="Q2099" s="172"/>
      <c r="R2099" s="172"/>
      <c r="S2099" s="172"/>
      <c r="T2099" s="172"/>
      <c r="U2099" s="172"/>
      <c r="V2099" s="172"/>
      <c r="W2099" s="172"/>
      <c r="X2099" s="172"/>
      <c r="Y2099" s="172"/>
      <c r="Z2099" s="172"/>
      <c r="AA2099" s="172"/>
      <c r="AB2099" s="172"/>
    </row>
    <row r="2100" spans="1:28" ht="25.5">
      <c r="A2100" s="166" t="s">
        <v>1513</v>
      </c>
      <c r="B2100" s="167" t="s">
        <v>2074</v>
      </c>
      <c r="C2100" s="167" t="s">
        <v>27</v>
      </c>
      <c r="D2100" s="168" t="s">
        <v>2075</v>
      </c>
      <c r="E2100" s="167" t="s">
        <v>76</v>
      </c>
      <c r="F2100" s="169">
        <v>2</v>
      </c>
      <c r="G2100" s="170">
        <v>0.31</v>
      </c>
      <c r="H2100" s="171">
        <v>0.62</v>
      </c>
      <c r="I2100" s="172"/>
      <c r="J2100" s="172"/>
      <c r="K2100" s="172"/>
      <c r="L2100" s="172"/>
      <c r="M2100" s="172"/>
      <c r="N2100" s="172"/>
      <c r="O2100" s="172"/>
      <c r="P2100" s="172"/>
      <c r="Q2100" s="172"/>
      <c r="R2100" s="172"/>
      <c r="S2100" s="172"/>
      <c r="T2100" s="172"/>
      <c r="U2100" s="172"/>
      <c r="V2100" s="172"/>
      <c r="W2100" s="172"/>
      <c r="X2100" s="172"/>
      <c r="Y2100" s="172"/>
      <c r="Z2100" s="172"/>
      <c r="AA2100" s="172"/>
      <c r="AB2100" s="172"/>
    </row>
    <row r="2101" spans="1:28" ht="25.5">
      <c r="A2101" s="166" t="s">
        <v>1513</v>
      </c>
      <c r="B2101" s="167" t="s">
        <v>2784</v>
      </c>
      <c r="C2101" s="167" t="s">
        <v>27</v>
      </c>
      <c r="D2101" s="168" t="s">
        <v>2785</v>
      </c>
      <c r="E2101" s="167" t="s">
        <v>76</v>
      </c>
      <c r="F2101" s="169">
        <v>1</v>
      </c>
      <c r="G2101" s="170">
        <v>23.42</v>
      </c>
      <c r="H2101" s="171">
        <v>23.42</v>
      </c>
      <c r="I2101" s="172"/>
      <c r="J2101" s="172"/>
      <c r="K2101" s="172"/>
      <c r="L2101" s="172"/>
      <c r="M2101" s="172"/>
      <c r="N2101" s="172"/>
      <c r="O2101" s="172"/>
      <c r="P2101" s="172"/>
      <c r="Q2101" s="172"/>
      <c r="R2101" s="172"/>
      <c r="S2101" s="172"/>
      <c r="T2101" s="172"/>
      <c r="U2101" s="172"/>
      <c r="V2101" s="172"/>
      <c r="W2101" s="172"/>
      <c r="X2101" s="172"/>
      <c r="Y2101" s="172"/>
      <c r="Z2101" s="172"/>
      <c r="AA2101" s="172"/>
      <c r="AB2101" s="172"/>
    </row>
    <row r="2102" spans="1:28" ht="14.25">
      <c r="A2102" s="159"/>
      <c r="B2102" s="160"/>
      <c r="C2102" s="160"/>
      <c r="D2102" s="161"/>
      <c r="E2102" s="160"/>
      <c r="F2102" s="162"/>
      <c r="G2102" s="163"/>
      <c r="H2102" s="164"/>
      <c r="I2102" s="172"/>
      <c r="J2102" s="172"/>
      <c r="K2102" s="172"/>
      <c r="L2102" s="172"/>
      <c r="M2102" s="172"/>
      <c r="N2102" s="172"/>
      <c r="O2102" s="172"/>
      <c r="P2102" s="172"/>
      <c r="Q2102" s="172"/>
      <c r="R2102" s="172"/>
      <c r="S2102" s="172"/>
      <c r="T2102" s="172"/>
      <c r="U2102" s="172"/>
      <c r="V2102" s="172"/>
      <c r="W2102" s="172"/>
      <c r="X2102" s="172"/>
      <c r="Y2102" s="172"/>
      <c r="Z2102" s="172"/>
      <c r="AA2102" s="172"/>
      <c r="AB2102" s="172"/>
    </row>
    <row r="2103" spans="1:28" ht="14.25">
      <c r="A2103" s="148" t="s">
        <v>1009</v>
      </c>
      <c r="B2103" s="149" t="s">
        <v>7</v>
      </c>
      <c r="C2103" s="149" t="s">
        <v>1504</v>
      </c>
      <c r="D2103" s="165" t="s">
        <v>1505</v>
      </c>
      <c r="E2103" s="149" t="s">
        <v>10</v>
      </c>
      <c r="F2103" s="150" t="s">
        <v>11</v>
      </c>
      <c r="G2103" s="151" t="s">
        <v>1506</v>
      </c>
      <c r="H2103" s="152" t="s">
        <v>1507</v>
      </c>
      <c r="I2103" s="172"/>
      <c r="J2103" s="172"/>
      <c r="K2103" s="172"/>
      <c r="L2103" s="172"/>
      <c r="M2103" s="172"/>
      <c r="N2103" s="172"/>
      <c r="O2103" s="172"/>
      <c r="P2103" s="172"/>
      <c r="Q2103" s="172"/>
      <c r="R2103" s="172"/>
      <c r="S2103" s="172"/>
      <c r="T2103" s="172"/>
      <c r="U2103" s="172"/>
      <c r="V2103" s="172"/>
      <c r="W2103" s="172"/>
      <c r="X2103" s="172"/>
      <c r="Y2103" s="172"/>
      <c r="Z2103" s="172"/>
      <c r="AA2103" s="172"/>
      <c r="AB2103" s="172"/>
    </row>
    <row r="2104" spans="1:28" ht="25.5">
      <c r="A2104" s="153" t="s">
        <v>1508</v>
      </c>
      <c r="B2104" s="154" t="s">
        <v>1010</v>
      </c>
      <c r="C2104" s="154" t="s">
        <v>27</v>
      </c>
      <c r="D2104" s="155" t="s">
        <v>1011</v>
      </c>
      <c r="E2104" s="154" t="s">
        <v>76</v>
      </c>
      <c r="F2104" s="156">
        <v>1</v>
      </c>
      <c r="G2104" s="157">
        <v>56.23</v>
      </c>
      <c r="H2104" s="158">
        <v>56.23</v>
      </c>
      <c r="I2104" s="172"/>
      <c r="J2104" s="172"/>
      <c r="K2104" s="172"/>
      <c r="L2104" s="172"/>
      <c r="M2104" s="172"/>
      <c r="N2104" s="172"/>
      <c r="O2104" s="172"/>
      <c r="P2104" s="172"/>
      <c r="Q2104" s="172"/>
      <c r="R2104" s="172"/>
      <c r="S2104" s="172"/>
      <c r="T2104" s="172"/>
      <c r="U2104" s="172"/>
      <c r="V2104" s="172"/>
      <c r="W2104" s="172"/>
      <c r="X2104" s="172"/>
      <c r="Y2104" s="172"/>
      <c r="Z2104" s="172"/>
      <c r="AA2104" s="172"/>
      <c r="AB2104" s="172"/>
    </row>
    <row r="2105" spans="1:28" ht="25.5">
      <c r="A2105" s="166" t="s">
        <v>1510</v>
      </c>
      <c r="B2105" s="167" t="s">
        <v>2638</v>
      </c>
      <c r="C2105" s="167" t="s">
        <v>27</v>
      </c>
      <c r="D2105" s="168" t="s">
        <v>2639</v>
      </c>
      <c r="E2105" s="167" t="s">
        <v>1673</v>
      </c>
      <c r="F2105" s="169">
        <v>0.52539999999999998</v>
      </c>
      <c r="G2105" s="170">
        <v>25.52</v>
      </c>
      <c r="H2105" s="171">
        <v>13.4</v>
      </c>
      <c r="I2105" s="172"/>
      <c r="J2105" s="172"/>
      <c r="K2105" s="172"/>
      <c r="L2105" s="172"/>
      <c r="M2105" s="172"/>
      <c r="N2105" s="172"/>
      <c r="O2105" s="172"/>
      <c r="P2105" s="172"/>
      <c r="Q2105" s="172"/>
      <c r="R2105" s="172"/>
      <c r="S2105" s="172"/>
      <c r="T2105" s="172"/>
      <c r="U2105" s="172"/>
      <c r="V2105" s="172"/>
      <c r="W2105" s="172"/>
      <c r="X2105" s="172"/>
      <c r="Y2105" s="172"/>
      <c r="Z2105" s="172"/>
      <c r="AA2105" s="172"/>
      <c r="AB2105" s="172"/>
    </row>
    <row r="2106" spans="1:28" ht="25.5">
      <c r="A2106" s="166" t="s">
        <v>1510</v>
      </c>
      <c r="B2106" s="167" t="s">
        <v>2637</v>
      </c>
      <c r="C2106" s="167" t="s">
        <v>27</v>
      </c>
      <c r="D2106" s="168" t="s">
        <v>1616</v>
      </c>
      <c r="E2106" s="167" t="s">
        <v>1673</v>
      </c>
      <c r="F2106" s="169">
        <v>0.52539999999999998</v>
      </c>
      <c r="G2106" s="170">
        <v>31.63</v>
      </c>
      <c r="H2106" s="171">
        <v>16.61</v>
      </c>
      <c r="I2106" s="172"/>
      <c r="J2106" s="172"/>
      <c r="K2106" s="172"/>
      <c r="L2106" s="172"/>
      <c r="M2106" s="172"/>
      <c r="N2106" s="172"/>
      <c r="O2106" s="172"/>
      <c r="P2106" s="172"/>
      <c r="Q2106" s="172"/>
      <c r="R2106" s="172"/>
      <c r="S2106" s="172"/>
      <c r="T2106" s="172"/>
      <c r="U2106" s="172"/>
      <c r="V2106" s="172"/>
      <c r="W2106" s="172"/>
      <c r="X2106" s="172"/>
      <c r="Y2106" s="172"/>
      <c r="Z2106" s="172"/>
      <c r="AA2106" s="172"/>
      <c r="AB2106" s="172"/>
    </row>
    <row r="2107" spans="1:28" ht="25.5">
      <c r="A2107" s="166" t="s">
        <v>1513</v>
      </c>
      <c r="B2107" s="167" t="s">
        <v>2786</v>
      </c>
      <c r="C2107" s="167" t="s">
        <v>27</v>
      </c>
      <c r="D2107" s="168" t="s">
        <v>2787</v>
      </c>
      <c r="E2107" s="167" t="s">
        <v>76</v>
      </c>
      <c r="F2107" s="169">
        <v>1</v>
      </c>
      <c r="G2107" s="170">
        <v>25.6</v>
      </c>
      <c r="H2107" s="171">
        <v>25.6</v>
      </c>
      <c r="I2107" s="172"/>
      <c r="J2107" s="172"/>
      <c r="K2107" s="172"/>
      <c r="L2107" s="172"/>
      <c r="M2107" s="172"/>
      <c r="N2107" s="172"/>
      <c r="O2107" s="172"/>
      <c r="P2107" s="172"/>
      <c r="Q2107" s="172"/>
      <c r="R2107" s="172"/>
      <c r="S2107" s="172"/>
      <c r="T2107" s="172"/>
      <c r="U2107" s="172"/>
      <c r="V2107" s="172"/>
      <c r="W2107" s="172"/>
      <c r="X2107" s="172"/>
      <c r="Y2107" s="172"/>
      <c r="Z2107" s="172"/>
      <c r="AA2107" s="172"/>
      <c r="AB2107" s="172"/>
    </row>
    <row r="2108" spans="1:28" ht="25.5">
      <c r="A2108" s="166" t="s">
        <v>1513</v>
      </c>
      <c r="B2108" s="167" t="s">
        <v>2074</v>
      </c>
      <c r="C2108" s="167" t="s">
        <v>27</v>
      </c>
      <c r="D2108" s="168" t="s">
        <v>2075</v>
      </c>
      <c r="E2108" s="167" t="s">
        <v>76</v>
      </c>
      <c r="F2108" s="169">
        <v>2</v>
      </c>
      <c r="G2108" s="170">
        <v>0.31</v>
      </c>
      <c r="H2108" s="171">
        <v>0.62</v>
      </c>
      <c r="I2108" s="172"/>
      <c r="J2108" s="172"/>
      <c r="K2108" s="172"/>
      <c r="L2108" s="172"/>
      <c r="M2108" s="172"/>
      <c r="N2108" s="172"/>
      <c r="O2108" s="172"/>
      <c r="P2108" s="172"/>
      <c r="Q2108" s="172"/>
      <c r="R2108" s="172"/>
      <c r="S2108" s="172"/>
      <c r="T2108" s="172"/>
      <c r="U2108" s="172"/>
      <c r="V2108" s="172"/>
      <c r="W2108" s="172"/>
      <c r="X2108" s="172"/>
      <c r="Y2108" s="172"/>
      <c r="Z2108" s="172"/>
      <c r="AA2108" s="172"/>
      <c r="AB2108" s="172"/>
    </row>
    <row r="2109" spans="1:28" ht="14.25">
      <c r="A2109" s="159"/>
      <c r="B2109" s="160"/>
      <c r="C2109" s="160"/>
      <c r="D2109" s="161"/>
      <c r="E2109" s="160"/>
      <c r="F2109" s="162"/>
      <c r="G2109" s="163"/>
      <c r="H2109" s="164"/>
      <c r="I2109" s="172"/>
      <c r="J2109" s="172"/>
      <c r="K2109" s="172"/>
      <c r="L2109" s="172"/>
      <c r="M2109" s="172"/>
      <c r="N2109" s="172"/>
      <c r="O2109" s="172"/>
      <c r="P2109" s="172"/>
      <c r="Q2109" s="172"/>
      <c r="R2109" s="172"/>
      <c r="S2109" s="172"/>
      <c r="T2109" s="172"/>
      <c r="U2109" s="172"/>
      <c r="V2109" s="172"/>
      <c r="W2109" s="172"/>
      <c r="X2109" s="172"/>
      <c r="Y2109" s="172"/>
      <c r="Z2109" s="172"/>
      <c r="AA2109" s="172"/>
      <c r="AB2109" s="172"/>
    </row>
    <row r="2110" spans="1:28" ht="14.25">
      <c r="A2110" s="148" t="s">
        <v>1014</v>
      </c>
      <c r="B2110" s="149" t="s">
        <v>7</v>
      </c>
      <c r="C2110" s="149" t="s">
        <v>1504</v>
      </c>
      <c r="D2110" s="165" t="s">
        <v>1505</v>
      </c>
      <c r="E2110" s="149" t="s">
        <v>10</v>
      </c>
      <c r="F2110" s="150" t="s">
        <v>11</v>
      </c>
      <c r="G2110" s="151" t="s">
        <v>1506</v>
      </c>
      <c r="H2110" s="152" t="s">
        <v>1507</v>
      </c>
      <c r="I2110" s="172"/>
      <c r="J2110" s="172"/>
      <c r="K2110" s="172"/>
      <c r="L2110" s="172"/>
      <c r="M2110" s="172"/>
      <c r="N2110" s="172"/>
      <c r="O2110" s="172"/>
      <c r="P2110" s="172"/>
      <c r="Q2110" s="172"/>
      <c r="R2110" s="172"/>
      <c r="S2110" s="172"/>
      <c r="T2110" s="172"/>
      <c r="U2110" s="172"/>
      <c r="V2110" s="172"/>
      <c r="W2110" s="172"/>
      <c r="X2110" s="172"/>
      <c r="Y2110" s="172"/>
      <c r="Z2110" s="172"/>
      <c r="AA2110" s="172"/>
      <c r="AB2110" s="172"/>
    </row>
    <row r="2111" spans="1:28" ht="25.5">
      <c r="A2111" s="153" t="s">
        <v>1508</v>
      </c>
      <c r="B2111" s="154" t="s">
        <v>1015</v>
      </c>
      <c r="C2111" s="154" t="s">
        <v>27</v>
      </c>
      <c r="D2111" s="155" t="s">
        <v>1016</v>
      </c>
      <c r="E2111" s="154" t="s">
        <v>322</v>
      </c>
      <c r="F2111" s="156">
        <v>1</v>
      </c>
      <c r="G2111" s="157">
        <v>3.09</v>
      </c>
      <c r="H2111" s="158">
        <v>3.09</v>
      </c>
      <c r="I2111" s="172"/>
      <c r="J2111" s="172"/>
      <c r="K2111" s="172"/>
      <c r="L2111" s="172"/>
      <c r="M2111" s="172"/>
      <c r="N2111" s="172"/>
      <c r="O2111" s="172"/>
      <c r="P2111" s="172"/>
      <c r="Q2111" s="172"/>
      <c r="R2111" s="172"/>
      <c r="S2111" s="172"/>
      <c r="T2111" s="172"/>
      <c r="U2111" s="172"/>
      <c r="V2111" s="172"/>
      <c r="W2111" s="172"/>
      <c r="X2111" s="172"/>
      <c r="Y2111" s="172"/>
      <c r="Z2111" s="172"/>
      <c r="AA2111" s="172"/>
      <c r="AB2111" s="172"/>
    </row>
    <row r="2112" spans="1:28" ht="25.5">
      <c r="A2112" s="166" t="s">
        <v>1510</v>
      </c>
      <c r="B2112" s="167" t="s">
        <v>2637</v>
      </c>
      <c r="C2112" s="167" t="s">
        <v>27</v>
      </c>
      <c r="D2112" s="168" t="s">
        <v>1616</v>
      </c>
      <c r="E2112" s="167" t="s">
        <v>1673</v>
      </c>
      <c r="F2112" s="169">
        <v>2.3E-2</v>
      </c>
      <c r="G2112" s="170">
        <v>31.63</v>
      </c>
      <c r="H2112" s="171">
        <v>0.72</v>
      </c>
      <c r="I2112" s="172"/>
      <c r="J2112" s="172"/>
      <c r="K2112" s="172"/>
      <c r="L2112" s="172"/>
      <c r="M2112" s="172"/>
      <c r="N2112" s="172"/>
      <c r="O2112" s="172"/>
      <c r="P2112" s="172"/>
      <c r="Q2112" s="172"/>
      <c r="R2112" s="172"/>
      <c r="S2112" s="172"/>
      <c r="T2112" s="172"/>
      <c r="U2112" s="172"/>
      <c r="V2112" s="172"/>
      <c r="W2112" s="172"/>
      <c r="X2112" s="172"/>
      <c r="Y2112" s="172"/>
      <c r="Z2112" s="172"/>
      <c r="AA2112" s="172"/>
      <c r="AB2112" s="172"/>
    </row>
    <row r="2113" spans="1:28" ht="25.5">
      <c r="A2113" s="166" t="s">
        <v>1510</v>
      </c>
      <c r="B2113" s="167" t="s">
        <v>2638</v>
      </c>
      <c r="C2113" s="167" t="s">
        <v>27</v>
      </c>
      <c r="D2113" s="168" t="s">
        <v>2639</v>
      </c>
      <c r="E2113" s="167" t="s">
        <v>1673</v>
      </c>
      <c r="F2113" s="169">
        <v>2.3E-2</v>
      </c>
      <c r="G2113" s="170">
        <v>25.52</v>
      </c>
      <c r="H2113" s="171">
        <v>0.57999999999999996</v>
      </c>
      <c r="I2113" s="172"/>
      <c r="J2113" s="172"/>
      <c r="K2113" s="172"/>
      <c r="L2113" s="172"/>
      <c r="M2113" s="172"/>
      <c r="N2113" s="172"/>
      <c r="O2113" s="172"/>
      <c r="P2113" s="172"/>
      <c r="Q2113" s="172"/>
      <c r="R2113" s="172"/>
      <c r="S2113" s="172"/>
      <c r="T2113" s="172"/>
      <c r="U2113" s="172"/>
      <c r="V2113" s="172"/>
      <c r="W2113" s="172"/>
      <c r="X2113" s="172"/>
      <c r="Y2113" s="172"/>
      <c r="Z2113" s="172"/>
      <c r="AA2113" s="172"/>
      <c r="AB2113" s="172"/>
    </row>
    <row r="2114" spans="1:28" ht="14.25">
      <c r="A2114" s="166" t="s">
        <v>1513</v>
      </c>
      <c r="B2114" s="167" t="s">
        <v>2207</v>
      </c>
      <c r="C2114" s="167" t="s">
        <v>27</v>
      </c>
      <c r="D2114" s="168" t="s">
        <v>2208</v>
      </c>
      <c r="E2114" s="167" t="s">
        <v>76</v>
      </c>
      <c r="F2114" s="169">
        <v>9.4000000000000004E-3</v>
      </c>
      <c r="G2114" s="170">
        <v>3.29</v>
      </c>
      <c r="H2114" s="171">
        <v>0.03</v>
      </c>
      <c r="I2114" s="172"/>
      <c r="J2114" s="172"/>
      <c r="K2114" s="172"/>
      <c r="L2114" s="172"/>
      <c r="M2114" s="172"/>
      <c r="N2114" s="172"/>
      <c r="O2114" s="172"/>
      <c r="P2114" s="172"/>
      <c r="Q2114" s="172"/>
      <c r="R2114" s="172"/>
      <c r="S2114" s="172"/>
      <c r="T2114" s="172"/>
      <c r="U2114" s="172"/>
      <c r="V2114" s="172"/>
      <c r="W2114" s="172"/>
      <c r="X2114" s="172"/>
      <c r="Y2114" s="172"/>
      <c r="Z2114" s="172"/>
      <c r="AA2114" s="172"/>
      <c r="AB2114" s="172"/>
    </row>
    <row r="2115" spans="1:28" ht="25.5">
      <c r="A2115" s="166" t="s">
        <v>1513</v>
      </c>
      <c r="B2115" s="167" t="s">
        <v>2788</v>
      </c>
      <c r="C2115" s="167" t="s">
        <v>27</v>
      </c>
      <c r="D2115" s="168" t="s">
        <v>2789</v>
      </c>
      <c r="E2115" s="167" t="s">
        <v>322</v>
      </c>
      <c r="F2115" s="169">
        <v>1.2434000000000001</v>
      </c>
      <c r="G2115" s="170">
        <v>1.42</v>
      </c>
      <c r="H2115" s="171">
        <v>1.76</v>
      </c>
      <c r="I2115" s="172"/>
      <c r="J2115" s="172"/>
      <c r="K2115" s="172"/>
      <c r="L2115" s="172"/>
      <c r="M2115" s="172"/>
      <c r="N2115" s="172"/>
      <c r="O2115" s="172"/>
      <c r="P2115" s="172"/>
      <c r="Q2115" s="172"/>
      <c r="R2115" s="172"/>
      <c r="S2115" s="172"/>
      <c r="T2115" s="172"/>
      <c r="U2115" s="172"/>
      <c r="V2115" s="172"/>
      <c r="W2115" s="172"/>
      <c r="X2115" s="172"/>
      <c r="Y2115" s="172"/>
      <c r="Z2115" s="172"/>
      <c r="AA2115" s="172"/>
      <c r="AB2115" s="172"/>
    </row>
    <row r="2116" spans="1:28" ht="14.25">
      <c r="A2116" s="159"/>
      <c r="B2116" s="160"/>
      <c r="C2116" s="160"/>
      <c r="D2116" s="161"/>
      <c r="E2116" s="160"/>
      <c r="F2116" s="162"/>
      <c r="G2116" s="163"/>
      <c r="H2116" s="164"/>
      <c r="I2116" s="172"/>
      <c r="J2116" s="172"/>
      <c r="K2116" s="172"/>
      <c r="L2116" s="172"/>
      <c r="M2116" s="172"/>
      <c r="N2116" s="172"/>
      <c r="O2116" s="172"/>
      <c r="P2116" s="172"/>
      <c r="Q2116" s="172"/>
      <c r="R2116" s="172"/>
      <c r="S2116" s="172"/>
      <c r="T2116" s="172"/>
      <c r="U2116" s="172"/>
      <c r="V2116" s="172"/>
      <c r="W2116" s="172"/>
      <c r="X2116" s="172"/>
      <c r="Y2116" s="172"/>
      <c r="Z2116" s="172"/>
      <c r="AA2116" s="172"/>
      <c r="AB2116" s="172"/>
    </row>
    <row r="2117" spans="1:28" ht="14.25">
      <c r="A2117" s="148" t="s">
        <v>1017</v>
      </c>
      <c r="B2117" s="149" t="s">
        <v>7</v>
      </c>
      <c r="C2117" s="149" t="s">
        <v>1504</v>
      </c>
      <c r="D2117" s="165" t="s">
        <v>1505</v>
      </c>
      <c r="E2117" s="149" t="s">
        <v>10</v>
      </c>
      <c r="F2117" s="150" t="s">
        <v>11</v>
      </c>
      <c r="G2117" s="151" t="s">
        <v>1506</v>
      </c>
      <c r="H2117" s="152" t="s">
        <v>1507</v>
      </c>
      <c r="I2117" s="172"/>
      <c r="J2117" s="172"/>
      <c r="K2117" s="172"/>
      <c r="L2117" s="172"/>
      <c r="M2117" s="172"/>
      <c r="N2117" s="172"/>
      <c r="O2117" s="172"/>
      <c r="P2117" s="172"/>
      <c r="Q2117" s="172"/>
      <c r="R2117" s="172"/>
      <c r="S2117" s="172"/>
      <c r="T2117" s="172"/>
      <c r="U2117" s="172"/>
      <c r="V2117" s="172"/>
      <c r="W2117" s="172"/>
      <c r="X2117" s="172"/>
      <c r="Y2117" s="172"/>
      <c r="Z2117" s="172"/>
      <c r="AA2117" s="172"/>
      <c r="AB2117" s="172"/>
    </row>
    <row r="2118" spans="1:28" ht="25.5">
      <c r="A2118" s="153" t="s">
        <v>1508</v>
      </c>
      <c r="B2118" s="154" t="s">
        <v>1018</v>
      </c>
      <c r="C2118" s="154" t="s">
        <v>27</v>
      </c>
      <c r="D2118" s="155" t="s">
        <v>1019</v>
      </c>
      <c r="E2118" s="154" t="s">
        <v>322</v>
      </c>
      <c r="F2118" s="156">
        <v>1</v>
      </c>
      <c r="G2118" s="157">
        <v>4.47</v>
      </c>
      <c r="H2118" s="158">
        <v>4.47</v>
      </c>
      <c r="I2118" s="172"/>
      <c r="J2118" s="172"/>
      <c r="K2118" s="172"/>
      <c r="L2118" s="172"/>
      <c r="M2118" s="172"/>
      <c r="N2118" s="172"/>
      <c r="O2118" s="172"/>
      <c r="P2118" s="172"/>
      <c r="Q2118" s="172"/>
      <c r="R2118" s="172"/>
      <c r="S2118" s="172"/>
      <c r="T2118" s="172"/>
      <c r="U2118" s="172"/>
      <c r="V2118" s="172"/>
      <c r="W2118" s="172"/>
      <c r="X2118" s="172"/>
      <c r="Y2118" s="172"/>
      <c r="Z2118" s="172"/>
      <c r="AA2118" s="172"/>
      <c r="AB2118" s="172"/>
    </row>
    <row r="2119" spans="1:28" ht="25.5">
      <c r="A2119" s="166" t="s">
        <v>1510</v>
      </c>
      <c r="B2119" s="167" t="s">
        <v>2637</v>
      </c>
      <c r="C2119" s="167" t="s">
        <v>27</v>
      </c>
      <c r="D2119" s="168" t="s">
        <v>1616</v>
      </c>
      <c r="E2119" s="167" t="s">
        <v>1673</v>
      </c>
      <c r="F2119" s="169">
        <v>2.9000000000000001E-2</v>
      </c>
      <c r="G2119" s="170">
        <v>31.63</v>
      </c>
      <c r="H2119" s="171">
        <v>0.91</v>
      </c>
      <c r="I2119" s="172"/>
      <c r="J2119" s="172"/>
      <c r="K2119" s="172"/>
      <c r="L2119" s="172"/>
      <c r="M2119" s="172"/>
      <c r="N2119" s="172"/>
      <c r="O2119" s="172"/>
      <c r="P2119" s="172"/>
      <c r="Q2119" s="172"/>
      <c r="R2119" s="172"/>
      <c r="S2119" s="172"/>
      <c r="T2119" s="172"/>
      <c r="U2119" s="172"/>
      <c r="V2119" s="172"/>
      <c r="W2119" s="172"/>
      <c r="X2119" s="172"/>
      <c r="Y2119" s="172"/>
      <c r="Z2119" s="172"/>
      <c r="AA2119" s="172"/>
      <c r="AB2119" s="172"/>
    </row>
    <row r="2120" spans="1:28" ht="25.5">
      <c r="A2120" s="166" t="s">
        <v>1510</v>
      </c>
      <c r="B2120" s="167" t="s">
        <v>2638</v>
      </c>
      <c r="C2120" s="167" t="s">
        <v>27</v>
      </c>
      <c r="D2120" s="168" t="s">
        <v>2639</v>
      </c>
      <c r="E2120" s="167" t="s">
        <v>1673</v>
      </c>
      <c r="F2120" s="169">
        <v>2.9000000000000001E-2</v>
      </c>
      <c r="G2120" s="170">
        <v>25.52</v>
      </c>
      <c r="H2120" s="171">
        <v>0.74</v>
      </c>
      <c r="I2120" s="172"/>
      <c r="J2120" s="172"/>
      <c r="K2120" s="172"/>
      <c r="L2120" s="172"/>
      <c r="M2120" s="172"/>
      <c r="N2120" s="172"/>
      <c r="O2120" s="172"/>
      <c r="P2120" s="172"/>
      <c r="Q2120" s="172"/>
      <c r="R2120" s="172"/>
      <c r="S2120" s="172"/>
      <c r="T2120" s="172"/>
      <c r="U2120" s="172"/>
      <c r="V2120" s="172"/>
      <c r="W2120" s="172"/>
      <c r="X2120" s="172"/>
      <c r="Y2120" s="172"/>
      <c r="Z2120" s="172"/>
      <c r="AA2120" s="172"/>
      <c r="AB2120" s="172"/>
    </row>
    <row r="2121" spans="1:28" ht="14.25">
      <c r="A2121" s="166" t="s">
        <v>1513</v>
      </c>
      <c r="B2121" s="167" t="s">
        <v>2207</v>
      </c>
      <c r="C2121" s="167" t="s">
        <v>27</v>
      </c>
      <c r="D2121" s="168" t="s">
        <v>2208</v>
      </c>
      <c r="E2121" s="167" t="s">
        <v>76</v>
      </c>
      <c r="F2121" s="169">
        <v>9.4000000000000004E-3</v>
      </c>
      <c r="G2121" s="170">
        <v>3.29</v>
      </c>
      <c r="H2121" s="171">
        <v>0.03</v>
      </c>
      <c r="I2121" s="172"/>
      <c r="J2121" s="172"/>
      <c r="K2121" s="172"/>
      <c r="L2121" s="172"/>
      <c r="M2121" s="172"/>
      <c r="N2121" s="172"/>
      <c r="O2121" s="172"/>
      <c r="P2121" s="172"/>
      <c r="Q2121" s="172"/>
      <c r="R2121" s="172"/>
      <c r="S2121" s="172"/>
      <c r="T2121" s="172"/>
      <c r="U2121" s="172"/>
      <c r="V2121" s="172"/>
      <c r="W2121" s="172"/>
      <c r="X2121" s="172"/>
      <c r="Y2121" s="172"/>
      <c r="Z2121" s="172"/>
      <c r="AA2121" s="172"/>
      <c r="AB2121" s="172"/>
    </row>
    <row r="2122" spans="1:28" ht="25.5">
      <c r="A2122" s="166" t="s">
        <v>1513</v>
      </c>
      <c r="B2122" s="167" t="s">
        <v>2790</v>
      </c>
      <c r="C2122" s="167" t="s">
        <v>27</v>
      </c>
      <c r="D2122" s="168" t="s">
        <v>2791</v>
      </c>
      <c r="E2122" s="167" t="s">
        <v>322</v>
      </c>
      <c r="F2122" s="169">
        <v>1.2434000000000001</v>
      </c>
      <c r="G2122" s="170">
        <v>2.25</v>
      </c>
      <c r="H2122" s="171">
        <v>2.79</v>
      </c>
      <c r="I2122" s="172"/>
      <c r="J2122" s="172"/>
      <c r="K2122" s="172"/>
      <c r="L2122" s="172"/>
      <c r="M2122" s="172"/>
      <c r="N2122" s="172"/>
      <c r="O2122" s="172"/>
      <c r="P2122" s="172"/>
      <c r="Q2122" s="172"/>
      <c r="R2122" s="172"/>
      <c r="S2122" s="172"/>
      <c r="T2122" s="172"/>
      <c r="U2122" s="172"/>
      <c r="V2122" s="172"/>
      <c r="W2122" s="172"/>
      <c r="X2122" s="172"/>
      <c r="Y2122" s="172"/>
      <c r="Z2122" s="172"/>
      <c r="AA2122" s="172"/>
      <c r="AB2122" s="172"/>
    </row>
    <row r="2123" spans="1:28" ht="14.25">
      <c r="A2123" s="159"/>
      <c r="B2123" s="160"/>
      <c r="C2123" s="160"/>
      <c r="D2123" s="161"/>
      <c r="E2123" s="160"/>
      <c r="F2123" s="162"/>
      <c r="G2123" s="163"/>
      <c r="H2123" s="164"/>
      <c r="I2123" s="172"/>
      <c r="J2123" s="172"/>
      <c r="K2123" s="172"/>
      <c r="L2123" s="172"/>
      <c r="M2123" s="172"/>
      <c r="N2123" s="172"/>
      <c r="O2123" s="172"/>
      <c r="P2123" s="172"/>
      <c r="Q2123" s="172"/>
      <c r="R2123" s="172"/>
      <c r="S2123" s="172"/>
      <c r="T2123" s="172"/>
      <c r="U2123" s="172"/>
      <c r="V2123" s="172"/>
      <c r="W2123" s="172"/>
      <c r="X2123" s="172"/>
      <c r="Y2123" s="172"/>
      <c r="Z2123" s="172"/>
      <c r="AA2123" s="172"/>
      <c r="AB2123" s="172"/>
    </row>
    <row r="2124" spans="1:28" ht="14.25">
      <c r="A2124" s="148" t="s">
        <v>1020</v>
      </c>
      <c r="B2124" s="149" t="s">
        <v>7</v>
      </c>
      <c r="C2124" s="149" t="s">
        <v>1504</v>
      </c>
      <c r="D2124" s="165" t="s">
        <v>1505</v>
      </c>
      <c r="E2124" s="149" t="s">
        <v>10</v>
      </c>
      <c r="F2124" s="150" t="s">
        <v>11</v>
      </c>
      <c r="G2124" s="151" t="s">
        <v>1506</v>
      </c>
      <c r="H2124" s="152" t="s">
        <v>1507</v>
      </c>
      <c r="I2124" s="172"/>
      <c r="J2124" s="172"/>
      <c r="K2124" s="172"/>
      <c r="L2124" s="172"/>
      <c r="M2124" s="172"/>
      <c r="N2124" s="172"/>
      <c r="O2124" s="172"/>
      <c r="P2124" s="172"/>
      <c r="Q2124" s="172"/>
      <c r="R2124" s="172"/>
      <c r="S2124" s="172"/>
      <c r="T2124" s="172"/>
      <c r="U2124" s="172"/>
      <c r="V2124" s="172"/>
      <c r="W2124" s="172"/>
      <c r="X2124" s="172"/>
      <c r="Y2124" s="172"/>
      <c r="Z2124" s="172"/>
      <c r="AA2124" s="172"/>
      <c r="AB2124" s="172"/>
    </row>
    <row r="2125" spans="1:28" ht="25.5">
      <c r="A2125" s="153" t="s">
        <v>1508</v>
      </c>
      <c r="B2125" s="154" t="s">
        <v>1021</v>
      </c>
      <c r="C2125" s="154" t="s">
        <v>27</v>
      </c>
      <c r="D2125" s="155" t="s">
        <v>1022</v>
      </c>
      <c r="E2125" s="154" t="s">
        <v>322</v>
      </c>
      <c r="F2125" s="156">
        <v>1</v>
      </c>
      <c r="G2125" s="157">
        <v>6.9</v>
      </c>
      <c r="H2125" s="158">
        <v>6.9</v>
      </c>
      <c r="I2125" s="172"/>
      <c r="J2125" s="172"/>
      <c r="K2125" s="172"/>
      <c r="L2125" s="172"/>
      <c r="M2125" s="172"/>
      <c r="N2125" s="172"/>
      <c r="O2125" s="172"/>
      <c r="P2125" s="172"/>
      <c r="Q2125" s="172"/>
      <c r="R2125" s="172"/>
      <c r="S2125" s="172"/>
      <c r="T2125" s="172"/>
      <c r="U2125" s="172"/>
      <c r="V2125" s="172"/>
      <c r="W2125" s="172"/>
      <c r="X2125" s="172"/>
      <c r="Y2125" s="172"/>
      <c r="Z2125" s="172"/>
      <c r="AA2125" s="172"/>
      <c r="AB2125" s="172"/>
    </row>
    <row r="2126" spans="1:28" ht="25.5">
      <c r="A2126" s="166" t="s">
        <v>1510</v>
      </c>
      <c r="B2126" s="167" t="s">
        <v>2638</v>
      </c>
      <c r="C2126" s="167" t="s">
        <v>27</v>
      </c>
      <c r="D2126" s="168" t="s">
        <v>2639</v>
      </c>
      <c r="E2126" s="167" t="s">
        <v>1673</v>
      </c>
      <c r="F2126" s="169">
        <v>3.9E-2</v>
      </c>
      <c r="G2126" s="170">
        <v>25.52</v>
      </c>
      <c r="H2126" s="171">
        <v>0.99</v>
      </c>
      <c r="I2126" s="172"/>
      <c r="J2126" s="172"/>
      <c r="K2126" s="172"/>
      <c r="L2126" s="172"/>
      <c r="M2126" s="172"/>
      <c r="N2126" s="172"/>
      <c r="O2126" s="172"/>
      <c r="P2126" s="172"/>
      <c r="Q2126" s="172"/>
      <c r="R2126" s="172"/>
      <c r="S2126" s="172"/>
      <c r="T2126" s="172"/>
      <c r="U2126" s="172"/>
      <c r="V2126" s="172"/>
      <c r="W2126" s="172"/>
      <c r="X2126" s="172"/>
      <c r="Y2126" s="172"/>
      <c r="Z2126" s="172"/>
      <c r="AA2126" s="172"/>
      <c r="AB2126" s="172"/>
    </row>
    <row r="2127" spans="1:28" ht="25.5">
      <c r="A2127" s="166" t="s">
        <v>1510</v>
      </c>
      <c r="B2127" s="167" t="s">
        <v>2637</v>
      </c>
      <c r="C2127" s="167" t="s">
        <v>27</v>
      </c>
      <c r="D2127" s="168" t="s">
        <v>1616</v>
      </c>
      <c r="E2127" s="167" t="s">
        <v>1673</v>
      </c>
      <c r="F2127" s="169">
        <v>3.9E-2</v>
      </c>
      <c r="G2127" s="170">
        <v>31.63</v>
      </c>
      <c r="H2127" s="171">
        <v>1.23</v>
      </c>
      <c r="I2127" s="172"/>
      <c r="J2127" s="172"/>
      <c r="K2127" s="172"/>
      <c r="L2127" s="172"/>
      <c r="M2127" s="172"/>
      <c r="N2127" s="172"/>
      <c r="O2127" s="172"/>
      <c r="P2127" s="172"/>
      <c r="Q2127" s="172"/>
      <c r="R2127" s="172"/>
      <c r="S2127" s="172"/>
      <c r="T2127" s="172"/>
      <c r="U2127" s="172"/>
      <c r="V2127" s="172"/>
      <c r="W2127" s="172"/>
      <c r="X2127" s="172"/>
      <c r="Y2127" s="172"/>
      <c r="Z2127" s="172"/>
      <c r="AA2127" s="172"/>
      <c r="AB2127" s="172"/>
    </row>
    <row r="2128" spans="1:28" ht="14.25">
      <c r="A2128" s="166" t="s">
        <v>1513</v>
      </c>
      <c r="B2128" s="167" t="s">
        <v>2207</v>
      </c>
      <c r="C2128" s="167" t="s">
        <v>27</v>
      </c>
      <c r="D2128" s="168" t="s">
        <v>2208</v>
      </c>
      <c r="E2128" s="167" t="s">
        <v>76</v>
      </c>
      <c r="F2128" s="169">
        <v>9.4000000000000004E-3</v>
      </c>
      <c r="G2128" s="170">
        <v>3.29</v>
      </c>
      <c r="H2128" s="171">
        <v>0.03</v>
      </c>
      <c r="I2128" s="172"/>
      <c r="J2128" s="172"/>
      <c r="K2128" s="172"/>
      <c r="L2128" s="172"/>
      <c r="M2128" s="172"/>
      <c r="N2128" s="172"/>
      <c r="O2128" s="172"/>
      <c r="P2128" s="172"/>
      <c r="Q2128" s="172"/>
      <c r="R2128" s="172"/>
      <c r="S2128" s="172"/>
      <c r="T2128" s="172"/>
      <c r="U2128" s="172"/>
      <c r="V2128" s="172"/>
      <c r="W2128" s="172"/>
      <c r="X2128" s="172"/>
      <c r="Y2128" s="172"/>
      <c r="Z2128" s="172"/>
      <c r="AA2128" s="172"/>
      <c r="AB2128" s="172"/>
    </row>
    <row r="2129" spans="1:28" ht="25.5">
      <c r="A2129" s="166" t="s">
        <v>1513</v>
      </c>
      <c r="B2129" s="167" t="s">
        <v>2792</v>
      </c>
      <c r="C2129" s="167" t="s">
        <v>27</v>
      </c>
      <c r="D2129" s="168" t="s">
        <v>2793</v>
      </c>
      <c r="E2129" s="167" t="s">
        <v>322</v>
      </c>
      <c r="F2129" s="169">
        <v>1.2434000000000001</v>
      </c>
      <c r="G2129" s="170">
        <v>3.74</v>
      </c>
      <c r="H2129" s="171">
        <v>4.6500000000000004</v>
      </c>
      <c r="I2129" s="172"/>
      <c r="J2129" s="172"/>
      <c r="K2129" s="172"/>
      <c r="L2129" s="172"/>
      <c r="M2129" s="172"/>
      <c r="N2129" s="172"/>
      <c r="O2129" s="172"/>
      <c r="P2129" s="172"/>
      <c r="Q2129" s="172"/>
      <c r="R2129" s="172"/>
      <c r="S2129" s="172"/>
      <c r="T2129" s="172"/>
      <c r="U2129" s="172"/>
      <c r="V2129" s="172"/>
      <c r="W2129" s="172"/>
      <c r="X2129" s="172"/>
      <c r="Y2129" s="172"/>
      <c r="Z2129" s="172"/>
      <c r="AA2129" s="172"/>
      <c r="AB2129" s="172"/>
    </row>
    <row r="2130" spans="1:28" ht="14.25">
      <c r="A2130" s="159"/>
      <c r="B2130" s="160"/>
      <c r="C2130" s="160"/>
      <c r="D2130" s="161"/>
      <c r="E2130" s="160"/>
      <c r="F2130" s="162"/>
      <c r="G2130" s="163"/>
      <c r="H2130" s="164"/>
      <c r="I2130" s="172"/>
      <c r="J2130" s="172"/>
      <c r="K2130" s="172"/>
      <c r="L2130" s="172"/>
      <c r="M2130" s="172"/>
      <c r="N2130" s="172"/>
      <c r="O2130" s="172"/>
      <c r="P2130" s="172"/>
      <c r="Q2130" s="172"/>
      <c r="R2130" s="172"/>
      <c r="S2130" s="172"/>
      <c r="T2130" s="172"/>
      <c r="U2130" s="172"/>
      <c r="V2130" s="172"/>
      <c r="W2130" s="172"/>
      <c r="X2130" s="172"/>
      <c r="Y2130" s="172"/>
      <c r="Z2130" s="172"/>
      <c r="AA2130" s="172"/>
      <c r="AB2130" s="172"/>
    </row>
    <row r="2131" spans="1:28" ht="14.25">
      <c r="A2131" s="148" t="s">
        <v>1023</v>
      </c>
      <c r="B2131" s="149" t="s">
        <v>7</v>
      </c>
      <c r="C2131" s="149" t="s">
        <v>1504</v>
      </c>
      <c r="D2131" s="165" t="s">
        <v>1505</v>
      </c>
      <c r="E2131" s="149" t="s">
        <v>10</v>
      </c>
      <c r="F2131" s="150" t="s">
        <v>11</v>
      </c>
      <c r="G2131" s="151" t="s">
        <v>1506</v>
      </c>
      <c r="H2131" s="152" t="s">
        <v>1507</v>
      </c>
      <c r="I2131" s="172"/>
      <c r="J2131" s="172"/>
      <c r="K2131" s="172"/>
      <c r="L2131" s="172"/>
      <c r="M2131" s="172"/>
      <c r="N2131" s="172"/>
      <c r="O2131" s="172"/>
      <c r="P2131" s="172"/>
      <c r="Q2131" s="172"/>
      <c r="R2131" s="172"/>
      <c r="S2131" s="172"/>
      <c r="T2131" s="172"/>
      <c r="U2131" s="172"/>
      <c r="V2131" s="172"/>
      <c r="W2131" s="172"/>
      <c r="X2131" s="172"/>
      <c r="Y2131" s="172"/>
      <c r="Z2131" s="172"/>
      <c r="AA2131" s="172"/>
      <c r="AB2131" s="172"/>
    </row>
    <row r="2132" spans="1:28" ht="25.5">
      <c r="A2132" s="153" t="s">
        <v>1508</v>
      </c>
      <c r="B2132" s="154" t="s">
        <v>1024</v>
      </c>
      <c r="C2132" s="154" t="s">
        <v>27</v>
      </c>
      <c r="D2132" s="155" t="s">
        <v>1025</v>
      </c>
      <c r="E2132" s="154" t="s">
        <v>322</v>
      </c>
      <c r="F2132" s="156">
        <v>1</v>
      </c>
      <c r="G2132" s="157">
        <v>9.61</v>
      </c>
      <c r="H2132" s="158">
        <v>9.61</v>
      </c>
      <c r="I2132" s="172"/>
      <c r="J2132" s="172"/>
      <c r="K2132" s="172"/>
      <c r="L2132" s="172"/>
      <c r="M2132" s="172"/>
      <c r="N2132" s="172"/>
      <c r="O2132" s="172"/>
      <c r="P2132" s="172"/>
      <c r="Q2132" s="172"/>
      <c r="R2132" s="172"/>
      <c r="S2132" s="172"/>
      <c r="T2132" s="172"/>
      <c r="U2132" s="172"/>
      <c r="V2132" s="172"/>
      <c r="W2132" s="172"/>
      <c r="X2132" s="172"/>
      <c r="Y2132" s="172"/>
      <c r="Z2132" s="172"/>
      <c r="AA2132" s="172"/>
      <c r="AB2132" s="172"/>
    </row>
    <row r="2133" spans="1:28" ht="25.5">
      <c r="A2133" s="166" t="s">
        <v>1510</v>
      </c>
      <c r="B2133" s="167" t="s">
        <v>2638</v>
      </c>
      <c r="C2133" s="167" t="s">
        <v>27</v>
      </c>
      <c r="D2133" s="168" t="s">
        <v>2639</v>
      </c>
      <c r="E2133" s="167" t="s">
        <v>1673</v>
      </c>
      <c r="F2133" s="169">
        <v>5.0999999999999997E-2</v>
      </c>
      <c r="G2133" s="170">
        <v>25.52</v>
      </c>
      <c r="H2133" s="171">
        <v>1.3</v>
      </c>
      <c r="I2133" s="172"/>
      <c r="J2133" s="172"/>
      <c r="K2133" s="172"/>
      <c r="L2133" s="172"/>
      <c r="M2133" s="172"/>
      <c r="N2133" s="172"/>
      <c r="O2133" s="172"/>
      <c r="P2133" s="172"/>
      <c r="Q2133" s="172"/>
      <c r="R2133" s="172"/>
      <c r="S2133" s="172"/>
      <c r="T2133" s="172"/>
      <c r="U2133" s="172"/>
      <c r="V2133" s="172"/>
      <c r="W2133" s="172"/>
      <c r="X2133" s="172"/>
      <c r="Y2133" s="172"/>
      <c r="Z2133" s="172"/>
      <c r="AA2133" s="172"/>
      <c r="AB2133" s="172"/>
    </row>
    <row r="2134" spans="1:28" ht="25.5">
      <c r="A2134" s="166" t="s">
        <v>1510</v>
      </c>
      <c r="B2134" s="167" t="s">
        <v>2637</v>
      </c>
      <c r="C2134" s="167" t="s">
        <v>27</v>
      </c>
      <c r="D2134" s="168" t="s">
        <v>1616</v>
      </c>
      <c r="E2134" s="167" t="s">
        <v>1673</v>
      </c>
      <c r="F2134" s="169">
        <v>5.0999999999999997E-2</v>
      </c>
      <c r="G2134" s="170">
        <v>31.63</v>
      </c>
      <c r="H2134" s="171">
        <v>1.61</v>
      </c>
      <c r="I2134" s="172"/>
      <c r="J2134" s="172"/>
      <c r="K2134" s="172"/>
      <c r="L2134" s="172"/>
      <c r="M2134" s="172"/>
      <c r="N2134" s="172"/>
      <c r="O2134" s="172"/>
      <c r="P2134" s="172"/>
      <c r="Q2134" s="172"/>
      <c r="R2134" s="172"/>
      <c r="S2134" s="172"/>
      <c r="T2134" s="172"/>
      <c r="U2134" s="172"/>
      <c r="V2134" s="172"/>
      <c r="W2134" s="172"/>
      <c r="X2134" s="172"/>
      <c r="Y2134" s="172"/>
      <c r="Z2134" s="172"/>
      <c r="AA2134" s="172"/>
      <c r="AB2134" s="172"/>
    </row>
    <row r="2135" spans="1:28" ht="25.5">
      <c r="A2135" s="166" t="s">
        <v>1513</v>
      </c>
      <c r="B2135" s="167" t="s">
        <v>2794</v>
      </c>
      <c r="C2135" s="167" t="s">
        <v>27</v>
      </c>
      <c r="D2135" s="168" t="s">
        <v>2795</v>
      </c>
      <c r="E2135" s="167" t="s">
        <v>322</v>
      </c>
      <c r="F2135" s="169">
        <v>1.2434000000000001</v>
      </c>
      <c r="G2135" s="170">
        <v>5.37</v>
      </c>
      <c r="H2135" s="171">
        <v>6.67</v>
      </c>
      <c r="I2135" s="172"/>
      <c r="J2135" s="172"/>
      <c r="K2135" s="172"/>
      <c r="L2135" s="172"/>
      <c r="M2135" s="172"/>
      <c r="N2135" s="172"/>
      <c r="O2135" s="172"/>
      <c r="P2135" s="172"/>
      <c r="Q2135" s="172"/>
      <c r="R2135" s="172"/>
      <c r="S2135" s="172"/>
      <c r="T2135" s="172"/>
      <c r="U2135" s="172"/>
      <c r="V2135" s="172"/>
      <c r="W2135" s="172"/>
      <c r="X2135" s="172"/>
      <c r="Y2135" s="172"/>
      <c r="Z2135" s="172"/>
      <c r="AA2135" s="172"/>
      <c r="AB2135" s="172"/>
    </row>
    <row r="2136" spans="1:28" ht="14.25">
      <c r="A2136" s="166" t="s">
        <v>1513</v>
      </c>
      <c r="B2136" s="167" t="s">
        <v>2207</v>
      </c>
      <c r="C2136" s="167" t="s">
        <v>27</v>
      </c>
      <c r="D2136" s="168" t="s">
        <v>2208</v>
      </c>
      <c r="E2136" s="167" t="s">
        <v>76</v>
      </c>
      <c r="F2136" s="169">
        <v>9.4000000000000004E-3</v>
      </c>
      <c r="G2136" s="170">
        <v>3.29</v>
      </c>
      <c r="H2136" s="171">
        <v>0.03</v>
      </c>
      <c r="I2136" s="172"/>
      <c r="J2136" s="172"/>
      <c r="K2136" s="172"/>
      <c r="L2136" s="172"/>
      <c r="M2136" s="172"/>
      <c r="N2136" s="172"/>
      <c r="O2136" s="172"/>
      <c r="P2136" s="172"/>
      <c r="Q2136" s="172"/>
      <c r="R2136" s="172"/>
      <c r="S2136" s="172"/>
      <c r="T2136" s="172"/>
      <c r="U2136" s="172"/>
      <c r="V2136" s="172"/>
      <c r="W2136" s="172"/>
      <c r="X2136" s="172"/>
      <c r="Y2136" s="172"/>
      <c r="Z2136" s="172"/>
      <c r="AA2136" s="172"/>
      <c r="AB2136" s="172"/>
    </row>
    <row r="2137" spans="1:28" ht="14.25">
      <c r="A2137" s="159"/>
      <c r="B2137" s="160"/>
      <c r="C2137" s="160"/>
      <c r="D2137" s="161"/>
      <c r="E2137" s="160"/>
      <c r="F2137" s="162"/>
      <c r="G2137" s="163"/>
      <c r="H2137" s="164"/>
      <c r="I2137" s="172"/>
      <c r="J2137" s="172"/>
      <c r="K2137" s="172"/>
      <c r="L2137" s="172"/>
      <c r="M2137" s="172"/>
      <c r="N2137" s="172"/>
      <c r="O2137" s="172"/>
      <c r="P2137" s="172"/>
      <c r="Q2137" s="172"/>
      <c r="R2137" s="172"/>
      <c r="S2137" s="172"/>
      <c r="T2137" s="172"/>
      <c r="U2137" s="172"/>
      <c r="V2137" s="172"/>
      <c r="W2137" s="172"/>
      <c r="X2137" s="172"/>
      <c r="Y2137" s="172"/>
      <c r="Z2137" s="172"/>
      <c r="AA2137" s="172"/>
      <c r="AB2137" s="172"/>
    </row>
    <row r="2138" spans="1:28" ht="14.25">
      <c r="A2138" s="148" t="s">
        <v>1026</v>
      </c>
      <c r="B2138" s="149" t="s">
        <v>7</v>
      </c>
      <c r="C2138" s="149" t="s">
        <v>1504</v>
      </c>
      <c r="D2138" s="165" t="s">
        <v>1505</v>
      </c>
      <c r="E2138" s="149" t="s">
        <v>10</v>
      </c>
      <c r="F2138" s="150" t="s">
        <v>11</v>
      </c>
      <c r="G2138" s="151" t="s">
        <v>1506</v>
      </c>
      <c r="H2138" s="152" t="s">
        <v>1507</v>
      </c>
      <c r="I2138" s="172"/>
      <c r="J2138" s="172"/>
      <c r="K2138" s="172"/>
      <c r="L2138" s="172"/>
      <c r="M2138" s="172"/>
      <c r="N2138" s="172"/>
      <c r="O2138" s="172"/>
      <c r="P2138" s="172"/>
      <c r="Q2138" s="172"/>
      <c r="R2138" s="172"/>
      <c r="S2138" s="172"/>
      <c r="T2138" s="172"/>
      <c r="U2138" s="172"/>
      <c r="V2138" s="172"/>
      <c r="W2138" s="172"/>
      <c r="X2138" s="172"/>
      <c r="Y2138" s="172"/>
      <c r="Z2138" s="172"/>
      <c r="AA2138" s="172"/>
      <c r="AB2138" s="172"/>
    </row>
    <row r="2139" spans="1:28" ht="25.5">
      <c r="A2139" s="153" t="s">
        <v>1508</v>
      </c>
      <c r="B2139" s="154" t="s">
        <v>1027</v>
      </c>
      <c r="C2139" s="154" t="s">
        <v>27</v>
      </c>
      <c r="D2139" s="155" t="s">
        <v>1028</v>
      </c>
      <c r="E2139" s="154" t="s">
        <v>322</v>
      </c>
      <c r="F2139" s="156">
        <v>1</v>
      </c>
      <c r="G2139" s="157">
        <v>10.3</v>
      </c>
      <c r="H2139" s="158">
        <v>10.3</v>
      </c>
      <c r="I2139" s="172"/>
      <c r="J2139" s="172"/>
      <c r="K2139" s="172"/>
      <c r="L2139" s="172"/>
      <c r="M2139" s="172"/>
      <c r="N2139" s="172"/>
      <c r="O2139" s="172"/>
      <c r="P2139" s="172"/>
      <c r="Q2139" s="172"/>
      <c r="R2139" s="172"/>
      <c r="S2139" s="172"/>
      <c r="T2139" s="172"/>
      <c r="U2139" s="172"/>
      <c r="V2139" s="172"/>
      <c r="W2139" s="172"/>
      <c r="X2139" s="172"/>
      <c r="Y2139" s="172"/>
      <c r="Z2139" s="172"/>
      <c r="AA2139" s="172"/>
      <c r="AB2139" s="172"/>
    </row>
    <row r="2140" spans="1:28" ht="25.5">
      <c r="A2140" s="166" t="s">
        <v>1510</v>
      </c>
      <c r="B2140" s="167" t="s">
        <v>2637</v>
      </c>
      <c r="C2140" s="167" t="s">
        <v>27</v>
      </c>
      <c r="D2140" s="168" t="s">
        <v>1616</v>
      </c>
      <c r="E2140" s="167" t="s">
        <v>1673</v>
      </c>
      <c r="F2140" s="169">
        <v>3.8E-3</v>
      </c>
      <c r="G2140" s="170">
        <v>31.63</v>
      </c>
      <c r="H2140" s="171">
        <v>0.12</v>
      </c>
      <c r="I2140" s="172"/>
      <c r="J2140" s="172"/>
      <c r="K2140" s="172"/>
      <c r="L2140" s="172"/>
      <c r="M2140" s="172"/>
      <c r="N2140" s="172"/>
      <c r="O2140" s="172"/>
      <c r="P2140" s="172"/>
      <c r="Q2140" s="172"/>
      <c r="R2140" s="172"/>
      <c r="S2140" s="172"/>
      <c r="T2140" s="172"/>
      <c r="U2140" s="172"/>
      <c r="V2140" s="172"/>
      <c r="W2140" s="172"/>
      <c r="X2140" s="172"/>
      <c r="Y2140" s="172"/>
      <c r="Z2140" s="172"/>
      <c r="AA2140" s="172"/>
      <c r="AB2140" s="172"/>
    </row>
    <row r="2141" spans="1:28" ht="25.5">
      <c r="A2141" s="166" t="s">
        <v>1510</v>
      </c>
      <c r="B2141" s="167" t="s">
        <v>2638</v>
      </c>
      <c r="C2141" s="167" t="s">
        <v>27</v>
      </c>
      <c r="D2141" s="168" t="s">
        <v>2639</v>
      </c>
      <c r="E2141" s="167" t="s">
        <v>1673</v>
      </c>
      <c r="F2141" s="169">
        <v>3.8E-3</v>
      </c>
      <c r="G2141" s="170">
        <v>25.52</v>
      </c>
      <c r="H2141" s="171">
        <v>0.09</v>
      </c>
      <c r="I2141" s="172"/>
      <c r="J2141" s="172"/>
      <c r="K2141" s="172"/>
      <c r="L2141" s="172"/>
      <c r="M2141" s="172"/>
      <c r="N2141" s="172"/>
      <c r="O2141" s="172"/>
      <c r="P2141" s="172"/>
      <c r="Q2141" s="172"/>
      <c r="R2141" s="172"/>
      <c r="S2141" s="172"/>
      <c r="T2141" s="172"/>
      <c r="U2141" s="172"/>
      <c r="V2141" s="172"/>
      <c r="W2141" s="172"/>
      <c r="X2141" s="172"/>
      <c r="Y2141" s="172"/>
      <c r="Z2141" s="172"/>
      <c r="AA2141" s="172"/>
      <c r="AB2141" s="172"/>
    </row>
    <row r="2142" spans="1:28" ht="14.25">
      <c r="A2142" s="166" t="s">
        <v>1513</v>
      </c>
      <c r="B2142" s="167" t="s">
        <v>2207</v>
      </c>
      <c r="C2142" s="167" t="s">
        <v>27</v>
      </c>
      <c r="D2142" s="168" t="s">
        <v>2208</v>
      </c>
      <c r="E2142" s="167" t="s">
        <v>76</v>
      </c>
      <c r="F2142" s="169">
        <v>0.01</v>
      </c>
      <c r="G2142" s="170">
        <v>3.29</v>
      </c>
      <c r="H2142" s="171">
        <v>0.03</v>
      </c>
      <c r="I2142" s="172"/>
      <c r="J2142" s="172"/>
      <c r="K2142" s="172"/>
      <c r="L2142" s="172"/>
      <c r="M2142" s="172"/>
      <c r="N2142" s="172"/>
      <c r="O2142" s="172"/>
      <c r="P2142" s="172"/>
      <c r="Q2142" s="172"/>
      <c r="R2142" s="172"/>
      <c r="S2142" s="172"/>
      <c r="T2142" s="172"/>
      <c r="U2142" s="172"/>
      <c r="V2142" s="172"/>
      <c r="W2142" s="172"/>
      <c r="X2142" s="172"/>
      <c r="Y2142" s="172"/>
      <c r="Z2142" s="172"/>
      <c r="AA2142" s="172"/>
      <c r="AB2142" s="172"/>
    </row>
    <row r="2143" spans="1:28" ht="38.25">
      <c r="A2143" s="166" t="s">
        <v>1513</v>
      </c>
      <c r="B2143" s="167" t="s">
        <v>2796</v>
      </c>
      <c r="C2143" s="167" t="s">
        <v>27</v>
      </c>
      <c r="D2143" s="168" t="s">
        <v>2797</v>
      </c>
      <c r="E2143" s="167" t="s">
        <v>322</v>
      </c>
      <c r="F2143" s="169">
        <v>1.0269999999999999</v>
      </c>
      <c r="G2143" s="170">
        <v>9.8000000000000007</v>
      </c>
      <c r="H2143" s="171">
        <v>10.06</v>
      </c>
      <c r="I2143" s="172"/>
      <c r="J2143" s="172"/>
      <c r="K2143" s="172"/>
      <c r="L2143" s="172"/>
      <c r="M2143" s="172"/>
      <c r="N2143" s="172"/>
      <c r="O2143" s="172"/>
      <c r="P2143" s="172"/>
      <c r="Q2143" s="172"/>
      <c r="R2143" s="172"/>
      <c r="S2143" s="172"/>
      <c r="T2143" s="172"/>
      <c r="U2143" s="172"/>
      <c r="V2143" s="172"/>
      <c r="W2143" s="172"/>
      <c r="X2143" s="172"/>
      <c r="Y2143" s="172"/>
      <c r="Z2143" s="172"/>
      <c r="AA2143" s="172"/>
      <c r="AB2143" s="172"/>
    </row>
    <row r="2144" spans="1:28" ht="14.25">
      <c r="A2144" s="159"/>
      <c r="B2144" s="160"/>
      <c r="C2144" s="160"/>
      <c r="D2144" s="161"/>
      <c r="E2144" s="160"/>
      <c r="F2144" s="162"/>
      <c r="G2144" s="163"/>
      <c r="H2144" s="164"/>
      <c r="I2144" s="172"/>
      <c r="J2144" s="172"/>
      <c r="K2144" s="172"/>
      <c r="L2144" s="172"/>
      <c r="M2144" s="172"/>
      <c r="N2144" s="172"/>
      <c r="O2144" s="172"/>
      <c r="P2144" s="172"/>
      <c r="Q2144" s="172"/>
      <c r="R2144" s="172"/>
      <c r="S2144" s="172"/>
      <c r="T2144" s="172"/>
      <c r="U2144" s="172"/>
      <c r="V2144" s="172"/>
      <c r="W2144" s="172"/>
      <c r="X2144" s="172"/>
      <c r="Y2144" s="172"/>
      <c r="Z2144" s="172"/>
      <c r="AA2144" s="172"/>
      <c r="AB2144" s="172"/>
    </row>
    <row r="2145" spans="1:28" ht="14.25">
      <c r="A2145" s="148" t="s">
        <v>1029</v>
      </c>
      <c r="B2145" s="149" t="s">
        <v>7</v>
      </c>
      <c r="C2145" s="149" t="s">
        <v>1504</v>
      </c>
      <c r="D2145" s="165" t="s">
        <v>1505</v>
      </c>
      <c r="E2145" s="149" t="s">
        <v>10</v>
      </c>
      <c r="F2145" s="150" t="s">
        <v>11</v>
      </c>
      <c r="G2145" s="151" t="s">
        <v>1506</v>
      </c>
      <c r="H2145" s="152" t="s">
        <v>1507</v>
      </c>
      <c r="I2145" s="172"/>
      <c r="J2145" s="172"/>
      <c r="K2145" s="172"/>
      <c r="L2145" s="172"/>
      <c r="M2145" s="172"/>
      <c r="N2145" s="172"/>
      <c r="O2145" s="172"/>
      <c r="P2145" s="172"/>
      <c r="Q2145" s="172"/>
      <c r="R2145" s="172"/>
      <c r="S2145" s="172"/>
      <c r="T2145" s="172"/>
      <c r="U2145" s="172"/>
      <c r="V2145" s="172"/>
      <c r="W2145" s="172"/>
      <c r="X2145" s="172"/>
      <c r="Y2145" s="172"/>
      <c r="Z2145" s="172"/>
      <c r="AA2145" s="172"/>
      <c r="AB2145" s="172"/>
    </row>
    <row r="2146" spans="1:28" ht="25.5">
      <c r="A2146" s="153" t="s">
        <v>1508</v>
      </c>
      <c r="B2146" s="154" t="s">
        <v>1030</v>
      </c>
      <c r="C2146" s="154" t="s">
        <v>27</v>
      </c>
      <c r="D2146" s="155" t="s">
        <v>1031</v>
      </c>
      <c r="E2146" s="154" t="s">
        <v>322</v>
      </c>
      <c r="F2146" s="156">
        <v>1</v>
      </c>
      <c r="G2146" s="157">
        <v>16.45</v>
      </c>
      <c r="H2146" s="158">
        <v>16.45</v>
      </c>
      <c r="I2146" s="172"/>
      <c r="J2146" s="172"/>
      <c r="K2146" s="172"/>
      <c r="L2146" s="172"/>
      <c r="M2146" s="172"/>
      <c r="N2146" s="172"/>
      <c r="O2146" s="172"/>
      <c r="P2146" s="172"/>
      <c r="Q2146" s="172"/>
      <c r="R2146" s="172"/>
      <c r="S2146" s="172"/>
      <c r="T2146" s="172"/>
      <c r="U2146" s="172"/>
      <c r="V2146" s="172"/>
      <c r="W2146" s="172"/>
      <c r="X2146" s="172"/>
      <c r="Y2146" s="172"/>
      <c r="Z2146" s="172"/>
      <c r="AA2146" s="172"/>
      <c r="AB2146" s="172"/>
    </row>
    <row r="2147" spans="1:28" ht="25.5">
      <c r="A2147" s="153" t="s">
        <v>1510</v>
      </c>
      <c r="B2147" s="154" t="s">
        <v>2637</v>
      </c>
      <c r="C2147" s="154" t="s">
        <v>27</v>
      </c>
      <c r="D2147" s="155" t="s">
        <v>1616</v>
      </c>
      <c r="E2147" s="154" t="s">
        <v>1673</v>
      </c>
      <c r="F2147" s="156">
        <v>7.1000000000000004E-3</v>
      </c>
      <c r="G2147" s="157">
        <v>31.63</v>
      </c>
      <c r="H2147" s="158">
        <v>0.22</v>
      </c>
      <c r="I2147" s="172"/>
      <c r="J2147" s="172"/>
      <c r="K2147" s="172"/>
      <c r="L2147" s="172"/>
      <c r="M2147" s="172"/>
      <c r="N2147" s="172"/>
      <c r="O2147" s="172"/>
      <c r="P2147" s="172"/>
      <c r="Q2147" s="172"/>
      <c r="R2147" s="172"/>
      <c r="S2147" s="172"/>
      <c r="T2147" s="172"/>
      <c r="U2147" s="172"/>
      <c r="V2147" s="172"/>
      <c r="W2147" s="172"/>
      <c r="X2147" s="172"/>
      <c r="Y2147" s="172"/>
      <c r="Z2147" s="172"/>
      <c r="AA2147" s="172"/>
      <c r="AB2147" s="172"/>
    </row>
    <row r="2148" spans="1:28" ht="25.5">
      <c r="A2148" s="153" t="s">
        <v>1510</v>
      </c>
      <c r="B2148" s="154" t="s">
        <v>2638</v>
      </c>
      <c r="C2148" s="154" t="s">
        <v>27</v>
      </c>
      <c r="D2148" s="155" t="s">
        <v>2639</v>
      </c>
      <c r="E2148" s="154" t="s">
        <v>1673</v>
      </c>
      <c r="F2148" s="156">
        <v>7.1000000000000004E-3</v>
      </c>
      <c r="G2148" s="157">
        <v>25.52</v>
      </c>
      <c r="H2148" s="158">
        <v>0.18</v>
      </c>
      <c r="I2148" s="172"/>
      <c r="J2148" s="172"/>
      <c r="K2148" s="172"/>
      <c r="L2148" s="172"/>
      <c r="M2148" s="172"/>
      <c r="N2148" s="172"/>
      <c r="O2148" s="172"/>
      <c r="P2148" s="172"/>
      <c r="Q2148" s="172"/>
      <c r="R2148" s="172"/>
      <c r="S2148" s="172"/>
      <c r="T2148" s="172"/>
      <c r="U2148" s="172"/>
      <c r="V2148" s="172"/>
      <c r="W2148" s="172"/>
      <c r="X2148" s="172"/>
      <c r="Y2148" s="172"/>
      <c r="Z2148" s="172"/>
      <c r="AA2148" s="172"/>
      <c r="AB2148" s="172"/>
    </row>
    <row r="2149" spans="1:28" ht="14.25">
      <c r="A2149" s="153" t="s">
        <v>1513</v>
      </c>
      <c r="B2149" s="154" t="s">
        <v>2207</v>
      </c>
      <c r="C2149" s="154" t="s">
        <v>27</v>
      </c>
      <c r="D2149" s="155" t="s">
        <v>2208</v>
      </c>
      <c r="E2149" s="154" t="s">
        <v>76</v>
      </c>
      <c r="F2149" s="156">
        <v>0.01</v>
      </c>
      <c r="G2149" s="157">
        <v>3.29</v>
      </c>
      <c r="H2149" s="158">
        <v>0.03</v>
      </c>
      <c r="I2149" s="172"/>
      <c r="J2149" s="172"/>
      <c r="K2149" s="172"/>
      <c r="L2149" s="172"/>
      <c r="M2149" s="172"/>
      <c r="N2149" s="172"/>
      <c r="O2149" s="172"/>
      <c r="P2149" s="172"/>
      <c r="Q2149" s="172"/>
      <c r="R2149" s="172"/>
      <c r="S2149" s="172"/>
      <c r="T2149" s="172"/>
      <c r="U2149" s="172"/>
      <c r="V2149" s="172"/>
      <c r="W2149" s="172"/>
      <c r="X2149" s="172"/>
      <c r="Y2149" s="172"/>
      <c r="Z2149" s="172"/>
      <c r="AA2149" s="172"/>
      <c r="AB2149" s="172"/>
    </row>
    <row r="2150" spans="1:28" ht="38.25">
      <c r="A2150" s="153" t="s">
        <v>1513</v>
      </c>
      <c r="B2150" s="154" t="s">
        <v>2798</v>
      </c>
      <c r="C2150" s="154" t="s">
        <v>27</v>
      </c>
      <c r="D2150" s="155" t="s">
        <v>2799</v>
      </c>
      <c r="E2150" s="154" t="s">
        <v>322</v>
      </c>
      <c r="F2150" s="156">
        <v>1.0269999999999999</v>
      </c>
      <c r="G2150" s="157">
        <v>15.6</v>
      </c>
      <c r="H2150" s="158">
        <v>16.02</v>
      </c>
      <c r="I2150" s="172"/>
      <c r="J2150" s="172"/>
      <c r="K2150" s="172"/>
      <c r="L2150" s="172"/>
      <c r="M2150" s="172"/>
      <c r="N2150" s="172"/>
      <c r="O2150" s="172"/>
      <c r="P2150" s="172"/>
      <c r="Q2150" s="172"/>
      <c r="R2150" s="172"/>
      <c r="S2150" s="172"/>
      <c r="T2150" s="172"/>
      <c r="U2150" s="172"/>
      <c r="V2150" s="172"/>
      <c r="W2150" s="172"/>
      <c r="X2150" s="172"/>
      <c r="Y2150" s="172"/>
      <c r="Z2150" s="172"/>
      <c r="AA2150" s="172"/>
      <c r="AB2150" s="172"/>
    </row>
    <row r="2151" spans="1:28" ht="14.25">
      <c r="A2151" s="159"/>
      <c r="B2151" s="160"/>
      <c r="C2151" s="160"/>
      <c r="D2151" s="161"/>
      <c r="E2151" s="160"/>
      <c r="F2151" s="162"/>
      <c r="G2151" s="163"/>
      <c r="H2151" s="164"/>
      <c r="I2151" s="172"/>
      <c r="J2151" s="172"/>
      <c r="K2151" s="172"/>
      <c r="L2151" s="172"/>
      <c r="M2151" s="172"/>
      <c r="N2151" s="172"/>
      <c r="O2151" s="172"/>
      <c r="P2151" s="172"/>
      <c r="Q2151" s="172"/>
      <c r="R2151" s="172"/>
      <c r="S2151" s="172"/>
      <c r="T2151" s="172"/>
      <c r="U2151" s="172"/>
      <c r="V2151" s="172"/>
      <c r="W2151" s="172"/>
      <c r="X2151" s="172"/>
      <c r="Y2151" s="172"/>
      <c r="Z2151" s="172"/>
      <c r="AA2151" s="172"/>
      <c r="AB2151" s="172"/>
    </row>
    <row r="2152" spans="1:28" ht="14.25">
      <c r="A2152" s="148" t="s">
        <v>1032</v>
      </c>
      <c r="B2152" s="149" t="s">
        <v>7</v>
      </c>
      <c r="C2152" s="149" t="s">
        <v>1504</v>
      </c>
      <c r="D2152" s="165" t="s">
        <v>1505</v>
      </c>
      <c r="E2152" s="149" t="s">
        <v>10</v>
      </c>
      <c r="F2152" s="150" t="s">
        <v>11</v>
      </c>
      <c r="G2152" s="151" t="s">
        <v>1506</v>
      </c>
      <c r="H2152" s="152" t="s">
        <v>1507</v>
      </c>
      <c r="I2152" s="172"/>
      <c r="J2152" s="172"/>
      <c r="K2152" s="172"/>
      <c r="L2152" s="172"/>
      <c r="M2152" s="172"/>
      <c r="N2152" s="172"/>
      <c r="O2152" s="172"/>
      <c r="P2152" s="172"/>
      <c r="Q2152" s="172"/>
      <c r="R2152" s="172"/>
      <c r="S2152" s="172"/>
      <c r="T2152" s="172"/>
      <c r="U2152" s="172"/>
      <c r="V2152" s="172"/>
      <c r="W2152" s="172"/>
      <c r="X2152" s="172"/>
      <c r="Y2152" s="172"/>
      <c r="Z2152" s="172"/>
      <c r="AA2152" s="172"/>
      <c r="AB2152" s="172"/>
    </row>
    <row r="2153" spans="1:28" ht="25.5">
      <c r="A2153" s="153" t="s">
        <v>1508</v>
      </c>
      <c r="B2153" s="154" t="s">
        <v>1033</v>
      </c>
      <c r="C2153" s="154" t="s">
        <v>27</v>
      </c>
      <c r="D2153" s="155" t="s">
        <v>1034</v>
      </c>
      <c r="E2153" s="154" t="s">
        <v>322</v>
      </c>
      <c r="F2153" s="156">
        <v>1</v>
      </c>
      <c r="G2153" s="157">
        <v>25.54</v>
      </c>
      <c r="H2153" s="158">
        <v>25.54</v>
      </c>
      <c r="I2153" s="172"/>
      <c r="J2153" s="172"/>
      <c r="K2153" s="172"/>
      <c r="L2153" s="172"/>
      <c r="M2153" s="172"/>
      <c r="N2153" s="172"/>
      <c r="O2153" s="172"/>
      <c r="P2153" s="172"/>
      <c r="Q2153" s="172"/>
      <c r="R2153" s="172"/>
      <c r="S2153" s="172"/>
      <c r="T2153" s="172"/>
      <c r="U2153" s="172"/>
      <c r="V2153" s="172"/>
      <c r="W2153" s="172"/>
      <c r="X2153" s="172"/>
      <c r="Y2153" s="172"/>
      <c r="Z2153" s="172"/>
      <c r="AA2153" s="172"/>
      <c r="AB2153" s="172"/>
    </row>
    <row r="2154" spans="1:28" ht="25.5">
      <c r="A2154" s="166" t="s">
        <v>1510</v>
      </c>
      <c r="B2154" s="167" t="s">
        <v>2638</v>
      </c>
      <c r="C2154" s="167" t="s">
        <v>27</v>
      </c>
      <c r="D2154" s="168" t="s">
        <v>2639</v>
      </c>
      <c r="E2154" s="167" t="s">
        <v>1673</v>
      </c>
      <c r="F2154" s="169">
        <v>1.1900000000000001E-2</v>
      </c>
      <c r="G2154" s="170">
        <v>25.52</v>
      </c>
      <c r="H2154" s="171">
        <v>0.3</v>
      </c>
      <c r="I2154" s="172"/>
      <c r="J2154" s="172"/>
      <c r="K2154" s="172"/>
      <c r="L2154" s="172"/>
      <c r="M2154" s="172"/>
      <c r="N2154" s="172"/>
      <c r="O2154" s="172"/>
      <c r="P2154" s="172"/>
      <c r="Q2154" s="172"/>
      <c r="R2154" s="172"/>
      <c r="S2154" s="172"/>
      <c r="T2154" s="172"/>
      <c r="U2154" s="172"/>
      <c r="V2154" s="172"/>
      <c r="W2154" s="172"/>
      <c r="X2154" s="172"/>
      <c r="Y2154" s="172"/>
      <c r="Z2154" s="172"/>
      <c r="AA2154" s="172"/>
      <c r="AB2154" s="172"/>
    </row>
    <row r="2155" spans="1:28" ht="25.5">
      <c r="A2155" s="166" t="s">
        <v>1510</v>
      </c>
      <c r="B2155" s="167" t="s">
        <v>2637</v>
      </c>
      <c r="C2155" s="167" t="s">
        <v>27</v>
      </c>
      <c r="D2155" s="168" t="s">
        <v>1616</v>
      </c>
      <c r="E2155" s="167" t="s">
        <v>1673</v>
      </c>
      <c r="F2155" s="169">
        <v>1.1900000000000001E-2</v>
      </c>
      <c r="G2155" s="170">
        <v>31.63</v>
      </c>
      <c r="H2155" s="171">
        <v>0.37</v>
      </c>
      <c r="I2155" s="172"/>
      <c r="J2155" s="172"/>
      <c r="K2155" s="172"/>
      <c r="L2155" s="172"/>
      <c r="M2155" s="172"/>
      <c r="N2155" s="172"/>
      <c r="O2155" s="172"/>
      <c r="P2155" s="172"/>
      <c r="Q2155" s="172"/>
      <c r="R2155" s="172"/>
      <c r="S2155" s="172"/>
      <c r="T2155" s="172"/>
      <c r="U2155" s="172"/>
      <c r="V2155" s="172"/>
      <c r="W2155" s="172"/>
      <c r="X2155" s="172"/>
      <c r="Y2155" s="172"/>
      <c r="Z2155" s="172"/>
      <c r="AA2155" s="172"/>
      <c r="AB2155" s="172"/>
    </row>
    <row r="2156" spans="1:28" ht="38.25">
      <c r="A2156" s="166" t="s">
        <v>1513</v>
      </c>
      <c r="B2156" s="167" t="s">
        <v>2800</v>
      </c>
      <c r="C2156" s="167" t="s">
        <v>27</v>
      </c>
      <c r="D2156" s="168" t="s">
        <v>2801</v>
      </c>
      <c r="E2156" s="167" t="s">
        <v>322</v>
      </c>
      <c r="F2156" s="169">
        <v>1.0269999999999999</v>
      </c>
      <c r="G2156" s="170">
        <v>24.19</v>
      </c>
      <c r="H2156" s="171">
        <v>24.84</v>
      </c>
      <c r="I2156" s="172"/>
      <c r="J2156" s="172"/>
      <c r="K2156" s="172"/>
      <c r="L2156" s="172"/>
      <c r="M2156" s="172"/>
      <c r="N2156" s="172"/>
      <c r="O2156" s="172"/>
      <c r="P2156" s="172"/>
      <c r="Q2156" s="172"/>
      <c r="R2156" s="172"/>
      <c r="S2156" s="172"/>
      <c r="T2156" s="172"/>
      <c r="U2156" s="172"/>
      <c r="V2156" s="172"/>
      <c r="W2156" s="172"/>
      <c r="X2156" s="172"/>
      <c r="Y2156" s="172"/>
      <c r="Z2156" s="172"/>
      <c r="AA2156" s="172"/>
      <c r="AB2156" s="172"/>
    </row>
    <row r="2157" spans="1:28" ht="14.25">
      <c r="A2157" s="166" t="s">
        <v>1513</v>
      </c>
      <c r="B2157" s="167" t="s">
        <v>2207</v>
      </c>
      <c r="C2157" s="167" t="s">
        <v>27</v>
      </c>
      <c r="D2157" s="168" t="s">
        <v>2208</v>
      </c>
      <c r="E2157" s="167" t="s">
        <v>76</v>
      </c>
      <c r="F2157" s="169">
        <v>0.01</v>
      </c>
      <c r="G2157" s="170">
        <v>3.29</v>
      </c>
      <c r="H2157" s="171">
        <v>0.03</v>
      </c>
      <c r="I2157" s="172"/>
      <c r="J2157" s="172"/>
      <c r="K2157" s="172"/>
      <c r="L2157" s="172"/>
      <c r="M2157" s="172"/>
      <c r="N2157" s="172"/>
      <c r="O2157" s="172"/>
      <c r="P2157" s="172"/>
      <c r="Q2157" s="172"/>
      <c r="R2157" s="172"/>
      <c r="S2157" s="172"/>
      <c r="T2157" s="172"/>
      <c r="U2157" s="172"/>
      <c r="V2157" s="172"/>
      <c r="W2157" s="172"/>
      <c r="X2157" s="172"/>
      <c r="Y2157" s="172"/>
      <c r="Z2157" s="172"/>
      <c r="AA2157" s="172"/>
      <c r="AB2157" s="172"/>
    </row>
    <row r="2158" spans="1:28" ht="14.25">
      <c r="A2158" s="159"/>
      <c r="B2158" s="160"/>
      <c r="C2158" s="160"/>
      <c r="D2158" s="161"/>
      <c r="E2158" s="160"/>
      <c r="F2158" s="162"/>
      <c r="G2158" s="163"/>
      <c r="H2158" s="164"/>
      <c r="I2158" s="172"/>
      <c r="J2158" s="172"/>
      <c r="K2158" s="172"/>
      <c r="L2158" s="172"/>
      <c r="M2158" s="172"/>
      <c r="N2158" s="172"/>
      <c r="O2158" s="172"/>
      <c r="P2158" s="172"/>
      <c r="Q2158" s="172"/>
      <c r="R2158" s="172"/>
      <c r="S2158" s="172"/>
      <c r="T2158" s="172"/>
      <c r="U2158" s="172"/>
      <c r="V2158" s="172"/>
      <c r="W2158" s="172"/>
      <c r="X2158" s="172"/>
      <c r="Y2158" s="172"/>
      <c r="Z2158" s="172"/>
      <c r="AA2158" s="172"/>
      <c r="AB2158" s="172"/>
    </row>
    <row r="2159" spans="1:28" ht="14.25">
      <c r="A2159" s="148" t="s">
        <v>1035</v>
      </c>
      <c r="B2159" s="149" t="s">
        <v>7</v>
      </c>
      <c r="C2159" s="149" t="s">
        <v>1504</v>
      </c>
      <c r="D2159" s="165" t="s">
        <v>1505</v>
      </c>
      <c r="E2159" s="149" t="s">
        <v>10</v>
      </c>
      <c r="F2159" s="150" t="s">
        <v>11</v>
      </c>
      <c r="G2159" s="151" t="s">
        <v>1506</v>
      </c>
      <c r="H2159" s="152" t="s">
        <v>1507</v>
      </c>
      <c r="I2159" s="172"/>
      <c r="J2159" s="172"/>
      <c r="K2159" s="172"/>
      <c r="L2159" s="172"/>
      <c r="M2159" s="172"/>
      <c r="N2159" s="172"/>
      <c r="O2159" s="172"/>
      <c r="P2159" s="172"/>
      <c r="Q2159" s="172"/>
      <c r="R2159" s="172"/>
      <c r="S2159" s="172"/>
      <c r="T2159" s="172"/>
      <c r="U2159" s="172"/>
      <c r="V2159" s="172"/>
      <c r="W2159" s="172"/>
      <c r="X2159" s="172"/>
      <c r="Y2159" s="172"/>
      <c r="Z2159" s="172"/>
      <c r="AA2159" s="172"/>
      <c r="AB2159" s="172"/>
    </row>
    <row r="2160" spans="1:28" ht="38.25">
      <c r="A2160" s="153" t="s">
        <v>1508</v>
      </c>
      <c r="B2160" s="154" t="s">
        <v>1036</v>
      </c>
      <c r="C2160" s="154" t="s">
        <v>27</v>
      </c>
      <c r="D2160" s="155" t="s">
        <v>1037</v>
      </c>
      <c r="E2160" s="154" t="s">
        <v>322</v>
      </c>
      <c r="F2160" s="156">
        <v>1</v>
      </c>
      <c r="G2160" s="157">
        <v>56.05</v>
      </c>
      <c r="H2160" s="158">
        <v>56.05</v>
      </c>
      <c r="I2160" s="172"/>
      <c r="J2160" s="172"/>
      <c r="K2160" s="172"/>
      <c r="L2160" s="172"/>
      <c r="M2160" s="172"/>
      <c r="N2160" s="172"/>
      <c r="O2160" s="172"/>
      <c r="P2160" s="172"/>
      <c r="Q2160" s="172"/>
      <c r="R2160" s="172"/>
      <c r="S2160" s="172"/>
      <c r="T2160" s="172"/>
      <c r="U2160" s="172"/>
      <c r="V2160" s="172"/>
      <c r="W2160" s="172"/>
      <c r="X2160" s="172"/>
      <c r="Y2160" s="172"/>
      <c r="Z2160" s="172"/>
      <c r="AA2160" s="172"/>
      <c r="AB2160" s="172"/>
    </row>
    <row r="2161" spans="1:28" ht="25.5">
      <c r="A2161" s="166" t="s">
        <v>1510</v>
      </c>
      <c r="B2161" s="167" t="s">
        <v>2637</v>
      </c>
      <c r="C2161" s="167" t="s">
        <v>27</v>
      </c>
      <c r="D2161" s="168" t="s">
        <v>1616</v>
      </c>
      <c r="E2161" s="167" t="s">
        <v>1673</v>
      </c>
      <c r="F2161" s="169">
        <v>8.3000000000000004E-2</v>
      </c>
      <c r="G2161" s="170">
        <v>31.63</v>
      </c>
      <c r="H2161" s="171">
        <v>2.62</v>
      </c>
      <c r="I2161" s="172"/>
      <c r="J2161" s="172"/>
      <c r="K2161" s="172"/>
      <c r="L2161" s="172"/>
      <c r="M2161" s="172"/>
      <c r="N2161" s="172"/>
      <c r="O2161" s="172"/>
      <c r="P2161" s="172"/>
      <c r="Q2161" s="172"/>
      <c r="R2161" s="172"/>
      <c r="S2161" s="172"/>
      <c r="T2161" s="172"/>
      <c r="U2161" s="172"/>
      <c r="V2161" s="172"/>
      <c r="W2161" s="172"/>
      <c r="X2161" s="172"/>
      <c r="Y2161" s="172"/>
      <c r="Z2161" s="172"/>
      <c r="AA2161" s="172"/>
      <c r="AB2161" s="172"/>
    </row>
    <row r="2162" spans="1:28" ht="25.5">
      <c r="A2162" s="166" t="s">
        <v>1510</v>
      </c>
      <c r="B2162" s="167" t="s">
        <v>2638</v>
      </c>
      <c r="C2162" s="167" t="s">
        <v>27</v>
      </c>
      <c r="D2162" s="168" t="s">
        <v>2639</v>
      </c>
      <c r="E2162" s="167" t="s">
        <v>1673</v>
      </c>
      <c r="F2162" s="169">
        <v>8.3000000000000004E-2</v>
      </c>
      <c r="G2162" s="170">
        <v>25.52</v>
      </c>
      <c r="H2162" s="171">
        <v>2.11</v>
      </c>
      <c r="I2162" s="172"/>
      <c r="J2162" s="172"/>
      <c r="K2162" s="172"/>
      <c r="L2162" s="172"/>
      <c r="M2162" s="172"/>
      <c r="N2162" s="172"/>
      <c r="O2162" s="172"/>
      <c r="P2162" s="172"/>
      <c r="Q2162" s="172"/>
      <c r="R2162" s="172"/>
      <c r="S2162" s="172"/>
      <c r="T2162" s="172"/>
      <c r="U2162" s="172"/>
      <c r="V2162" s="172"/>
      <c r="W2162" s="172"/>
      <c r="X2162" s="172"/>
      <c r="Y2162" s="172"/>
      <c r="Z2162" s="172"/>
      <c r="AA2162" s="172"/>
      <c r="AB2162" s="172"/>
    </row>
    <row r="2163" spans="1:28" ht="14.25">
      <c r="A2163" s="166" t="s">
        <v>1513</v>
      </c>
      <c r="B2163" s="167" t="s">
        <v>2207</v>
      </c>
      <c r="C2163" s="167" t="s">
        <v>27</v>
      </c>
      <c r="D2163" s="168" t="s">
        <v>2208</v>
      </c>
      <c r="E2163" s="167" t="s">
        <v>76</v>
      </c>
      <c r="F2163" s="169">
        <v>8.9999999999999993E-3</v>
      </c>
      <c r="G2163" s="170">
        <v>3.29</v>
      </c>
      <c r="H2163" s="171">
        <v>0.02</v>
      </c>
      <c r="I2163" s="172"/>
      <c r="J2163" s="172"/>
      <c r="K2163" s="172"/>
      <c r="L2163" s="172"/>
      <c r="M2163" s="172"/>
      <c r="N2163" s="172"/>
      <c r="O2163" s="172"/>
      <c r="P2163" s="172"/>
      <c r="Q2163" s="172"/>
      <c r="R2163" s="172"/>
      <c r="S2163" s="172"/>
      <c r="T2163" s="172"/>
      <c r="U2163" s="172"/>
      <c r="V2163" s="172"/>
      <c r="W2163" s="172"/>
      <c r="X2163" s="172"/>
      <c r="Y2163" s="172"/>
      <c r="Z2163" s="172"/>
      <c r="AA2163" s="172"/>
      <c r="AB2163" s="172"/>
    </row>
    <row r="2164" spans="1:28" ht="38.25">
      <c r="A2164" s="166" t="s">
        <v>1513</v>
      </c>
      <c r="B2164" s="167" t="s">
        <v>2802</v>
      </c>
      <c r="C2164" s="167" t="s">
        <v>27</v>
      </c>
      <c r="D2164" s="168" t="s">
        <v>2803</v>
      </c>
      <c r="E2164" s="167" t="s">
        <v>322</v>
      </c>
      <c r="F2164" s="169">
        <v>1.0149999999999999</v>
      </c>
      <c r="G2164" s="170">
        <v>50.55</v>
      </c>
      <c r="H2164" s="171">
        <v>51.3</v>
      </c>
      <c r="I2164" s="172"/>
      <c r="J2164" s="172"/>
      <c r="K2164" s="172"/>
      <c r="L2164" s="172"/>
      <c r="M2164" s="172"/>
      <c r="N2164" s="172"/>
      <c r="O2164" s="172"/>
      <c r="P2164" s="172"/>
      <c r="Q2164" s="172"/>
      <c r="R2164" s="172"/>
      <c r="S2164" s="172"/>
      <c r="T2164" s="172"/>
      <c r="U2164" s="172"/>
      <c r="V2164" s="172"/>
      <c r="W2164" s="172"/>
      <c r="X2164" s="172"/>
      <c r="Y2164" s="172"/>
      <c r="Z2164" s="172"/>
      <c r="AA2164" s="172"/>
      <c r="AB2164" s="172"/>
    </row>
    <row r="2165" spans="1:28" ht="14.25">
      <c r="A2165" s="159"/>
      <c r="B2165" s="160"/>
      <c r="C2165" s="160"/>
      <c r="D2165" s="161"/>
      <c r="E2165" s="160"/>
      <c r="F2165" s="162"/>
      <c r="G2165" s="163"/>
      <c r="H2165" s="164"/>
      <c r="I2165" s="172"/>
      <c r="J2165" s="172"/>
      <c r="K2165" s="172"/>
      <c r="L2165" s="172"/>
      <c r="M2165" s="172"/>
      <c r="N2165" s="172"/>
      <c r="O2165" s="172"/>
      <c r="P2165" s="172"/>
      <c r="Q2165" s="172"/>
      <c r="R2165" s="172"/>
      <c r="S2165" s="172"/>
      <c r="T2165" s="172"/>
      <c r="U2165" s="172"/>
      <c r="V2165" s="172"/>
      <c r="W2165" s="172"/>
      <c r="X2165" s="172"/>
      <c r="Y2165" s="172"/>
      <c r="Z2165" s="172"/>
      <c r="AA2165" s="172"/>
      <c r="AB2165" s="172"/>
    </row>
    <row r="2166" spans="1:28" ht="14.25">
      <c r="A2166" s="148" t="s">
        <v>1038</v>
      </c>
      <c r="B2166" s="149" t="s">
        <v>7</v>
      </c>
      <c r="C2166" s="149" t="s">
        <v>1504</v>
      </c>
      <c r="D2166" s="165" t="s">
        <v>1505</v>
      </c>
      <c r="E2166" s="149" t="s">
        <v>10</v>
      </c>
      <c r="F2166" s="150" t="s">
        <v>11</v>
      </c>
      <c r="G2166" s="151" t="s">
        <v>1506</v>
      </c>
      <c r="H2166" s="152" t="s">
        <v>1507</v>
      </c>
      <c r="I2166" s="172"/>
      <c r="J2166" s="172"/>
      <c r="K2166" s="172"/>
      <c r="L2166" s="172"/>
      <c r="M2166" s="172"/>
      <c r="N2166" s="172"/>
      <c r="O2166" s="172"/>
      <c r="P2166" s="172"/>
      <c r="Q2166" s="172"/>
      <c r="R2166" s="172"/>
      <c r="S2166" s="172"/>
      <c r="T2166" s="172"/>
      <c r="U2166" s="172"/>
      <c r="V2166" s="172"/>
      <c r="W2166" s="172"/>
      <c r="X2166" s="172"/>
      <c r="Y2166" s="172"/>
      <c r="Z2166" s="172"/>
      <c r="AA2166" s="172"/>
      <c r="AB2166" s="172"/>
    </row>
    <row r="2167" spans="1:28" ht="38.25">
      <c r="A2167" s="153" t="s">
        <v>1508</v>
      </c>
      <c r="B2167" s="154" t="s">
        <v>1039</v>
      </c>
      <c r="C2167" s="154" t="s">
        <v>27</v>
      </c>
      <c r="D2167" s="155" t="s">
        <v>1040</v>
      </c>
      <c r="E2167" s="154" t="s">
        <v>322</v>
      </c>
      <c r="F2167" s="156">
        <v>1</v>
      </c>
      <c r="G2167" s="157">
        <v>100.21</v>
      </c>
      <c r="H2167" s="158">
        <v>100.21</v>
      </c>
      <c r="I2167" s="172"/>
      <c r="J2167" s="172"/>
      <c r="K2167" s="172"/>
      <c r="L2167" s="172"/>
      <c r="M2167" s="172"/>
      <c r="N2167" s="172"/>
      <c r="O2167" s="172"/>
      <c r="P2167" s="172"/>
      <c r="Q2167" s="172"/>
      <c r="R2167" s="172"/>
      <c r="S2167" s="172"/>
      <c r="T2167" s="172"/>
      <c r="U2167" s="172"/>
      <c r="V2167" s="172"/>
      <c r="W2167" s="172"/>
      <c r="X2167" s="172"/>
      <c r="Y2167" s="172"/>
      <c r="Z2167" s="172"/>
      <c r="AA2167" s="172"/>
      <c r="AB2167" s="172"/>
    </row>
    <row r="2168" spans="1:28" ht="25.5">
      <c r="A2168" s="166" t="s">
        <v>1510</v>
      </c>
      <c r="B2168" s="167" t="s">
        <v>2638</v>
      </c>
      <c r="C2168" s="167" t="s">
        <v>27</v>
      </c>
      <c r="D2168" s="168" t="s">
        <v>2639</v>
      </c>
      <c r="E2168" s="167" t="s">
        <v>1673</v>
      </c>
      <c r="F2168" s="169">
        <v>0.12280000000000001</v>
      </c>
      <c r="G2168" s="170">
        <v>25.52</v>
      </c>
      <c r="H2168" s="171">
        <v>3.13</v>
      </c>
      <c r="I2168" s="172"/>
      <c r="J2168" s="172"/>
      <c r="K2168" s="172"/>
      <c r="L2168" s="172"/>
      <c r="M2168" s="172"/>
      <c r="N2168" s="172"/>
      <c r="O2168" s="172"/>
      <c r="P2168" s="172"/>
      <c r="Q2168" s="172"/>
      <c r="R2168" s="172"/>
      <c r="S2168" s="172"/>
      <c r="T2168" s="172"/>
      <c r="U2168" s="172"/>
      <c r="V2168" s="172"/>
      <c r="W2168" s="172"/>
      <c r="X2168" s="172"/>
      <c r="Y2168" s="172"/>
      <c r="Z2168" s="172"/>
      <c r="AA2168" s="172"/>
      <c r="AB2168" s="172"/>
    </row>
    <row r="2169" spans="1:28" ht="25.5">
      <c r="A2169" s="166" t="s">
        <v>1510</v>
      </c>
      <c r="B2169" s="167" t="s">
        <v>2637</v>
      </c>
      <c r="C2169" s="167" t="s">
        <v>27</v>
      </c>
      <c r="D2169" s="168" t="s">
        <v>1616</v>
      </c>
      <c r="E2169" s="167" t="s">
        <v>1673</v>
      </c>
      <c r="F2169" s="169">
        <v>0.12280000000000001</v>
      </c>
      <c r="G2169" s="170">
        <v>31.63</v>
      </c>
      <c r="H2169" s="171">
        <v>3.88</v>
      </c>
      <c r="I2169" s="172"/>
      <c r="J2169" s="172"/>
      <c r="K2169" s="172"/>
      <c r="L2169" s="172"/>
      <c r="M2169" s="172"/>
      <c r="N2169" s="172"/>
      <c r="O2169" s="172"/>
      <c r="P2169" s="172"/>
      <c r="Q2169" s="172"/>
      <c r="R2169" s="172"/>
      <c r="S2169" s="172"/>
      <c r="T2169" s="172"/>
      <c r="U2169" s="172"/>
      <c r="V2169" s="172"/>
      <c r="W2169" s="172"/>
      <c r="X2169" s="172"/>
      <c r="Y2169" s="172"/>
      <c r="Z2169" s="172"/>
      <c r="AA2169" s="172"/>
      <c r="AB2169" s="172"/>
    </row>
    <row r="2170" spans="1:28" ht="38.25">
      <c r="A2170" s="166" t="s">
        <v>1513</v>
      </c>
      <c r="B2170" s="167" t="s">
        <v>2804</v>
      </c>
      <c r="C2170" s="167" t="s">
        <v>27</v>
      </c>
      <c r="D2170" s="168" t="s">
        <v>2805</v>
      </c>
      <c r="E2170" s="167" t="s">
        <v>322</v>
      </c>
      <c r="F2170" s="169">
        <v>1.0149999999999999</v>
      </c>
      <c r="G2170" s="170">
        <v>91.81</v>
      </c>
      <c r="H2170" s="171">
        <v>93.18</v>
      </c>
      <c r="I2170" s="172"/>
      <c r="J2170" s="172"/>
      <c r="K2170" s="172"/>
      <c r="L2170" s="172"/>
      <c r="M2170" s="172"/>
      <c r="N2170" s="172"/>
      <c r="O2170" s="172"/>
      <c r="P2170" s="172"/>
      <c r="Q2170" s="172"/>
      <c r="R2170" s="172"/>
      <c r="S2170" s="172"/>
      <c r="T2170" s="172"/>
      <c r="U2170" s="172"/>
      <c r="V2170" s="172"/>
      <c r="W2170" s="172"/>
      <c r="X2170" s="172"/>
      <c r="Y2170" s="172"/>
      <c r="Z2170" s="172"/>
      <c r="AA2170" s="172"/>
      <c r="AB2170" s="172"/>
    </row>
    <row r="2171" spans="1:28" ht="14.25">
      <c r="A2171" s="166" t="s">
        <v>1513</v>
      </c>
      <c r="B2171" s="167" t="s">
        <v>2207</v>
      </c>
      <c r="C2171" s="167" t="s">
        <v>27</v>
      </c>
      <c r="D2171" s="168" t="s">
        <v>2208</v>
      </c>
      <c r="E2171" s="167" t="s">
        <v>76</v>
      </c>
      <c r="F2171" s="169">
        <v>8.9999999999999993E-3</v>
      </c>
      <c r="G2171" s="170">
        <v>3.29</v>
      </c>
      <c r="H2171" s="171">
        <v>0.02</v>
      </c>
      <c r="I2171" s="172"/>
      <c r="J2171" s="172"/>
      <c r="K2171" s="172"/>
      <c r="L2171" s="172"/>
      <c r="M2171" s="172"/>
      <c r="N2171" s="172"/>
      <c r="O2171" s="172"/>
      <c r="P2171" s="172"/>
      <c r="Q2171" s="172"/>
      <c r="R2171" s="172"/>
      <c r="S2171" s="172"/>
      <c r="T2171" s="172"/>
      <c r="U2171" s="172"/>
      <c r="V2171" s="172"/>
      <c r="W2171" s="172"/>
      <c r="X2171" s="172"/>
      <c r="Y2171" s="172"/>
      <c r="Z2171" s="172"/>
      <c r="AA2171" s="172"/>
      <c r="AB2171" s="172"/>
    </row>
    <row r="2172" spans="1:28" ht="14.25">
      <c r="A2172" s="159"/>
      <c r="B2172" s="160"/>
      <c r="C2172" s="160"/>
      <c r="D2172" s="161"/>
      <c r="E2172" s="160"/>
      <c r="F2172" s="162"/>
      <c r="G2172" s="163"/>
      <c r="H2172" s="164"/>
      <c r="I2172" s="172"/>
      <c r="J2172" s="172"/>
      <c r="K2172" s="172"/>
      <c r="L2172" s="172"/>
      <c r="M2172" s="172"/>
      <c r="N2172" s="172"/>
      <c r="O2172" s="172"/>
      <c r="P2172" s="172"/>
      <c r="Q2172" s="172"/>
      <c r="R2172" s="172"/>
      <c r="S2172" s="172"/>
      <c r="T2172" s="172"/>
      <c r="U2172" s="172"/>
      <c r="V2172" s="172"/>
      <c r="W2172" s="172"/>
      <c r="X2172" s="172"/>
      <c r="Y2172" s="172"/>
      <c r="Z2172" s="172"/>
      <c r="AA2172" s="172"/>
      <c r="AB2172" s="172"/>
    </row>
    <row r="2173" spans="1:28" ht="14.25">
      <c r="A2173" s="148" t="s">
        <v>1041</v>
      </c>
      <c r="B2173" s="149" t="s">
        <v>7</v>
      </c>
      <c r="C2173" s="149" t="s">
        <v>1504</v>
      </c>
      <c r="D2173" s="165" t="s">
        <v>1505</v>
      </c>
      <c r="E2173" s="149" t="s">
        <v>10</v>
      </c>
      <c r="F2173" s="150" t="s">
        <v>11</v>
      </c>
      <c r="G2173" s="151" t="s">
        <v>1506</v>
      </c>
      <c r="H2173" s="152" t="s">
        <v>1507</v>
      </c>
      <c r="I2173" s="172"/>
      <c r="J2173" s="172"/>
      <c r="K2173" s="172"/>
      <c r="L2173" s="172"/>
      <c r="M2173" s="172"/>
      <c r="N2173" s="172"/>
      <c r="O2173" s="172"/>
      <c r="P2173" s="172"/>
      <c r="Q2173" s="172"/>
      <c r="R2173" s="172"/>
      <c r="S2173" s="172"/>
      <c r="T2173" s="172"/>
      <c r="U2173" s="172"/>
      <c r="V2173" s="172"/>
      <c r="W2173" s="172"/>
      <c r="X2173" s="172"/>
      <c r="Y2173" s="172"/>
      <c r="Z2173" s="172"/>
      <c r="AA2173" s="172"/>
      <c r="AB2173" s="172"/>
    </row>
    <row r="2174" spans="1:28" ht="25.5">
      <c r="A2174" s="153" t="s">
        <v>1508</v>
      </c>
      <c r="B2174" s="154" t="s">
        <v>1042</v>
      </c>
      <c r="C2174" s="154" t="s">
        <v>147</v>
      </c>
      <c r="D2174" s="155" t="s">
        <v>1043</v>
      </c>
      <c r="E2174" s="154" t="s">
        <v>486</v>
      </c>
      <c r="F2174" s="156">
        <v>1</v>
      </c>
      <c r="G2174" s="157">
        <v>109.88</v>
      </c>
      <c r="H2174" s="158">
        <v>109.88</v>
      </c>
      <c r="I2174" s="172"/>
      <c r="J2174" s="172"/>
      <c r="K2174" s="172"/>
      <c r="L2174" s="172"/>
      <c r="M2174" s="172"/>
      <c r="N2174" s="172"/>
      <c r="O2174" s="172"/>
      <c r="P2174" s="172"/>
      <c r="Q2174" s="172"/>
      <c r="R2174" s="172"/>
      <c r="S2174" s="172"/>
      <c r="T2174" s="172"/>
      <c r="U2174" s="172"/>
      <c r="V2174" s="172"/>
      <c r="W2174" s="172"/>
      <c r="X2174" s="172"/>
      <c r="Y2174" s="172"/>
      <c r="Z2174" s="172"/>
      <c r="AA2174" s="172"/>
      <c r="AB2174" s="172"/>
    </row>
    <row r="2175" spans="1:28" ht="25.5">
      <c r="A2175" s="166" t="s">
        <v>1510</v>
      </c>
      <c r="B2175" s="167" t="s">
        <v>2637</v>
      </c>
      <c r="C2175" s="167" t="s">
        <v>27</v>
      </c>
      <c r="D2175" s="168" t="s">
        <v>1616</v>
      </c>
      <c r="E2175" s="167" t="s">
        <v>1673</v>
      </c>
      <c r="F2175" s="169">
        <v>0.33</v>
      </c>
      <c r="G2175" s="170">
        <v>31.63</v>
      </c>
      <c r="H2175" s="171">
        <v>10.43</v>
      </c>
      <c r="I2175" s="172"/>
      <c r="J2175" s="172"/>
      <c r="K2175" s="172"/>
      <c r="L2175" s="172"/>
      <c r="M2175" s="172"/>
      <c r="N2175" s="172"/>
      <c r="O2175" s="172"/>
      <c r="P2175" s="172"/>
      <c r="Q2175" s="172"/>
      <c r="R2175" s="172"/>
      <c r="S2175" s="172"/>
      <c r="T2175" s="172"/>
      <c r="U2175" s="172"/>
      <c r="V2175" s="172"/>
      <c r="W2175" s="172"/>
      <c r="X2175" s="172"/>
      <c r="Y2175" s="172"/>
      <c r="Z2175" s="172"/>
      <c r="AA2175" s="172"/>
      <c r="AB2175" s="172"/>
    </row>
    <row r="2176" spans="1:28" ht="25.5">
      <c r="A2176" s="166" t="s">
        <v>1510</v>
      </c>
      <c r="B2176" s="167" t="s">
        <v>2638</v>
      </c>
      <c r="C2176" s="167" t="s">
        <v>27</v>
      </c>
      <c r="D2176" s="168" t="s">
        <v>2639</v>
      </c>
      <c r="E2176" s="167" t="s">
        <v>1673</v>
      </c>
      <c r="F2176" s="169">
        <v>0.33</v>
      </c>
      <c r="G2176" s="170">
        <v>25.52</v>
      </c>
      <c r="H2176" s="171">
        <v>8.42</v>
      </c>
      <c r="I2176" s="172"/>
      <c r="J2176" s="172"/>
      <c r="K2176" s="172"/>
      <c r="L2176" s="172"/>
      <c r="M2176" s="172"/>
      <c r="N2176" s="172"/>
      <c r="O2176" s="172"/>
      <c r="P2176" s="172"/>
      <c r="Q2176" s="172"/>
      <c r="R2176" s="172"/>
      <c r="S2176" s="172"/>
      <c r="T2176" s="172"/>
      <c r="U2176" s="172"/>
      <c r="V2176" s="172"/>
      <c r="W2176" s="172"/>
      <c r="X2176" s="172"/>
      <c r="Y2176" s="172"/>
      <c r="Z2176" s="172"/>
      <c r="AA2176" s="172"/>
      <c r="AB2176" s="172"/>
    </row>
    <row r="2177" spans="1:28" ht="25.5">
      <c r="A2177" s="166" t="s">
        <v>1513</v>
      </c>
      <c r="B2177" s="167" t="s">
        <v>2806</v>
      </c>
      <c r="C2177" s="167" t="s">
        <v>27</v>
      </c>
      <c r="D2177" s="168" t="s">
        <v>2807</v>
      </c>
      <c r="E2177" s="167" t="s">
        <v>76</v>
      </c>
      <c r="F2177" s="169">
        <v>2</v>
      </c>
      <c r="G2177" s="170">
        <v>44.82</v>
      </c>
      <c r="H2177" s="171">
        <v>89.64</v>
      </c>
      <c r="I2177" s="172"/>
      <c r="J2177" s="172"/>
      <c r="K2177" s="172"/>
      <c r="L2177" s="172"/>
      <c r="M2177" s="172"/>
      <c r="N2177" s="172"/>
      <c r="O2177" s="172"/>
      <c r="P2177" s="172"/>
      <c r="Q2177" s="172"/>
      <c r="R2177" s="172"/>
      <c r="S2177" s="172"/>
      <c r="T2177" s="172"/>
      <c r="U2177" s="172"/>
      <c r="V2177" s="172"/>
      <c r="W2177" s="172"/>
      <c r="X2177" s="172"/>
      <c r="Y2177" s="172"/>
      <c r="Z2177" s="172"/>
      <c r="AA2177" s="172"/>
      <c r="AB2177" s="172"/>
    </row>
    <row r="2178" spans="1:28" ht="25.5">
      <c r="A2178" s="166" t="s">
        <v>1513</v>
      </c>
      <c r="B2178" s="167" t="s">
        <v>2808</v>
      </c>
      <c r="C2178" s="167" t="s">
        <v>27</v>
      </c>
      <c r="D2178" s="168" t="s">
        <v>2809</v>
      </c>
      <c r="E2178" s="167" t="s">
        <v>322</v>
      </c>
      <c r="F2178" s="169">
        <v>1</v>
      </c>
      <c r="G2178" s="170">
        <v>1.18</v>
      </c>
      <c r="H2178" s="171">
        <v>1.18</v>
      </c>
      <c r="I2178" s="172"/>
      <c r="J2178" s="172"/>
      <c r="K2178" s="172"/>
      <c r="L2178" s="172"/>
      <c r="M2178" s="172"/>
      <c r="N2178" s="172"/>
      <c r="O2178" s="172"/>
      <c r="P2178" s="172"/>
      <c r="Q2178" s="172"/>
      <c r="R2178" s="172"/>
      <c r="S2178" s="172"/>
      <c r="T2178" s="172"/>
      <c r="U2178" s="172"/>
      <c r="V2178" s="172"/>
      <c r="W2178" s="172"/>
      <c r="X2178" s="172"/>
      <c r="Y2178" s="172"/>
      <c r="Z2178" s="172"/>
      <c r="AA2178" s="172"/>
      <c r="AB2178" s="172"/>
    </row>
    <row r="2179" spans="1:28" ht="14.25">
      <c r="A2179" s="166" t="s">
        <v>1513</v>
      </c>
      <c r="B2179" s="167" t="s">
        <v>2810</v>
      </c>
      <c r="C2179" s="167" t="s">
        <v>27</v>
      </c>
      <c r="D2179" s="168" t="s">
        <v>2811</v>
      </c>
      <c r="E2179" s="167" t="s">
        <v>76</v>
      </c>
      <c r="F2179" s="169">
        <v>2.5000000000000001E-2</v>
      </c>
      <c r="G2179" s="170">
        <v>8.6999999999999993</v>
      </c>
      <c r="H2179" s="171">
        <v>0.21</v>
      </c>
      <c r="I2179" s="172"/>
      <c r="J2179" s="172"/>
      <c r="K2179" s="172"/>
      <c r="L2179" s="172"/>
      <c r="M2179" s="172"/>
      <c r="N2179" s="172"/>
      <c r="O2179" s="172"/>
      <c r="P2179" s="172"/>
      <c r="Q2179" s="172"/>
      <c r="R2179" s="172"/>
      <c r="S2179" s="172"/>
      <c r="T2179" s="172"/>
      <c r="U2179" s="172"/>
      <c r="V2179" s="172"/>
      <c r="W2179" s="172"/>
      <c r="X2179" s="172"/>
      <c r="Y2179" s="172"/>
      <c r="Z2179" s="172"/>
      <c r="AA2179" s="172"/>
      <c r="AB2179" s="172"/>
    </row>
    <row r="2180" spans="1:28" ht="14.25">
      <c r="A2180" s="159"/>
      <c r="B2180" s="160"/>
      <c r="C2180" s="160"/>
      <c r="D2180" s="161"/>
      <c r="E2180" s="160"/>
      <c r="F2180" s="162"/>
      <c r="G2180" s="163"/>
      <c r="H2180" s="164"/>
      <c r="I2180" s="172"/>
      <c r="J2180" s="172"/>
      <c r="K2180" s="172"/>
      <c r="L2180" s="172"/>
      <c r="M2180" s="172"/>
      <c r="N2180" s="172"/>
      <c r="O2180" s="172"/>
      <c r="P2180" s="172"/>
      <c r="Q2180" s="172"/>
      <c r="R2180" s="172"/>
      <c r="S2180" s="172"/>
      <c r="T2180" s="172"/>
      <c r="U2180" s="172"/>
      <c r="V2180" s="172"/>
      <c r="W2180" s="172"/>
      <c r="X2180" s="172"/>
      <c r="Y2180" s="172"/>
      <c r="Z2180" s="172"/>
      <c r="AA2180" s="172"/>
      <c r="AB2180" s="172"/>
    </row>
    <row r="2181" spans="1:28" ht="14.25">
      <c r="A2181" s="148" t="s">
        <v>1046</v>
      </c>
      <c r="B2181" s="149" t="s">
        <v>7</v>
      </c>
      <c r="C2181" s="149" t="s">
        <v>1504</v>
      </c>
      <c r="D2181" s="165" t="s">
        <v>1505</v>
      </c>
      <c r="E2181" s="149" t="s">
        <v>10</v>
      </c>
      <c r="F2181" s="150" t="s">
        <v>11</v>
      </c>
      <c r="G2181" s="151" t="s">
        <v>1506</v>
      </c>
      <c r="H2181" s="152" t="s">
        <v>1507</v>
      </c>
      <c r="I2181" s="172"/>
      <c r="J2181" s="172"/>
      <c r="K2181" s="172"/>
      <c r="L2181" s="172"/>
      <c r="M2181" s="172"/>
      <c r="N2181" s="172"/>
      <c r="O2181" s="172"/>
      <c r="P2181" s="172"/>
      <c r="Q2181" s="172"/>
      <c r="R2181" s="172"/>
      <c r="S2181" s="172"/>
      <c r="T2181" s="172"/>
      <c r="U2181" s="172"/>
      <c r="V2181" s="172"/>
      <c r="W2181" s="172"/>
      <c r="X2181" s="172"/>
      <c r="Y2181" s="172"/>
      <c r="Z2181" s="172"/>
      <c r="AA2181" s="172"/>
      <c r="AB2181" s="172"/>
    </row>
    <row r="2182" spans="1:28" ht="76.5">
      <c r="A2182" s="153" t="s">
        <v>1508</v>
      </c>
      <c r="B2182" s="154" t="s">
        <v>1047</v>
      </c>
      <c r="C2182" s="154" t="s">
        <v>147</v>
      </c>
      <c r="D2182" s="155" t="s">
        <v>1048</v>
      </c>
      <c r="E2182" s="154" t="s">
        <v>486</v>
      </c>
      <c r="F2182" s="156">
        <v>1</v>
      </c>
      <c r="G2182" s="157">
        <v>230.93</v>
      </c>
      <c r="H2182" s="158">
        <v>230.93</v>
      </c>
      <c r="I2182" s="172"/>
      <c r="J2182" s="172"/>
      <c r="K2182" s="172"/>
      <c r="L2182" s="172"/>
      <c r="M2182" s="172"/>
      <c r="N2182" s="172"/>
      <c r="O2182" s="172"/>
      <c r="P2182" s="172"/>
      <c r="Q2182" s="172"/>
      <c r="R2182" s="172"/>
      <c r="S2182" s="172"/>
      <c r="T2182" s="172"/>
      <c r="U2182" s="172"/>
      <c r="V2182" s="172"/>
      <c r="W2182" s="172"/>
      <c r="X2182" s="172"/>
      <c r="Y2182" s="172"/>
      <c r="Z2182" s="172"/>
      <c r="AA2182" s="172"/>
      <c r="AB2182" s="172"/>
    </row>
    <row r="2183" spans="1:28" ht="25.5">
      <c r="A2183" s="166" t="s">
        <v>1510</v>
      </c>
      <c r="B2183" s="167" t="s">
        <v>2637</v>
      </c>
      <c r="C2183" s="167" t="s">
        <v>27</v>
      </c>
      <c r="D2183" s="168" t="s">
        <v>1616</v>
      </c>
      <c r="E2183" s="167" t="s">
        <v>1673</v>
      </c>
      <c r="F2183" s="169">
        <v>0.5</v>
      </c>
      <c r="G2183" s="170">
        <v>31.63</v>
      </c>
      <c r="H2183" s="171">
        <v>15.81</v>
      </c>
      <c r="I2183" s="172"/>
      <c r="J2183" s="172"/>
      <c r="K2183" s="172"/>
      <c r="L2183" s="172"/>
      <c r="M2183" s="172"/>
      <c r="N2183" s="172"/>
      <c r="O2183" s="172"/>
      <c r="P2183" s="172"/>
      <c r="Q2183" s="172"/>
      <c r="R2183" s="172"/>
      <c r="S2183" s="172"/>
      <c r="T2183" s="172"/>
      <c r="U2183" s="172"/>
      <c r="V2183" s="172"/>
      <c r="W2183" s="172"/>
      <c r="X2183" s="172"/>
      <c r="Y2183" s="172"/>
      <c r="Z2183" s="172"/>
      <c r="AA2183" s="172"/>
      <c r="AB2183" s="172"/>
    </row>
    <row r="2184" spans="1:28" ht="25.5">
      <c r="A2184" s="166" t="s">
        <v>1510</v>
      </c>
      <c r="B2184" s="167" t="s">
        <v>2638</v>
      </c>
      <c r="C2184" s="167" t="s">
        <v>27</v>
      </c>
      <c r="D2184" s="168" t="s">
        <v>2639</v>
      </c>
      <c r="E2184" s="167" t="s">
        <v>1673</v>
      </c>
      <c r="F2184" s="169">
        <v>0.5</v>
      </c>
      <c r="G2184" s="170">
        <v>25.52</v>
      </c>
      <c r="H2184" s="171">
        <v>12.76</v>
      </c>
      <c r="I2184" s="172"/>
      <c r="J2184" s="172"/>
      <c r="K2184" s="172"/>
      <c r="L2184" s="172"/>
      <c r="M2184" s="172"/>
      <c r="N2184" s="172"/>
      <c r="O2184" s="172"/>
      <c r="P2184" s="172"/>
      <c r="Q2184" s="172"/>
      <c r="R2184" s="172"/>
      <c r="S2184" s="172"/>
      <c r="T2184" s="172"/>
      <c r="U2184" s="172"/>
      <c r="V2184" s="172"/>
      <c r="W2184" s="172"/>
      <c r="X2184" s="172"/>
      <c r="Y2184" s="172"/>
      <c r="Z2184" s="172"/>
      <c r="AA2184" s="172"/>
      <c r="AB2184" s="172"/>
    </row>
    <row r="2185" spans="1:28" ht="38.25">
      <c r="A2185" s="166" t="s">
        <v>1513</v>
      </c>
      <c r="B2185" s="167" t="s">
        <v>2812</v>
      </c>
      <c r="C2185" s="167" t="s">
        <v>20</v>
      </c>
      <c r="D2185" s="168" t="s">
        <v>2813</v>
      </c>
      <c r="E2185" s="167" t="s">
        <v>48</v>
      </c>
      <c r="F2185" s="169">
        <v>2</v>
      </c>
      <c r="G2185" s="170">
        <v>12.98</v>
      </c>
      <c r="H2185" s="171">
        <v>25.96</v>
      </c>
      <c r="I2185" s="172"/>
      <c r="J2185" s="172"/>
      <c r="K2185" s="172"/>
      <c r="L2185" s="172"/>
      <c r="M2185" s="172"/>
      <c r="N2185" s="172"/>
      <c r="O2185" s="172"/>
      <c r="P2185" s="172"/>
      <c r="Q2185" s="172"/>
      <c r="R2185" s="172"/>
      <c r="S2185" s="172"/>
      <c r="T2185" s="172"/>
      <c r="U2185" s="172"/>
      <c r="V2185" s="172"/>
      <c r="W2185" s="172"/>
      <c r="X2185" s="172"/>
      <c r="Y2185" s="172"/>
      <c r="Z2185" s="172"/>
      <c r="AA2185" s="172"/>
      <c r="AB2185" s="172"/>
    </row>
    <row r="2186" spans="1:28" ht="14.25">
      <c r="A2186" s="166" t="s">
        <v>1513</v>
      </c>
      <c r="B2186" s="167" t="s">
        <v>2814</v>
      </c>
      <c r="C2186" s="167" t="s">
        <v>627</v>
      </c>
      <c r="D2186" s="168" t="s">
        <v>2815</v>
      </c>
      <c r="E2186" s="167" t="s">
        <v>48</v>
      </c>
      <c r="F2186" s="169">
        <v>1</v>
      </c>
      <c r="G2186" s="170">
        <v>2.6</v>
      </c>
      <c r="H2186" s="171">
        <v>2.6</v>
      </c>
      <c r="I2186" s="172"/>
      <c r="J2186" s="172"/>
      <c r="K2186" s="172"/>
      <c r="L2186" s="172"/>
      <c r="M2186" s="172"/>
      <c r="N2186" s="172"/>
      <c r="O2186" s="172"/>
      <c r="P2186" s="172"/>
      <c r="Q2186" s="172"/>
      <c r="R2186" s="172"/>
      <c r="S2186" s="172"/>
      <c r="T2186" s="172"/>
      <c r="U2186" s="172"/>
      <c r="V2186" s="172"/>
      <c r="W2186" s="172"/>
      <c r="X2186" s="172"/>
      <c r="Y2186" s="172"/>
      <c r="Z2186" s="172"/>
      <c r="AA2186" s="172"/>
      <c r="AB2186" s="172"/>
    </row>
    <row r="2187" spans="1:28" ht="38.25">
      <c r="A2187" s="166" t="s">
        <v>1513</v>
      </c>
      <c r="B2187" s="167" t="s">
        <v>2816</v>
      </c>
      <c r="C2187" s="167" t="s">
        <v>20</v>
      </c>
      <c r="D2187" s="168" t="s">
        <v>2817</v>
      </c>
      <c r="E2187" s="167" t="s">
        <v>48</v>
      </c>
      <c r="F2187" s="169">
        <v>4</v>
      </c>
      <c r="G2187" s="170">
        <v>2.5</v>
      </c>
      <c r="H2187" s="171">
        <v>10</v>
      </c>
      <c r="I2187" s="172"/>
      <c r="J2187" s="172"/>
      <c r="K2187" s="172"/>
      <c r="L2187" s="172"/>
      <c r="M2187" s="172"/>
      <c r="N2187" s="172"/>
      <c r="O2187" s="172"/>
      <c r="P2187" s="172"/>
      <c r="Q2187" s="172"/>
      <c r="R2187" s="172"/>
      <c r="S2187" s="172"/>
      <c r="T2187" s="172"/>
      <c r="U2187" s="172"/>
      <c r="V2187" s="172"/>
      <c r="W2187" s="172"/>
      <c r="X2187" s="172"/>
      <c r="Y2187" s="172"/>
      <c r="Z2187" s="172"/>
      <c r="AA2187" s="172"/>
      <c r="AB2187" s="172"/>
    </row>
    <row r="2188" spans="1:28" ht="25.5">
      <c r="A2188" s="166" t="s">
        <v>1513</v>
      </c>
      <c r="B2188" s="167" t="s">
        <v>2818</v>
      </c>
      <c r="C2188" s="167" t="s">
        <v>20</v>
      </c>
      <c r="D2188" s="168" t="s">
        <v>2819</v>
      </c>
      <c r="E2188" s="167" t="s">
        <v>48</v>
      </c>
      <c r="F2188" s="169">
        <v>2</v>
      </c>
      <c r="G2188" s="170">
        <v>3.53</v>
      </c>
      <c r="H2188" s="171">
        <v>7.06</v>
      </c>
      <c r="I2188" s="172"/>
      <c r="J2188" s="172"/>
      <c r="K2188" s="172"/>
      <c r="L2188" s="172"/>
      <c r="M2188" s="172"/>
      <c r="N2188" s="172"/>
      <c r="O2188" s="172"/>
      <c r="P2188" s="172"/>
      <c r="Q2188" s="172"/>
      <c r="R2188" s="172"/>
      <c r="S2188" s="172"/>
      <c r="T2188" s="172"/>
      <c r="U2188" s="172"/>
      <c r="V2188" s="172"/>
      <c r="W2188" s="172"/>
      <c r="X2188" s="172"/>
      <c r="Y2188" s="172"/>
      <c r="Z2188" s="172"/>
      <c r="AA2188" s="172"/>
      <c r="AB2188" s="172"/>
    </row>
    <row r="2189" spans="1:28" ht="38.25">
      <c r="A2189" s="166" t="s">
        <v>1513</v>
      </c>
      <c r="B2189" s="167" t="s">
        <v>2820</v>
      </c>
      <c r="C2189" s="167" t="s">
        <v>27</v>
      </c>
      <c r="D2189" s="168" t="s">
        <v>2821</v>
      </c>
      <c r="E2189" s="167" t="s">
        <v>322</v>
      </c>
      <c r="F2189" s="169">
        <v>1</v>
      </c>
      <c r="G2189" s="170">
        <v>5.68</v>
      </c>
      <c r="H2189" s="171">
        <v>5.68</v>
      </c>
      <c r="I2189" s="172"/>
      <c r="J2189" s="172"/>
      <c r="K2189" s="172"/>
      <c r="L2189" s="172"/>
      <c r="M2189" s="172"/>
      <c r="N2189" s="172"/>
      <c r="O2189" s="172"/>
      <c r="P2189" s="172"/>
      <c r="Q2189" s="172"/>
      <c r="R2189" s="172"/>
      <c r="S2189" s="172"/>
      <c r="T2189" s="172"/>
      <c r="U2189" s="172"/>
      <c r="V2189" s="172"/>
      <c r="W2189" s="172"/>
      <c r="X2189" s="172"/>
      <c r="Y2189" s="172"/>
      <c r="Z2189" s="172"/>
      <c r="AA2189" s="172"/>
      <c r="AB2189" s="172"/>
    </row>
    <row r="2190" spans="1:28" ht="76.5">
      <c r="A2190" s="166" t="s">
        <v>1513</v>
      </c>
      <c r="B2190" s="167" t="s">
        <v>2822</v>
      </c>
      <c r="C2190" s="167" t="s">
        <v>20</v>
      </c>
      <c r="D2190" s="168" t="s">
        <v>2823</v>
      </c>
      <c r="E2190" s="167" t="s">
        <v>48</v>
      </c>
      <c r="F2190" s="169">
        <v>1</v>
      </c>
      <c r="G2190" s="170">
        <v>151.06</v>
      </c>
      <c r="H2190" s="171">
        <v>151.06</v>
      </c>
      <c r="I2190" s="172"/>
      <c r="J2190" s="172"/>
      <c r="K2190" s="172"/>
      <c r="L2190" s="172"/>
      <c r="M2190" s="172"/>
      <c r="N2190" s="172"/>
      <c r="O2190" s="172"/>
      <c r="P2190" s="172"/>
      <c r="Q2190" s="172"/>
      <c r="R2190" s="172"/>
      <c r="S2190" s="172"/>
      <c r="T2190" s="172"/>
      <c r="U2190" s="172"/>
      <c r="V2190" s="172"/>
      <c r="W2190" s="172"/>
      <c r="X2190" s="172"/>
      <c r="Y2190" s="172"/>
      <c r="Z2190" s="172"/>
      <c r="AA2190" s="172"/>
      <c r="AB2190" s="172"/>
    </row>
    <row r="2191" spans="1:28" ht="14.25">
      <c r="A2191" s="159"/>
      <c r="B2191" s="160"/>
      <c r="C2191" s="160"/>
      <c r="D2191" s="161"/>
      <c r="E2191" s="160"/>
      <c r="F2191" s="162"/>
      <c r="G2191" s="163"/>
      <c r="H2191" s="164"/>
      <c r="I2191" s="172"/>
      <c r="J2191" s="172"/>
      <c r="K2191" s="172"/>
      <c r="L2191" s="172"/>
      <c r="M2191" s="172"/>
      <c r="N2191" s="172"/>
      <c r="O2191" s="172"/>
      <c r="P2191" s="172"/>
      <c r="Q2191" s="172"/>
      <c r="R2191" s="172"/>
      <c r="S2191" s="172"/>
      <c r="T2191" s="172"/>
      <c r="U2191" s="172"/>
      <c r="V2191" s="172"/>
      <c r="W2191" s="172"/>
      <c r="X2191" s="172"/>
      <c r="Y2191" s="172"/>
      <c r="Z2191" s="172"/>
      <c r="AA2191" s="172"/>
      <c r="AB2191" s="172"/>
    </row>
    <row r="2192" spans="1:28" ht="14.25">
      <c r="A2192" s="148" t="s">
        <v>1049</v>
      </c>
      <c r="B2192" s="149" t="s">
        <v>7</v>
      </c>
      <c r="C2192" s="149" t="s">
        <v>1504</v>
      </c>
      <c r="D2192" s="165" t="s">
        <v>1505</v>
      </c>
      <c r="E2192" s="149" t="s">
        <v>10</v>
      </c>
      <c r="F2192" s="150" t="s">
        <v>11</v>
      </c>
      <c r="G2192" s="151" t="s">
        <v>1506</v>
      </c>
      <c r="H2192" s="152" t="s">
        <v>1507</v>
      </c>
      <c r="I2192" s="172"/>
      <c r="J2192" s="172"/>
      <c r="K2192" s="172"/>
      <c r="L2192" s="172"/>
      <c r="M2192" s="172"/>
      <c r="N2192" s="172"/>
      <c r="O2192" s="172"/>
      <c r="P2192" s="172"/>
      <c r="Q2192" s="172"/>
      <c r="R2192" s="172"/>
      <c r="S2192" s="172"/>
      <c r="T2192" s="172"/>
      <c r="U2192" s="172"/>
      <c r="V2192" s="172"/>
      <c r="W2192" s="172"/>
      <c r="X2192" s="172"/>
      <c r="Y2192" s="172"/>
      <c r="Z2192" s="172"/>
      <c r="AA2192" s="172"/>
      <c r="AB2192" s="172"/>
    </row>
    <row r="2193" spans="1:28" ht="76.5">
      <c r="A2193" s="153" t="s">
        <v>1508</v>
      </c>
      <c r="B2193" s="154" t="s">
        <v>1050</v>
      </c>
      <c r="C2193" s="154" t="s">
        <v>147</v>
      </c>
      <c r="D2193" s="155" t="s">
        <v>1051</v>
      </c>
      <c r="E2193" s="154" t="s">
        <v>486</v>
      </c>
      <c r="F2193" s="156">
        <v>1</v>
      </c>
      <c r="G2193" s="157">
        <v>175.49</v>
      </c>
      <c r="H2193" s="158">
        <v>175.49</v>
      </c>
      <c r="I2193" s="172"/>
      <c r="J2193" s="172"/>
      <c r="K2193" s="172"/>
      <c r="L2193" s="172"/>
      <c r="M2193" s="172"/>
      <c r="N2193" s="172"/>
      <c r="O2193" s="172"/>
      <c r="P2193" s="172"/>
      <c r="Q2193" s="172"/>
      <c r="R2193" s="172"/>
      <c r="S2193" s="172"/>
      <c r="T2193" s="172"/>
      <c r="U2193" s="172"/>
      <c r="V2193" s="172"/>
      <c r="W2193" s="172"/>
      <c r="X2193" s="172"/>
      <c r="Y2193" s="172"/>
      <c r="Z2193" s="172"/>
      <c r="AA2193" s="172"/>
      <c r="AB2193" s="172"/>
    </row>
    <row r="2194" spans="1:28" ht="25.5">
      <c r="A2194" s="166" t="s">
        <v>1510</v>
      </c>
      <c r="B2194" s="167" t="s">
        <v>2637</v>
      </c>
      <c r="C2194" s="167" t="s">
        <v>27</v>
      </c>
      <c r="D2194" s="168" t="s">
        <v>1616</v>
      </c>
      <c r="E2194" s="167" t="s">
        <v>1673</v>
      </c>
      <c r="F2194" s="169">
        <v>0.5</v>
      </c>
      <c r="G2194" s="170">
        <v>31.63</v>
      </c>
      <c r="H2194" s="171">
        <v>15.81</v>
      </c>
      <c r="I2194" s="172"/>
      <c r="J2194" s="172"/>
      <c r="K2194" s="172"/>
      <c r="L2194" s="172"/>
      <c r="M2194" s="172"/>
      <c r="N2194" s="172"/>
      <c r="O2194" s="172"/>
      <c r="P2194" s="172"/>
      <c r="Q2194" s="172"/>
      <c r="R2194" s="172"/>
      <c r="S2194" s="172"/>
      <c r="T2194" s="172"/>
      <c r="U2194" s="172"/>
      <c r="V2194" s="172"/>
      <c r="W2194" s="172"/>
      <c r="X2194" s="172"/>
      <c r="Y2194" s="172"/>
      <c r="Z2194" s="172"/>
      <c r="AA2194" s="172"/>
      <c r="AB2194" s="172"/>
    </row>
    <row r="2195" spans="1:28" ht="25.5">
      <c r="A2195" s="166" t="s">
        <v>1510</v>
      </c>
      <c r="B2195" s="167" t="s">
        <v>2638</v>
      </c>
      <c r="C2195" s="167" t="s">
        <v>27</v>
      </c>
      <c r="D2195" s="168" t="s">
        <v>2639</v>
      </c>
      <c r="E2195" s="167" t="s">
        <v>1673</v>
      </c>
      <c r="F2195" s="169">
        <v>0.5</v>
      </c>
      <c r="G2195" s="170">
        <v>25.52</v>
      </c>
      <c r="H2195" s="171">
        <v>12.76</v>
      </c>
      <c r="I2195" s="172"/>
      <c r="J2195" s="172"/>
      <c r="K2195" s="172"/>
      <c r="L2195" s="172"/>
      <c r="M2195" s="172"/>
      <c r="N2195" s="172"/>
      <c r="O2195" s="172"/>
      <c r="P2195" s="172"/>
      <c r="Q2195" s="172"/>
      <c r="R2195" s="172"/>
      <c r="S2195" s="172"/>
      <c r="T2195" s="172"/>
      <c r="U2195" s="172"/>
      <c r="V2195" s="172"/>
      <c r="W2195" s="172"/>
      <c r="X2195" s="172"/>
      <c r="Y2195" s="172"/>
      <c r="Z2195" s="172"/>
      <c r="AA2195" s="172"/>
      <c r="AB2195" s="172"/>
    </row>
    <row r="2196" spans="1:28" ht="38.25">
      <c r="A2196" s="166" t="s">
        <v>1513</v>
      </c>
      <c r="B2196" s="167" t="s">
        <v>2824</v>
      </c>
      <c r="C2196" s="167" t="s">
        <v>20</v>
      </c>
      <c r="D2196" s="168" t="s">
        <v>2825</v>
      </c>
      <c r="E2196" s="167" t="s">
        <v>48</v>
      </c>
      <c r="F2196" s="169">
        <v>2</v>
      </c>
      <c r="G2196" s="170">
        <v>13.9</v>
      </c>
      <c r="H2196" s="171">
        <v>27.8</v>
      </c>
      <c r="I2196" s="172"/>
      <c r="J2196" s="172"/>
      <c r="K2196" s="172"/>
      <c r="L2196" s="172"/>
      <c r="M2196" s="172"/>
      <c r="N2196" s="172"/>
      <c r="O2196" s="172"/>
      <c r="P2196" s="172"/>
      <c r="Q2196" s="172"/>
      <c r="R2196" s="172"/>
      <c r="S2196" s="172"/>
      <c r="T2196" s="172"/>
      <c r="U2196" s="172"/>
      <c r="V2196" s="172"/>
      <c r="W2196" s="172"/>
      <c r="X2196" s="172"/>
      <c r="Y2196" s="172"/>
      <c r="Z2196" s="172"/>
      <c r="AA2196" s="172"/>
      <c r="AB2196" s="172"/>
    </row>
    <row r="2197" spans="1:28" ht="76.5">
      <c r="A2197" s="166" t="s">
        <v>1513</v>
      </c>
      <c r="B2197" s="167" t="s">
        <v>2826</v>
      </c>
      <c r="C2197" s="167" t="s">
        <v>20</v>
      </c>
      <c r="D2197" s="168" t="s">
        <v>2827</v>
      </c>
      <c r="E2197" s="167" t="s">
        <v>48</v>
      </c>
      <c r="F2197" s="169">
        <v>1</v>
      </c>
      <c r="G2197" s="170">
        <v>93.78</v>
      </c>
      <c r="H2197" s="171">
        <v>93.78</v>
      </c>
      <c r="I2197" s="172"/>
      <c r="J2197" s="172"/>
      <c r="K2197" s="172"/>
      <c r="L2197" s="172"/>
      <c r="M2197" s="172"/>
      <c r="N2197" s="172"/>
      <c r="O2197" s="172"/>
      <c r="P2197" s="172"/>
      <c r="Q2197" s="172"/>
      <c r="R2197" s="172"/>
      <c r="S2197" s="172"/>
      <c r="T2197" s="172"/>
      <c r="U2197" s="172"/>
      <c r="V2197" s="172"/>
      <c r="W2197" s="172"/>
      <c r="X2197" s="172"/>
      <c r="Y2197" s="172"/>
      <c r="Z2197" s="172"/>
      <c r="AA2197" s="172"/>
      <c r="AB2197" s="172"/>
    </row>
    <row r="2198" spans="1:28" ht="25.5">
      <c r="A2198" s="166" t="s">
        <v>1513</v>
      </c>
      <c r="B2198" s="167" t="s">
        <v>2818</v>
      </c>
      <c r="C2198" s="167" t="s">
        <v>20</v>
      </c>
      <c r="D2198" s="168" t="s">
        <v>2819</v>
      </c>
      <c r="E2198" s="167" t="s">
        <v>48</v>
      </c>
      <c r="F2198" s="169">
        <v>2</v>
      </c>
      <c r="G2198" s="170">
        <v>3.53</v>
      </c>
      <c r="H2198" s="171">
        <v>7.06</v>
      </c>
      <c r="I2198" s="172"/>
      <c r="J2198" s="172"/>
      <c r="K2198" s="172"/>
      <c r="L2198" s="172"/>
      <c r="M2198" s="172"/>
      <c r="N2198" s="172"/>
      <c r="O2198" s="172"/>
      <c r="P2198" s="172"/>
      <c r="Q2198" s="172"/>
      <c r="R2198" s="172"/>
      <c r="S2198" s="172"/>
      <c r="T2198" s="172"/>
      <c r="U2198" s="172"/>
      <c r="V2198" s="172"/>
      <c r="W2198" s="172"/>
      <c r="X2198" s="172"/>
      <c r="Y2198" s="172"/>
      <c r="Z2198" s="172"/>
      <c r="AA2198" s="172"/>
      <c r="AB2198" s="172"/>
    </row>
    <row r="2199" spans="1:28" ht="38.25">
      <c r="A2199" s="166" t="s">
        <v>1513</v>
      </c>
      <c r="B2199" s="167" t="s">
        <v>2820</v>
      </c>
      <c r="C2199" s="167" t="s">
        <v>27</v>
      </c>
      <c r="D2199" s="168" t="s">
        <v>2821</v>
      </c>
      <c r="E2199" s="167" t="s">
        <v>322</v>
      </c>
      <c r="F2199" s="169">
        <v>1</v>
      </c>
      <c r="G2199" s="170">
        <v>5.68</v>
      </c>
      <c r="H2199" s="171">
        <v>5.68</v>
      </c>
      <c r="I2199" s="172"/>
      <c r="J2199" s="172"/>
      <c r="K2199" s="172"/>
      <c r="L2199" s="172"/>
      <c r="M2199" s="172"/>
      <c r="N2199" s="172"/>
      <c r="O2199" s="172"/>
      <c r="P2199" s="172"/>
      <c r="Q2199" s="172"/>
      <c r="R2199" s="172"/>
      <c r="S2199" s="172"/>
      <c r="T2199" s="172"/>
      <c r="U2199" s="172"/>
      <c r="V2199" s="172"/>
      <c r="W2199" s="172"/>
      <c r="X2199" s="172"/>
      <c r="Y2199" s="172"/>
      <c r="Z2199" s="172"/>
      <c r="AA2199" s="172"/>
      <c r="AB2199" s="172"/>
    </row>
    <row r="2200" spans="1:28" ht="14.25">
      <c r="A2200" s="166" t="s">
        <v>1513</v>
      </c>
      <c r="B2200" s="167" t="s">
        <v>2814</v>
      </c>
      <c r="C2200" s="167" t="s">
        <v>627</v>
      </c>
      <c r="D2200" s="168" t="s">
        <v>2815</v>
      </c>
      <c r="E2200" s="167" t="s">
        <v>48</v>
      </c>
      <c r="F2200" s="169">
        <v>1</v>
      </c>
      <c r="G2200" s="170">
        <v>2.6</v>
      </c>
      <c r="H2200" s="171">
        <v>2.6</v>
      </c>
      <c r="I2200" s="172"/>
      <c r="J2200" s="172"/>
      <c r="K2200" s="172"/>
      <c r="L2200" s="172"/>
      <c r="M2200" s="172"/>
      <c r="N2200" s="172"/>
      <c r="O2200" s="172"/>
      <c r="P2200" s="172"/>
      <c r="Q2200" s="172"/>
      <c r="R2200" s="172"/>
      <c r="S2200" s="172"/>
      <c r="T2200" s="172"/>
      <c r="U2200" s="172"/>
      <c r="V2200" s="172"/>
      <c r="W2200" s="172"/>
      <c r="X2200" s="172"/>
      <c r="Y2200" s="172"/>
      <c r="Z2200" s="172"/>
      <c r="AA2200" s="172"/>
      <c r="AB2200" s="172"/>
    </row>
    <row r="2201" spans="1:28" ht="38.25">
      <c r="A2201" s="166" t="s">
        <v>1513</v>
      </c>
      <c r="B2201" s="167" t="s">
        <v>2816</v>
      </c>
      <c r="C2201" s="167" t="s">
        <v>20</v>
      </c>
      <c r="D2201" s="168" t="s">
        <v>2817</v>
      </c>
      <c r="E2201" s="167" t="s">
        <v>48</v>
      </c>
      <c r="F2201" s="169">
        <v>4</v>
      </c>
      <c r="G2201" s="170">
        <v>2.5</v>
      </c>
      <c r="H2201" s="171">
        <v>10</v>
      </c>
      <c r="I2201" s="172"/>
      <c r="J2201" s="172"/>
      <c r="K2201" s="172"/>
      <c r="L2201" s="172"/>
      <c r="M2201" s="172"/>
      <c r="N2201" s="172"/>
      <c r="O2201" s="172"/>
      <c r="P2201" s="172"/>
      <c r="Q2201" s="172"/>
      <c r="R2201" s="172"/>
      <c r="S2201" s="172"/>
      <c r="T2201" s="172"/>
      <c r="U2201" s="172"/>
      <c r="V2201" s="172"/>
      <c r="W2201" s="172"/>
      <c r="X2201" s="172"/>
      <c r="Y2201" s="172"/>
      <c r="Z2201" s="172"/>
      <c r="AA2201" s="172"/>
      <c r="AB2201" s="172"/>
    </row>
    <row r="2202" spans="1:28" ht="14.25">
      <c r="A2202" s="159"/>
      <c r="B2202" s="160"/>
      <c r="C2202" s="160"/>
      <c r="D2202" s="161"/>
      <c r="E2202" s="160"/>
      <c r="F2202" s="162"/>
      <c r="G2202" s="163"/>
      <c r="H2202" s="164"/>
      <c r="I2202" s="172"/>
      <c r="J2202" s="172"/>
      <c r="K2202" s="172"/>
      <c r="L2202" s="172"/>
      <c r="M2202" s="172"/>
      <c r="N2202" s="172"/>
      <c r="O2202" s="172"/>
      <c r="P2202" s="172"/>
      <c r="Q2202" s="172"/>
      <c r="R2202" s="172"/>
      <c r="S2202" s="172"/>
      <c r="T2202" s="172"/>
      <c r="U2202" s="172"/>
      <c r="V2202" s="172"/>
      <c r="W2202" s="172"/>
      <c r="X2202" s="172"/>
      <c r="Y2202" s="172"/>
      <c r="Z2202" s="172"/>
      <c r="AA2202" s="172"/>
      <c r="AB2202" s="172"/>
    </row>
    <row r="2203" spans="1:28" ht="14.25">
      <c r="A2203" s="148" t="s">
        <v>1052</v>
      </c>
      <c r="B2203" s="149" t="s">
        <v>7</v>
      </c>
      <c r="C2203" s="149" t="s">
        <v>1504</v>
      </c>
      <c r="D2203" s="165" t="s">
        <v>1505</v>
      </c>
      <c r="E2203" s="149" t="s">
        <v>10</v>
      </c>
      <c r="F2203" s="150" t="s">
        <v>11</v>
      </c>
      <c r="G2203" s="151" t="s">
        <v>1506</v>
      </c>
      <c r="H2203" s="152" t="s">
        <v>1507</v>
      </c>
      <c r="I2203" s="172"/>
      <c r="J2203" s="172"/>
      <c r="K2203" s="172"/>
      <c r="L2203" s="172"/>
      <c r="M2203" s="172"/>
      <c r="N2203" s="172"/>
      <c r="O2203" s="172"/>
      <c r="P2203" s="172"/>
      <c r="Q2203" s="172"/>
      <c r="R2203" s="172"/>
      <c r="S2203" s="172"/>
      <c r="T2203" s="172"/>
      <c r="U2203" s="172"/>
      <c r="V2203" s="172"/>
      <c r="W2203" s="172"/>
      <c r="X2203" s="172"/>
      <c r="Y2203" s="172"/>
      <c r="Z2203" s="172"/>
      <c r="AA2203" s="172"/>
      <c r="AB2203" s="172"/>
    </row>
    <row r="2204" spans="1:28" ht="51">
      <c r="A2204" s="153" t="s">
        <v>1508</v>
      </c>
      <c r="B2204" s="154" t="s">
        <v>1053</v>
      </c>
      <c r="C2204" s="154" t="s">
        <v>20</v>
      </c>
      <c r="D2204" s="155" t="s">
        <v>1054</v>
      </c>
      <c r="E2204" s="154" t="s">
        <v>48</v>
      </c>
      <c r="F2204" s="156">
        <v>1</v>
      </c>
      <c r="G2204" s="157">
        <v>52.45</v>
      </c>
      <c r="H2204" s="158">
        <v>52.45</v>
      </c>
      <c r="I2204" s="172"/>
      <c r="J2204" s="172"/>
      <c r="K2204" s="172"/>
      <c r="L2204" s="172"/>
      <c r="M2204" s="172"/>
      <c r="N2204" s="172"/>
      <c r="O2204" s="172"/>
      <c r="P2204" s="172"/>
      <c r="Q2204" s="172"/>
      <c r="R2204" s="172"/>
      <c r="S2204" s="172"/>
      <c r="T2204" s="172"/>
      <c r="U2204" s="172"/>
      <c r="V2204" s="172"/>
      <c r="W2204" s="172"/>
      <c r="X2204" s="172"/>
      <c r="Y2204" s="172"/>
      <c r="Z2204" s="172"/>
      <c r="AA2204" s="172"/>
      <c r="AB2204" s="172"/>
    </row>
    <row r="2205" spans="1:28" ht="38.25">
      <c r="A2205" s="166" t="s">
        <v>1513</v>
      </c>
      <c r="B2205" s="167" t="s">
        <v>2828</v>
      </c>
      <c r="C2205" s="167" t="s">
        <v>20</v>
      </c>
      <c r="D2205" s="168" t="s">
        <v>2829</v>
      </c>
      <c r="E2205" s="154" t="s">
        <v>48</v>
      </c>
      <c r="F2205" s="169">
        <v>1</v>
      </c>
      <c r="G2205" s="170">
        <v>6.5</v>
      </c>
      <c r="H2205" s="171">
        <v>6.5</v>
      </c>
      <c r="I2205" s="172"/>
      <c r="J2205" s="172"/>
      <c r="K2205" s="172"/>
      <c r="L2205" s="172"/>
      <c r="M2205" s="172"/>
      <c r="N2205" s="172"/>
      <c r="O2205" s="172"/>
      <c r="P2205" s="172"/>
      <c r="Q2205" s="172"/>
      <c r="R2205" s="172"/>
      <c r="S2205" s="172"/>
      <c r="T2205" s="172"/>
      <c r="U2205" s="172"/>
      <c r="V2205" s="172"/>
      <c r="W2205" s="172"/>
      <c r="X2205" s="172"/>
      <c r="Y2205" s="172"/>
      <c r="Z2205" s="172"/>
      <c r="AA2205" s="172"/>
      <c r="AB2205" s="172"/>
    </row>
    <row r="2206" spans="1:28" ht="38.25">
      <c r="A2206" s="166" t="s">
        <v>1513</v>
      </c>
      <c r="B2206" s="167" t="s">
        <v>2830</v>
      </c>
      <c r="C2206" s="167" t="s">
        <v>20</v>
      </c>
      <c r="D2206" s="168" t="s">
        <v>2831</v>
      </c>
      <c r="E2206" s="154" t="s">
        <v>48</v>
      </c>
      <c r="F2206" s="169">
        <v>1</v>
      </c>
      <c r="G2206" s="170">
        <v>8.8000000000000007</v>
      </c>
      <c r="H2206" s="171">
        <v>8.8000000000000007</v>
      </c>
      <c r="I2206" s="172"/>
      <c r="J2206" s="172"/>
      <c r="K2206" s="172"/>
      <c r="L2206" s="172"/>
      <c r="M2206" s="172"/>
      <c r="N2206" s="172"/>
      <c r="O2206" s="172"/>
      <c r="P2206" s="172"/>
      <c r="Q2206" s="172"/>
      <c r="R2206" s="172"/>
      <c r="S2206" s="172"/>
      <c r="T2206" s="172"/>
      <c r="U2206" s="172"/>
      <c r="V2206" s="172"/>
      <c r="W2206" s="172"/>
      <c r="X2206" s="172"/>
      <c r="Y2206" s="172"/>
      <c r="Z2206" s="172"/>
      <c r="AA2206" s="172"/>
      <c r="AB2206" s="172"/>
    </row>
    <row r="2207" spans="1:28" ht="14.25">
      <c r="A2207" s="166" t="s">
        <v>1508</v>
      </c>
      <c r="B2207" s="167" t="s">
        <v>1615</v>
      </c>
      <c r="C2207" s="167" t="s">
        <v>20</v>
      </c>
      <c r="D2207" s="168" t="s">
        <v>1616</v>
      </c>
      <c r="E2207" s="167" t="s">
        <v>1585</v>
      </c>
      <c r="F2207" s="169">
        <v>0.65</v>
      </c>
      <c r="G2207" s="170">
        <v>31.64</v>
      </c>
      <c r="H2207" s="171" t="s">
        <v>2832</v>
      </c>
      <c r="I2207" s="172"/>
      <c r="J2207" s="172"/>
      <c r="K2207" s="172"/>
      <c r="L2207" s="172"/>
      <c r="M2207" s="172"/>
      <c r="N2207" s="172"/>
      <c r="O2207" s="172"/>
      <c r="P2207" s="172"/>
      <c r="Q2207" s="172"/>
      <c r="R2207" s="172"/>
      <c r="S2207" s="172"/>
      <c r="T2207" s="172"/>
      <c r="U2207" s="172"/>
      <c r="V2207" s="172"/>
      <c r="W2207" s="172"/>
      <c r="X2207" s="172"/>
      <c r="Y2207" s="172"/>
      <c r="Z2207" s="172"/>
      <c r="AA2207" s="172"/>
      <c r="AB2207" s="172"/>
    </row>
    <row r="2208" spans="1:28" ht="14.25">
      <c r="A2208" s="166" t="s">
        <v>1508</v>
      </c>
      <c r="B2208" s="167" t="s">
        <v>1619</v>
      </c>
      <c r="C2208" s="167" t="s">
        <v>20</v>
      </c>
      <c r="D2208" s="168" t="s">
        <v>1620</v>
      </c>
      <c r="E2208" s="167" t="s">
        <v>1585</v>
      </c>
      <c r="F2208" s="169">
        <v>0.65</v>
      </c>
      <c r="G2208" s="170">
        <v>25.52</v>
      </c>
      <c r="H2208" s="171" t="s">
        <v>2833</v>
      </c>
      <c r="I2208" s="172"/>
      <c r="J2208" s="172"/>
      <c r="K2208" s="172"/>
      <c r="L2208" s="172"/>
      <c r="M2208" s="172"/>
      <c r="N2208" s="172"/>
      <c r="O2208" s="172"/>
      <c r="P2208" s="172"/>
      <c r="Q2208" s="172"/>
      <c r="R2208" s="172"/>
      <c r="S2208" s="172"/>
      <c r="T2208" s="172"/>
      <c r="U2208" s="172"/>
      <c r="V2208" s="172"/>
      <c r="W2208" s="172"/>
      <c r="X2208" s="172"/>
      <c r="Y2208" s="172"/>
      <c r="Z2208" s="172"/>
      <c r="AA2208" s="172"/>
      <c r="AB2208" s="172"/>
    </row>
    <row r="2209" spans="1:28" ht="14.25">
      <c r="A2209" s="159"/>
      <c r="B2209" s="160"/>
      <c r="C2209" s="160"/>
      <c r="D2209" s="161"/>
      <c r="E2209" s="160"/>
      <c r="F2209" s="162"/>
      <c r="G2209" s="163"/>
      <c r="H2209" s="164"/>
      <c r="I2209" s="172"/>
      <c r="J2209" s="172"/>
      <c r="K2209" s="172"/>
      <c r="L2209" s="172"/>
      <c r="M2209" s="172"/>
      <c r="N2209" s="172"/>
      <c r="O2209" s="172"/>
      <c r="P2209" s="172"/>
      <c r="Q2209" s="172"/>
      <c r="R2209" s="172"/>
      <c r="S2209" s="172"/>
      <c r="T2209" s="172"/>
      <c r="U2209" s="172"/>
      <c r="V2209" s="172"/>
      <c r="W2209" s="172"/>
      <c r="X2209" s="172"/>
      <c r="Y2209" s="172"/>
      <c r="Z2209" s="172"/>
      <c r="AA2209" s="172"/>
      <c r="AB2209" s="172"/>
    </row>
    <row r="2210" spans="1:28" ht="14.25">
      <c r="A2210" s="148" t="s">
        <v>1055</v>
      </c>
      <c r="B2210" s="149" t="s">
        <v>7</v>
      </c>
      <c r="C2210" s="149" t="s">
        <v>1504</v>
      </c>
      <c r="D2210" s="165" t="s">
        <v>1505</v>
      </c>
      <c r="E2210" s="149" t="s">
        <v>10</v>
      </c>
      <c r="F2210" s="150" t="s">
        <v>11</v>
      </c>
      <c r="G2210" s="151" t="s">
        <v>1506</v>
      </c>
      <c r="H2210" s="152" t="s">
        <v>1507</v>
      </c>
      <c r="I2210" s="172"/>
      <c r="J2210" s="172"/>
      <c r="K2210" s="172"/>
      <c r="L2210" s="172"/>
      <c r="M2210" s="172"/>
      <c r="N2210" s="172"/>
      <c r="O2210" s="172"/>
      <c r="P2210" s="172"/>
      <c r="Q2210" s="172"/>
      <c r="R2210" s="172"/>
      <c r="S2210" s="172"/>
      <c r="T2210" s="172"/>
      <c r="U2210" s="172"/>
      <c r="V2210" s="172"/>
      <c r="W2210" s="172"/>
      <c r="X2210" s="172"/>
      <c r="Y2210" s="172"/>
      <c r="Z2210" s="172"/>
      <c r="AA2210" s="172"/>
      <c r="AB2210" s="172"/>
    </row>
    <row r="2211" spans="1:28" ht="25.5">
      <c r="A2211" s="153" t="s">
        <v>1508</v>
      </c>
      <c r="B2211" s="154" t="s">
        <v>1056</v>
      </c>
      <c r="C2211" s="154" t="s">
        <v>27</v>
      </c>
      <c r="D2211" s="155" t="s">
        <v>1057</v>
      </c>
      <c r="E2211" s="154" t="s">
        <v>76</v>
      </c>
      <c r="F2211" s="156">
        <v>1</v>
      </c>
      <c r="G2211" s="157">
        <v>31.64</v>
      </c>
      <c r="H2211" s="158">
        <v>31.64</v>
      </c>
      <c r="I2211" s="172"/>
      <c r="J2211" s="172"/>
      <c r="K2211" s="172"/>
      <c r="L2211" s="172"/>
      <c r="M2211" s="172"/>
      <c r="N2211" s="172"/>
      <c r="O2211" s="172"/>
      <c r="P2211" s="172"/>
      <c r="Q2211" s="172"/>
      <c r="R2211" s="172"/>
      <c r="S2211" s="172"/>
      <c r="T2211" s="172"/>
      <c r="U2211" s="172"/>
      <c r="V2211" s="172"/>
      <c r="W2211" s="172"/>
      <c r="X2211" s="172"/>
      <c r="Y2211" s="172"/>
      <c r="Z2211" s="172"/>
      <c r="AA2211" s="172"/>
      <c r="AB2211" s="172"/>
    </row>
    <row r="2212" spans="1:28" ht="25.5">
      <c r="A2212" s="166" t="s">
        <v>1510</v>
      </c>
      <c r="B2212" s="167" t="s">
        <v>2637</v>
      </c>
      <c r="C2212" s="167" t="s">
        <v>27</v>
      </c>
      <c r="D2212" s="168" t="s">
        <v>1616</v>
      </c>
      <c r="E2212" s="167" t="s">
        <v>1673</v>
      </c>
      <c r="F2212" s="169">
        <v>0.48299989999999998</v>
      </c>
      <c r="G2212" s="170">
        <v>31.63</v>
      </c>
      <c r="H2212" s="171">
        <v>15.27</v>
      </c>
      <c r="I2212" s="172"/>
      <c r="J2212" s="172"/>
      <c r="K2212" s="172"/>
      <c r="L2212" s="172"/>
      <c r="M2212" s="172"/>
      <c r="N2212" s="172"/>
      <c r="O2212" s="172"/>
      <c r="P2212" s="172"/>
      <c r="Q2212" s="172"/>
      <c r="R2212" s="172"/>
      <c r="S2212" s="172"/>
      <c r="T2212" s="172"/>
      <c r="U2212" s="172"/>
      <c r="V2212" s="172"/>
      <c r="W2212" s="172"/>
      <c r="X2212" s="172"/>
      <c r="Y2212" s="172"/>
      <c r="Z2212" s="172"/>
      <c r="AA2212" s="172"/>
      <c r="AB2212" s="172"/>
    </row>
    <row r="2213" spans="1:28" ht="25.5">
      <c r="A2213" s="166" t="s">
        <v>1510</v>
      </c>
      <c r="B2213" s="167" t="s">
        <v>2638</v>
      </c>
      <c r="C2213" s="167" t="s">
        <v>27</v>
      </c>
      <c r="D2213" s="168" t="s">
        <v>2639</v>
      </c>
      <c r="E2213" s="167" t="s">
        <v>1673</v>
      </c>
      <c r="F2213" s="169">
        <v>0.1509375</v>
      </c>
      <c r="G2213" s="170">
        <v>25.52</v>
      </c>
      <c r="H2213" s="171">
        <v>3.85</v>
      </c>
      <c r="I2213" s="172"/>
      <c r="J2213" s="172"/>
      <c r="K2213" s="172"/>
      <c r="L2213" s="172"/>
      <c r="M2213" s="172"/>
      <c r="N2213" s="172"/>
      <c r="O2213" s="172"/>
      <c r="P2213" s="172"/>
      <c r="Q2213" s="172"/>
      <c r="R2213" s="172"/>
      <c r="S2213" s="172"/>
      <c r="T2213" s="172"/>
      <c r="U2213" s="172"/>
      <c r="V2213" s="172"/>
      <c r="W2213" s="172"/>
      <c r="X2213" s="172"/>
      <c r="Y2213" s="172"/>
      <c r="Z2213" s="172"/>
      <c r="AA2213" s="172"/>
      <c r="AB2213" s="172"/>
    </row>
    <row r="2214" spans="1:28" ht="14.25">
      <c r="A2214" s="166" t="s">
        <v>1513</v>
      </c>
      <c r="B2214" s="167" t="s">
        <v>2834</v>
      </c>
      <c r="C2214" s="167" t="s">
        <v>27</v>
      </c>
      <c r="D2214" s="168" t="s">
        <v>2835</v>
      </c>
      <c r="E2214" s="167" t="s">
        <v>76</v>
      </c>
      <c r="F2214" s="169">
        <v>1</v>
      </c>
      <c r="G2214" s="170">
        <v>12.52</v>
      </c>
      <c r="H2214" s="171">
        <v>12.52</v>
      </c>
      <c r="I2214" s="172"/>
      <c r="J2214" s="172"/>
      <c r="K2214" s="172"/>
      <c r="L2214" s="172"/>
      <c r="M2214" s="172"/>
      <c r="N2214" s="172"/>
      <c r="O2214" s="172"/>
      <c r="P2214" s="172"/>
      <c r="Q2214" s="172"/>
      <c r="R2214" s="172"/>
      <c r="S2214" s="172"/>
      <c r="T2214" s="172"/>
      <c r="U2214" s="172"/>
      <c r="V2214" s="172"/>
      <c r="W2214" s="172"/>
      <c r="X2214" s="172"/>
      <c r="Y2214" s="172"/>
      <c r="Z2214" s="172"/>
      <c r="AA2214" s="172"/>
      <c r="AB2214" s="172"/>
    </row>
    <row r="2215" spans="1:28" ht="14.25">
      <c r="A2215" s="159"/>
      <c r="B2215" s="160"/>
      <c r="C2215" s="160"/>
      <c r="D2215" s="161"/>
      <c r="E2215" s="160"/>
      <c r="F2215" s="162"/>
      <c r="G2215" s="163"/>
      <c r="H2215" s="164"/>
      <c r="I2215" s="172"/>
      <c r="J2215" s="172"/>
      <c r="K2215" s="172"/>
      <c r="L2215" s="172"/>
      <c r="M2215" s="172"/>
      <c r="N2215" s="172"/>
      <c r="O2215" s="172"/>
      <c r="P2215" s="172"/>
      <c r="Q2215" s="172"/>
      <c r="R2215" s="172"/>
      <c r="S2215" s="172"/>
      <c r="T2215" s="172"/>
      <c r="U2215" s="172"/>
      <c r="V2215" s="172"/>
      <c r="W2215" s="172"/>
      <c r="X2215" s="172"/>
      <c r="Y2215" s="172"/>
      <c r="Z2215" s="172"/>
      <c r="AA2215" s="172"/>
      <c r="AB2215" s="172"/>
    </row>
    <row r="2216" spans="1:28" ht="14.25">
      <c r="A2216" s="148" t="s">
        <v>1058</v>
      </c>
      <c r="B2216" s="149" t="s">
        <v>7</v>
      </c>
      <c r="C2216" s="149" t="s">
        <v>1504</v>
      </c>
      <c r="D2216" s="165" t="s">
        <v>1505</v>
      </c>
      <c r="E2216" s="149" t="s">
        <v>10</v>
      </c>
      <c r="F2216" s="150" t="s">
        <v>11</v>
      </c>
      <c r="G2216" s="151" t="s">
        <v>1506</v>
      </c>
      <c r="H2216" s="152" t="s">
        <v>1507</v>
      </c>
      <c r="I2216" s="172"/>
      <c r="J2216" s="172"/>
      <c r="K2216" s="172"/>
      <c r="L2216" s="172"/>
      <c r="M2216" s="172"/>
      <c r="N2216" s="172"/>
      <c r="O2216" s="172"/>
      <c r="P2216" s="172"/>
      <c r="Q2216" s="172"/>
      <c r="R2216" s="172"/>
      <c r="S2216" s="172"/>
      <c r="T2216" s="172"/>
      <c r="U2216" s="172"/>
      <c r="V2216" s="172"/>
      <c r="W2216" s="172"/>
      <c r="X2216" s="172"/>
      <c r="Y2216" s="172"/>
      <c r="Z2216" s="172"/>
      <c r="AA2216" s="172"/>
      <c r="AB2216" s="172"/>
    </row>
    <row r="2217" spans="1:28" ht="25.5">
      <c r="A2217" s="153" t="s">
        <v>1508</v>
      </c>
      <c r="B2217" s="154" t="s">
        <v>1059</v>
      </c>
      <c r="C2217" s="154" t="s">
        <v>27</v>
      </c>
      <c r="D2217" s="155" t="s">
        <v>1060</v>
      </c>
      <c r="E2217" s="154" t="s">
        <v>76</v>
      </c>
      <c r="F2217" s="156">
        <v>1</v>
      </c>
      <c r="G2217" s="157">
        <v>41.78</v>
      </c>
      <c r="H2217" s="158">
        <v>41.78</v>
      </c>
      <c r="I2217" s="172"/>
      <c r="J2217" s="172"/>
      <c r="K2217" s="172"/>
      <c r="L2217" s="172"/>
      <c r="M2217" s="172"/>
      <c r="N2217" s="172"/>
      <c r="O2217" s="172"/>
      <c r="P2217" s="172"/>
      <c r="Q2217" s="172"/>
      <c r="R2217" s="172"/>
      <c r="S2217" s="172"/>
      <c r="T2217" s="172"/>
      <c r="U2217" s="172"/>
      <c r="V2217" s="172"/>
      <c r="W2217" s="172"/>
      <c r="X2217" s="172"/>
      <c r="Y2217" s="172"/>
      <c r="Z2217" s="172"/>
      <c r="AA2217" s="172"/>
      <c r="AB2217" s="172"/>
    </row>
    <row r="2218" spans="1:28" ht="25.5">
      <c r="A2218" s="166" t="s">
        <v>1510</v>
      </c>
      <c r="B2218" s="167" t="s">
        <v>2637</v>
      </c>
      <c r="C2218" s="167" t="s">
        <v>27</v>
      </c>
      <c r="D2218" s="168" t="s">
        <v>1616</v>
      </c>
      <c r="E2218" s="167" t="s">
        <v>1673</v>
      </c>
      <c r="F2218" s="169">
        <v>0.72889999999999999</v>
      </c>
      <c r="G2218" s="170">
        <v>31.63</v>
      </c>
      <c r="H2218" s="171">
        <v>23.05</v>
      </c>
      <c r="I2218" s="172"/>
      <c r="J2218" s="172"/>
      <c r="K2218" s="172"/>
      <c r="L2218" s="172"/>
      <c r="M2218" s="172"/>
      <c r="N2218" s="172"/>
      <c r="O2218" s="172"/>
      <c r="P2218" s="172"/>
      <c r="Q2218" s="172"/>
      <c r="R2218" s="172"/>
      <c r="S2218" s="172"/>
      <c r="T2218" s="172"/>
      <c r="U2218" s="172"/>
      <c r="V2218" s="172"/>
      <c r="W2218" s="172"/>
      <c r="X2218" s="172"/>
      <c r="Y2218" s="172"/>
      <c r="Z2218" s="172"/>
      <c r="AA2218" s="172"/>
      <c r="AB2218" s="172"/>
    </row>
    <row r="2219" spans="1:28" ht="25.5">
      <c r="A2219" s="166" t="s">
        <v>1510</v>
      </c>
      <c r="B2219" s="167" t="s">
        <v>2638</v>
      </c>
      <c r="C2219" s="167" t="s">
        <v>27</v>
      </c>
      <c r="D2219" s="168" t="s">
        <v>2639</v>
      </c>
      <c r="E2219" s="167" t="s">
        <v>1673</v>
      </c>
      <c r="F2219" s="169">
        <v>0.72889999999999999</v>
      </c>
      <c r="G2219" s="170">
        <v>25.52</v>
      </c>
      <c r="H2219" s="171">
        <v>18.600000000000001</v>
      </c>
      <c r="I2219" s="172"/>
      <c r="J2219" s="172"/>
      <c r="K2219" s="172"/>
      <c r="L2219" s="172"/>
      <c r="M2219" s="172"/>
      <c r="N2219" s="172"/>
      <c r="O2219" s="172"/>
      <c r="P2219" s="172"/>
      <c r="Q2219" s="172"/>
      <c r="R2219" s="172"/>
      <c r="S2219" s="172"/>
      <c r="T2219" s="172"/>
      <c r="U2219" s="172"/>
      <c r="V2219" s="172"/>
      <c r="W2219" s="172"/>
      <c r="X2219" s="172"/>
      <c r="Y2219" s="172"/>
      <c r="Z2219" s="172"/>
      <c r="AA2219" s="172"/>
      <c r="AB2219" s="172"/>
    </row>
    <row r="2220" spans="1:28" ht="14.25">
      <c r="A2220" s="166" t="s">
        <v>1513</v>
      </c>
      <c r="B2220" s="167" t="s">
        <v>2207</v>
      </c>
      <c r="C2220" s="167" t="s">
        <v>27</v>
      </c>
      <c r="D2220" s="168" t="s">
        <v>2208</v>
      </c>
      <c r="E2220" s="167" t="s">
        <v>76</v>
      </c>
      <c r="F2220" s="169">
        <v>4.2000000000000003E-2</v>
      </c>
      <c r="G2220" s="170">
        <v>3.29</v>
      </c>
      <c r="H2220" s="171">
        <v>0.13</v>
      </c>
      <c r="I2220" s="172"/>
      <c r="J2220" s="172"/>
      <c r="K2220" s="172"/>
      <c r="L2220" s="172"/>
      <c r="M2220" s="172"/>
      <c r="N2220" s="172"/>
      <c r="O2220" s="172"/>
      <c r="P2220" s="172"/>
      <c r="Q2220" s="172"/>
      <c r="R2220" s="172"/>
      <c r="S2220" s="172"/>
      <c r="T2220" s="172"/>
      <c r="U2220" s="172"/>
      <c r="V2220" s="172"/>
      <c r="W2220" s="172"/>
      <c r="X2220" s="172"/>
      <c r="Y2220" s="172"/>
      <c r="Z2220" s="172"/>
      <c r="AA2220" s="172"/>
      <c r="AB2220" s="172"/>
    </row>
    <row r="2221" spans="1:28" ht="14.25">
      <c r="A2221" s="159"/>
      <c r="B2221" s="160"/>
      <c r="C2221" s="160"/>
      <c r="D2221" s="161"/>
      <c r="E2221" s="160"/>
      <c r="F2221" s="162"/>
      <c r="G2221" s="163"/>
      <c r="H2221" s="164"/>
      <c r="I2221" s="172"/>
      <c r="J2221" s="172"/>
      <c r="K2221" s="172"/>
      <c r="L2221" s="172"/>
      <c r="M2221" s="172"/>
      <c r="N2221" s="172"/>
      <c r="O2221" s="172"/>
      <c r="P2221" s="172"/>
      <c r="Q2221" s="172"/>
      <c r="R2221" s="172"/>
      <c r="S2221" s="172"/>
      <c r="T2221" s="172"/>
      <c r="U2221" s="172"/>
      <c r="V2221" s="172"/>
      <c r="W2221" s="172"/>
      <c r="X2221" s="172"/>
      <c r="Y2221" s="172"/>
      <c r="Z2221" s="172"/>
      <c r="AA2221" s="172"/>
      <c r="AB2221" s="172"/>
    </row>
    <row r="2222" spans="1:28" ht="14.25">
      <c r="A2222" s="148" t="s">
        <v>1061</v>
      </c>
      <c r="B2222" s="149" t="s">
        <v>7</v>
      </c>
      <c r="C2222" s="149" t="s">
        <v>1504</v>
      </c>
      <c r="D2222" s="165" t="s">
        <v>1505</v>
      </c>
      <c r="E2222" s="149" t="s">
        <v>10</v>
      </c>
      <c r="F2222" s="150" t="s">
        <v>11</v>
      </c>
      <c r="G2222" s="151" t="s">
        <v>1506</v>
      </c>
      <c r="H2222" s="152" t="s">
        <v>1507</v>
      </c>
      <c r="I2222" s="172"/>
      <c r="J2222" s="172"/>
      <c r="K2222" s="172"/>
      <c r="L2222" s="172"/>
      <c r="M2222" s="172"/>
      <c r="N2222" s="172"/>
      <c r="O2222" s="172"/>
      <c r="P2222" s="172"/>
      <c r="Q2222" s="172"/>
      <c r="R2222" s="172"/>
      <c r="S2222" s="172"/>
      <c r="T2222" s="172"/>
      <c r="U2222" s="172"/>
      <c r="V2222" s="172"/>
      <c r="W2222" s="172"/>
      <c r="X2222" s="172"/>
      <c r="Y2222" s="172"/>
      <c r="Z2222" s="172"/>
      <c r="AA2222" s="172"/>
      <c r="AB2222" s="172"/>
    </row>
    <row r="2223" spans="1:28" ht="14.25">
      <c r="A2223" s="153" t="s">
        <v>1508</v>
      </c>
      <c r="B2223" s="154" t="s">
        <v>1062</v>
      </c>
      <c r="C2223" s="154" t="s">
        <v>147</v>
      </c>
      <c r="D2223" s="155" t="s">
        <v>1063</v>
      </c>
      <c r="E2223" s="154" t="s">
        <v>1064</v>
      </c>
      <c r="F2223" s="156">
        <v>1</v>
      </c>
      <c r="G2223" s="157">
        <v>384.18</v>
      </c>
      <c r="H2223" s="158">
        <v>384.18</v>
      </c>
      <c r="I2223" s="172"/>
      <c r="J2223" s="172"/>
      <c r="K2223" s="172"/>
      <c r="L2223" s="172"/>
      <c r="M2223" s="172"/>
      <c r="N2223" s="172"/>
      <c r="O2223" s="172"/>
      <c r="P2223" s="172"/>
      <c r="Q2223" s="172"/>
      <c r="R2223" s="172"/>
      <c r="S2223" s="172"/>
      <c r="T2223" s="172"/>
      <c r="U2223" s="172"/>
      <c r="V2223" s="172"/>
      <c r="W2223" s="172"/>
      <c r="X2223" s="172"/>
      <c r="Y2223" s="172"/>
      <c r="Z2223" s="172"/>
      <c r="AA2223" s="172"/>
      <c r="AB2223" s="172"/>
    </row>
    <row r="2224" spans="1:28" ht="25.5">
      <c r="A2224" s="166" t="s">
        <v>1510</v>
      </c>
      <c r="B2224" s="167" t="s">
        <v>2637</v>
      </c>
      <c r="C2224" s="167" t="s">
        <v>27</v>
      </c>
      <c r="D2224" s="168" t="s">
        <v>1616</v>
      </c>
      <c r="E2224" s="167" t="s">
        <v>1673</v>
      </c>
      <c r="F2224" s="169">
        <v>0.25</v>
      </c>
      <c r="G2224" s="170">
        <v>31.63</v>
      </c>
      <c r="H2224" s="171">
        <v>7.9</v>
      </c>
      <c r="I2224" s="172"/>
      <c r="J2224" s="172"/>
      <c r="K2224" s="172"/>
      <c r="L2224" s="172"/>
      <c r="M2224" s="172"/>
      <c r="N2224" s="172"/>
      <c r="O2224" s="172"/>
      <c r="P2224" s="172"/>
      <c r="Q2224" s="172"/>
      <c r="R2224" s="172"/>
      <c r="S2224" s="172"/>
      <c r="T2224" s="172"/>
      <c r="U2224" s="172"/>
      <c r="V2224" s="172"/>
      <c r="W2224" s="172"/>
      <c r="X2224" s="172"/>
      <c r="Y2224" s="172"/>
      <c r="Z2224" s="172"/>
      <c r="AA2224" s="172"/>
      <c r="AB2224" s="172"/>
    </row>
    <row r="2225" spans="1:28" ht="25.5">
      <c r="A2225" s="166" t="s">
        <v>1510</v>
      </c>
      <c r="B2225" s="167" t="s">
        <v>2638</v>
      </c>
      <c r="C2225" s="167" t="s">
        <v>27</v>
      </c>
      <c r="D2225" s="168" t="s">
        <v>2639</v>
      </c>
      <c r="E2225" s="167" t="s">
        <v>1673</v>
      </c>
      <c r="F2225" s="169">
        <v>0.25</v>
      </c>
      <c r="G2225" s="170">
        <v>25.52</v>
      </c>
      <c r="H2225" s="171">
        <v>6.38</v>
      </c>
      <c r="I2225" s="172"/>
      <c r="J2225" s="172"/>
      <c r="K2225" s="172"/>
      <c r="L2225" s="172"/>
      <c r="M2225" s="172"/>
      <c r="N2225" s="172"/>
      <c r="O2225" s="172"/>
      <c r="P2225" s="172"/>
      <c r="Q2225" s="172"/>
      <c r="R2225" s="172"/>
      <c r="S2225" s="172"/>
      <c r="T2225" s="172"/>
      <c r="U2225" s="172"/>
      <c r="V2225" s="172"/>
      <c r="W2225" s="172"/>
      <c r="X2225" s="172"/>
      <c r="Y2225" s="172"/>
      <c r="Z2225" s="172"/>
      <c r="AA2225" s="172"/>
      <c r="AB2225" s="172"/>
    </row>
    <row r="2226" spans="1:28" ht="14.25">
      <c r="A2226" s="166" t="s">
        <v>1513</v>
      </c>
      <c r="B2226" s="167" t="s">
        <v>2836</v>
      </c>
      <c r="C2226" s="167" t="s">
        <v>627</v>
      </c>
      <c r="D2226" s="168" t="s">
        <v>2837</v>
      </c>
      <c r="E2226" s="167" t="s">
        <v>48</v>
      </c>
      <c r="F2226" s="169">
        <v>1</v>
      </c>
      <c r="G2226" s="170">
        <v>369.9</v>
      </c>
      <c r="H2226" s="171">
        <v>369.9</v>
      </c>
      <c r="I2226" s="172"/>
      <c r="J2226" s="172"/>
      <c r="K2226" s="172"/>
      <c r="L2226" s="172"/>
      <c r="M2226" s="172"/>
      <c r="N2226" s="172"/>
      <c r="O2226" s="172"/>
      <c r="P2226" s="172"/>
      <c r="Q2226" s="172"/>
      <c r="R2226" s="172"/>
      <c r="S2226" s="172"/>
      <c r="T2226" s="172"/>
      <c r="U2226" s="172"/>
      <c r="V2226" s="172"/>
      <c r="W2226" s="172"/>
      <c r="X2226" s="172"/>
      <c r="Y2226" s="172"/>
      <c r="Z2226" s="172"/>
      <c r="AA2226" s="172"/>
      <c r="AB2226" s="172"/>
    </row>
    <row r="2227" spans="1:28" ht="14.25">
      <c r="A2227" s="159"/>
      <c r="B2227" s="160"/>
      <c r="C2227" s="160"/>
      <c r="D2227" s="161"/>
      <c r="E2227" s="160"/>
      <c r="F2227" s="162"/>
      <c r="G2227" s="163"/>
      <c r="H2227" s="164"/>
      <c r="I2227" s="172"/>
      <c r="J2227" s="172"/>
      <c r="K2227" s="172"/>
      <c r="L2227" s="172"/>
      <c r="M2227" s="172"/>
      <c r="N2227" s="172"/>
      <c r="O2227" s="172"/>
      <c r="P2227" s="172"/>
      <c r="Q2227" s="172"/>
      <c r="R2227" s="172"/>
      <c r="S2227" s="172"/>
      <c r="T2227" s="172"/>
      <c r="U2227" s="172"/>
      <c r="V2227" s="172"/>
      <c r="W2227" s="172"/>
      <c r="X2227" s="172"/>
      <c r="Y2227" s="172"/>
      <c r="Z2227" s="172"/>
      <c r="AA2227" s="172"/>
      <c r="AB2227" s="172"/>
    </row>
    <row r="2228" spans="1:28" ht="14.25">
      <c r="A2228" s="148" t="s">
        <v>1065</v>
      </c>
      <c r="B2228" s="149" t="s">
        <v>7</v>
      </c>
      <c r="C2228" s="149" t="s">
        <v>1504</v>
      </c>
      <c r="D2228" s="165" t="s">
        <v>1505</v>
      </c>
      <c r="E2228" s="149" t="s">
        <v>10</v>
      </c>
      <c r="F2228" s="150" t="s">
        <v>11</v>
      </c>
      <c r="G2228" s="151" t="s">
        <v>1506</v>
      </c>
      <c r="H2228" s="152" t="s">
        <v>1507</v>
      </c>
      <c r="I2228" s="172"/>
      <c r="J2228" s="172"/>
      <c r="K2228" s="172"/>
      <c r="L2228" s="172"/>
      <c r="M2228" s="172"/>
      <c r="N2228" s="172"/>
      <c r="O2228" s="172"/>
      <c r="P2228" s="172"/>
      <c r="Q2228" s="172"/>
      <c r="R2228" s="172"/>
      <c r="S2228" s="172"/>
      <c r="T2228" s="172"/>
      <c r="U2228" s="172"/>
      <c r="V2228" s="172"/>
      <c r="W2228" s="172"/>
      <c r="X2228" s="172"/>
      <c r="Y2228" s="172"/>
      <c r="Z2228" s="172"/>
      <c r="AA2228" s="172"/>
      <c r="AB2228" s="172"/>
    </row>
    <row r="2229" spans="1:28" ht="25.5">
      <c r="A2229" s="153" t="s">
        <v>1508</v>
      </c>
      <c r="B2229" s="154" t="s">
        <v>1066</v>
      </c>
      <c r="C2229" s="154" t="s">
        <v>147</v>
      </c>
      <c r="D2229" s="155" t="s">
        <v>1067</v>
      </c>
      <c r="E2229" s="154" t="s">
        <v>1064</v>
      </c>
      <c r="F2229" s="156">
        <v>1</v>
      </c>
      <c r="G2229" s="157">
        <v>569.35</v>
      </c>
      <c r="H2229" s="158">
        <v>569.35</v>
      </c>
      <c r="I2229" s="172"/>
      <c r="J2229" s="172"/>
      <c r="K2229" s="172"/>
      <c r="L2229" s="172"/>
      <c r="M2229" s="172"/>
      <c r="N2229" s="172"/>
      <c r="O2229" s="172"/>
      <c r="P2229" s="172"/>
      <c r="Q2229" s="172"/>
      <c r="R2229" s="172"/>
      <c r="S2229" s="172"/>
      <c r="T2229" s="172"/>
      <c r="U2229" s="172"/>
      <c r="V2229" s="172"/>
      <c r="W2229" s="172"/>
      <c r="X2229" s="172"/>
      <c r="Y2229" s="172"/>
      <c r="Z2229" s="172"/>
      <c r="AA2229" s="172"/>
      <c r="AB2229" s="172"/>
    </row>
    <row r="2230" spans="1:28" ht="25.5">
      <c r="A2230" s="166" t="s">
        <v>1510</v>
      </c>
      <c r="B2230" s="167" t="s">
        <v>2638</v>
      </c>
      <c r="C2230" s="167" t="s">
        <v>27</v>
      </c>
      <c r="D2230" s="168" t="s">
        <v>2639</v>
      </c>
      <c r="E2230" s="167" t="s">
        <v>1673</v>
      </c>
      <c r="F2230" s="169">
        <v>0.45</v>
      </c>
      <c r="G2230" s="170">
        <v>25.52</v>
      </c>
      <c r="H2230" s="171">
        <v>11.48</v>
      </c>
      <c r="I2230" s="172"/>
      <c r="J2230" s="172"/>
      <c r="K2230" s="172"/>
      <c r="L2230" s="172"/>
      <c r="M2230" s="172"/>
      <c r="N2230" s="172"/>
      <c r="O2230" s="172"/>
      <c r="P2230" s="172"/>
      <c r="Q2230" s="172"/>
      <c r="R2230" s="172"/>
      <c r="S2230" s="172"/>
      <c r="T2230" s="172"/>
      <c r="U2230" s="172"/>
      <c r="V2230" s="172"/>
      <c r="W2230" s="172"/>
      <c r="X2230" s="172"/>
      <c r="Y2230" s="172"/>
      <c r="Z2230" s="172"/>
      <c r="AA2230" s="172"/>
      <c r="AB2230" s="172"/>
    </row>
    <row r="2231" spans="1:28" ht="25.5">
      <c r="A2231" s="166" t="s">
        <v>1510</v>
      </c>
      <c r="B2231" s="167" t="s">
        <v>2637</v>
      </c>
      <c r="C2231" s="167" t="s">
        <v>27</v>
      </c>
      <c r="D2231" s="168" t="s">
        <v>1616</v>
      </c>
      <c r="E2231" s="167" t="s">
        <v>1673</v>
      </c>
      <c r="F2231" s="169">
        <v>0.45</v>
      </c>
      <c r="G2231" s="170">
        <v>31.63</v>
      </c>
      <c r="H2231" s="171">
        <v>14.23</v>
      </c>
      <c r="I2231" s="172"/>
      <c r="J2231" s="172"/>
      <c r="K2231" s="172"/>
      <c r="L2231" s="172"/>
      <c r="M2231" s="172"/>
      <c r="N2231" s="172"/>
      <c r="O2231" s="172"/>
      <c r="P2231" s="172"/>
      <c r="Q2231" s="172"/>
      <c r="R2231" s="172"/>
      <c r="S2231" s="172"/>
      <c r="T2231" s="172"/>
      <c r="U2231" s="172"/>
      <c r="V2231" s="172"/>
      <c r="W2231" s="172"/>
      <c r="X2231" s="172"/>
      <c r="Y2231" s="172"/>
      <c r="Z2231" s="172"/>
      <c r="AA2231" s="172"/>
      <c r="AB2231" s="172"/>
    </row>
    <row r="2232" spans="1:28" ht="14.25">
      <c r="A2232" s="166" t="s">
        <v>1513</v>
      </c>
      <c r="B2232" s="167" t="s">
        <v>2838</v>
      </c>
      <c r="C2232" s="167" t="s">
        <v>627</v>
      </c>
      <c r="D2232" s="168" t="s">
        <v>2839</v>
      </c>
      <c r="E2232" s="167" t="s">
        <v>48</v>
      </c>
      <c r="F2232" s="169">
        <v>1</v>
      </c>
      <c r="G2232" s="170">
        <v>543.64</v>
      </c>
      <c r="H2232" s="171">
        <v>543.64</v>
      </c>
      <c r="I2232" s="172"/>
      <c r="J2232" s="172"/>
      <c r="K2232" s="172"/>
      <c r="L2232" s="172"/>
      <c r="M2232" s="172"/>
      <c r="N2232" s="172"/>
      <c r="O2232" s="172"/>
      <c r="P2232" s="172"/>
      <c r="Q2232" s="172"/>
      <c r="R2232" s="172"/>
      <c r="S2232" s="172"/>
      <c r="T2232" s="172"/>
      <c r="U2232" s="172"/>
      <c r="V2232" s="172"/>
      <c r="W2232" s="172"/>
      <c r="X2232" s="172"/>
      <c r="Y2232" s="172"/>
      <c r="Z2232" s="172"/>
      <c r="AA2232" s="172"/>
      <c r="AB2232" s="172"/>
    </row>
    <row r="2233" spans="1:28" ht="14.25">
      <c r="A2233" s="159"/>
      <c r="B2233" s="160"/>
      <c r="C2233" s="160"/>
      <c r="D2233" s="161"/>
      <c r="E2233" s="160"/>
      <c r="F2233" s="162"/>
      <c r="G2233" s="163"/>
      <c r="H2233" s="164"/>
      <c r="I2233" s="172"/>
      <c r="J2233" s="172"/>
      <c r="K2233" s="172"/>
      <c r="L2233" s="172"/>
      <c r="M2233" s="172"/>
      <c r="N2233" s="172"/>
      <c r="O2233" s="172"/>
      <c r="P2233" s="172"/>
      <c r="Q2233" s="172"/>
      <c r="R2233" s="172"/>
      <c r="S2233" s="172"/>
      <c r="T2233" s="172"/>
      <c r="U2233" s="172"/>
      <c r="V2233" s="172"/>
      <c r="W2233" s="172"/>
      <c r="X2233" s="172"/>
      <c r="Y2233" s="172"/>
      <c r="Z2233" s="172"/>
      <c r="AA2233" s="172"/>
      <c r="AB2233" s="172"/>
    </row>
    <row r="2234" spans="1:28" ht="14.25">
      <c r="A2234" s="148" t="s">
        <v>1068</v>
      </c>
      <c r="B2234" s="149" t="s">
        <v>7</v>
      </c>
      <c r="C2234" s="149" t="s">
        <v>1504</v>
      </c>
      <c r="D2234" s="165" t="s">
        <v>1505</v>
      </c>
      <c r="E2234" s="149" t="s">
        <v>10</v>
      </c>
      <c r="F2234" s="150" t="s">
        <v>11</v>
      </c>
      <c r="G2234" s="151" t="s">
        <v>1506</v>
      </c>
      <c r="H2234" s="152" t="s">
        <v>1507</v>
      </c>
      <c r="I2234" s="172"/>
      <c r="J2234" s="172"/>
      <c r="K2234" s="172"/>
      <c r="L2234" s="172"/>
      <c r="M2234" s="172"/>
      <c r="N2234" s="172"/>
      <c r="O2234" s="172"/>
      <c r="P2234" s="172"/>
      <c r="Q2234" s="172"/>
      <c r="R2234" s="172"/>
      <c r="S2234" s="172"/>
      <c r="T2234" s="172"/>
      <c r="U2234" s="172"/>
      <c r="V2234" s="172"/>
      <c r="W2234" s="172"/>
      <c r="X2234" s="172"/>
      <c r="Y2234" s="172"/>
      <c r="Z2234" s="172"/>
      <c r="AA2234" s="172"/>
      <c r="AB2234" s="172"/>
    </row>
    <row r="2235" spans="1:28" ht="25.5">
      <c r="A2235" s="153" t="s">
        <v>1508</v>
      </c>
      <c r="B2235" s="154" t="s">
        <v>1069</v>
      </c>
      <c r="C2235" s="154" t="s">
        <v>27</v>
      </c>
      <c r="D2235" s="155" t="s">
        <v>1070</v>
      </c>
      <c r="E2235" s="154" t="s">
        <v>76</v>
      </c>
      <c r="F2235" s="156">
        <v>1</v>
      </c>
      <c r="G2235" s="157">
        <v>103.19</v>
      </c>
      <c r="H2235" s="158">
        <v>103.19</v>
      </c>
      <c r="I2235" s="172"/>
      <c r="J2235" s="172"/>
      <c r="K2235" s="172"/>
      <c r="L2235" s="172"/>
      <c r="M2235" s="172"/>
      <c r="N2235" s="172"/>
      <c r="O2235" s="172"/>
      <c r="P2235" s="172"/>
      <c r="Q2235" s="172"/>
      <c r="R2235" s="172"/>
      <c r="S2235" s="172"/>
      <c r="T2235" s="172"/>
      <c r="U2235" s="172"/>
      <c r="V2235" s="172"/>
      <c r="W2235" s="172"/>
      <c r="X2235" s="172"/>
      <c r="Y2235" s="172"/>
      <c r="Z2235" s="172"/>
      <c r="AA2235" s="172"/>
      <c r="AB2235" s="172"/>
    </row>
    <row r="2236" spans="1:28" ht="25.5">
      <c r="A2236" s="166" t="s">
        <v>1510</v>
      </c>
      <c r="B2236" s="167" t="s">
        <v>2637</v>
      </c>
      <c r="C2236" s="167" t="s">
        <v>27</v>
      </c>
      <c r="D2236" s="168" t="s">
        <v>1616</v>
      </c>
      <c r="E2236" s="167" t="s">
        <v>1673</v>
      </c>
      <c r="F2236" s="169">
        <v>0.62809999999999999</v>
      </c>
      <c r="G2236" s="170">
        <v>31.63</v>
      </c>
      <c r="H2236" s="171">
        <v>19.86</v>
      </c>
      <c r="I2236" s="172"/>
      <c r="J2236" s="172"/>
      <c r="K2236" s="172"/>
      <c r="L2236" s="172"/>
      <c r="M2236" s="172"/>
      <c r="N2236" s="172"/>
      <c r="O2236" s="172"/>
      <c r="P2236" s="172"/>
      <c r="Q2236" s="172"/>
      <c r="R2236" s="172"/>
      <c r="S2236" s="172"/>
      <c r="T2236" s="172"/>
      <c r="U2236" s="172"/>
      <c r="V2236" s="172"/>
      <c r="W2236" s="172"/>
      <c r="X2236" s="172"/>
      <c r="Y2236" s="172"/>
      <c r="Z2236" s="172"/>
      <c r="AA2236" s="172"/>
      <c r="AB2236" s="172"/>
    </row>
    <row r="2237" spans="1:28" ht="25.5">
      <c r="A2237" s="166" t="s">
        <v>1510</v>
      </c>
      <c r="B2237" s="167" t="s">
        <v>2638</v>
      </c>
      <c r="C2237" s="167" t="s">
        <v>27</v>
      </c>
      <c r="D2237" s="168" t="s">
        <v>2639</v>
      </c>
      <c r="E2237" s="167" t="s">
        <v>1673</v>
      </c>
      <c r="F2237" s="169">
        <v>0.19628119999999999</v>
      </c>
      <c r="G2237" s="170">
        <v>25.52</v>
      </c>
      <c r="H2237" s="171">
        <v>5</v>
      </c>
      <c r="I2237" s="172"/>
      <c r="J2237" s="172"/>
      <c r="K2237" s="172"/>
      <c r="L2237" s="172"/>
      <c r="M2237" s="172"/>
      <c r="N2237" s="172"/>
      <c r="O2237" s="172"/>
      <c r="P2237" s="172"/>
      <c r="Q2237" s="172"/>
      <c r="R2237" s="172"/>
      <c r="S2237" s="172"/>
      <c r="T2237" s="172"/>
      <c r="U2237" s="172"/>
      <c r="V2237" s="172"/>
      <c r="W2237" s="172"/>
      <c r="X2237" s="172"/>
      <c r="Y2237" s="172"/>
      <c r="Z2237" s="172"/>
      <c r="AA2237" s="172"/>
      <c r="AB2237" s="172"/>
    </row>
    <row r="2238" spans="1:28" ht="25.5">
      <c r="A2238" s="166" t="s">
        <v>1513</v>
      </c>
      <c r="B2238" s="167" t="s">
        <v>2840</v>
      </c>
      <c r="C2238" s="167" t="s">
        <v>27</v>
      </c>
      <c r="D2238" s="168" t="s">
        <v>2841</v>
      </c>
      <c r="E2238" s="167" t="s">
        <v>76</v>
      </c>
      <c r="F2238" s="169">
        <v>1</v>
      </c>
      <c r="G2238" s="170">
        <v>78.33</v>
      </c>
      <c r="H2238" s="171">
        <v>78.33</v>
      </c>
      <c r="I2238" s="172"/>
      <c r="J2238" s="172"/>
      <c r="K2238" s="172"/>
      <c r="L2238" s="172"/>
      <c r="M2238" s="172"/>
      <c r="N2238" s="172"/>
      <c r="O2238" s="172"/>
      <c r="P2238" s="172"/>
      <c r="Q2238" s="172"/>
      <c r="R2238" s="172"/>
      <c r="S2238" s="172"/>
      <c r="T2238" s="172"/>
      <c r="U2238" s="172"/>
      <c r="V2238" s="172"/>
      <c r="W2238" s="172"/>
      <c r="X2238" s="172"/>
      <c r="Y2238" s="172"/>
      <c r="Z2238" s="172"/>
      <c r="AA2238" s="172"/>
      <c r="AB2238" s="172"/>
    </row>
    <row r="2239" spans="1:28" ht="14.25">
      <c r="A2239" s="159"/>
      <c r="B2239" s="160"/>
      <c r="C2239" s="160"/>
      <c r="D2239" s="161"/>
      <c r="E2239" s="160"/>
      <c r="F2239" s="162"/>
      <c r="G2239" s="163"/>
      <c r="H2239" s="164"/>
      <c r="I2239" s="172"/>
      <c r="J2239" s="172"/>
      <c r="K2239" s="172"/>
      <c r="L2239" s="172"/>
      <c r="M2239" s="172"/>
      <c r="N2239" s="172"/>
      <c r="O2239" s="172"/>
      <c r="P2239" s="172"/>
      <c r="Q2239" s="172"/>
      <c r="R2239" s="172"/>
      <c r="S2239" s="172"/>
      <c r="T2239" s="172"/>
      <c r="U2239" s="172"/>
      <c r="V2239" s="172"/>
      <c r="W2239" s="172"/>
      <c r="X2239" s="172"/>
      <c r="Y2239" s="172"/>
      <c r="Z2239" s="172"/>
      <c r="AA2239" s="172"/>
      <c r="AB2239" s="172"/>
    </row>
    <row r="2240" spans="1:28" ht="14.25">
      <c r="A2240" s="148" t="s">
        <v>1071</v>
      </c>
      <c r="B2240" s="149" t="s">
        <v>7</v>
      </c>
      <c r="C2240" s="149" t="s">
        <v>1504</v>
      </c>
      <c r="D2240" s="165" t="s">
        <v>1505</v>
      </c>
      <c r="E2240" s="149" t="s">
        <v>10</v>
      </c>
      <c r="F2240" s="150" t="s">
        <v>11</v>
      </c>
      <c r="G2240" s="151" t="s">
        <v>1506</v>
      </c>
      <c r="H2240" s="152" t="s">
        <v>1507</v>
      </c>
      <c r="I2240" s="172"/>
      <c r="J2240" s="172"/>
      <c r="K2240" s="172"/>
      <c r="L2240" s="172"/>
      <c r="M2240" s="172"/>
      <c r="N2240" s="172"/>
      <c r="O2240" s="172"/>
      <c r="P2240" s="172"/>
      <c r="Q2240" s="172"/>
      <c r="R2240" s="172"/>
      <c r="S2240" s="172"/>
      <c r="T2240" s="172"/>
      <c r="U2240" s="172"/>
      <c r="V2240" s="172"/>
      <c r="W2240" s="172"/>
      <c r="X2240" s="172"/>
      <c r="Y2240" s="172"/>
      <c r="Z2240" s="172"/>
      <c r="AA2240" s="172"/>
      <c r="AB2240" s="172"/>
    </row>
    <row r="2241" spans="1:28" ht="14.25">
      <c r="A2241" s="153" t="s">
        <v>1508</v>
      </c>
      <c r="B2241" s="154" t="s">
        <v>1072</v>
      </c>
      <c r="C2241" s="154" t="s">
        <v>147</v>
      </c>
      <c r="D2241" s="155" t="s">
        <v>1073</v>
      </c>
      <c r="E2241" s="154" t="s">
        <v>1064</v>
      </c>
      <c r="F2241" s="156">
        <v>1</v>
      </c>
      <c r="G2241" s="157">
        <v>35.770000000000003</v>
      </c>
      <c r="H2241" s="158">
        <v>35.770000000000003</v>
      </c>
      <c r="I2241" s="172"/>
      <c r="J2241" s="172"/>
      <c r="K2241" s="172"/>
      <c r="L2241" s="172"/>
      <c r="M2241" s="172"/>
      <c r="N2241" s="172"/>
      <c r="O2241" s="172"/>
      <c r="P2241" s="172"/>
      <c r="Q2241" s="172"/>
      <c r="R2241" s="172"/>
      <c r="S2241" s="172"/>
      <c r="T2241" s="172"/>
      <c r="U2241" s="172"/>
      <c r="V2241" s="172"/>
      <c r="W2241" s="172"/>
      <c r="X2241" s="172"/>
      <c r="Y2241" s="172"/>
      <c r="Z2241" s="172"/>
      <c r="AA2241" s="172"/>
      <c r="AB2241" s="172"/>
    </row>
    <row r="2242" spans="1:28" ht="25.5">
      <c r="A2242" s="166" t="s">
        <v>1510</v>
      </c>
      <c r="B2242" s="167" t="s">
        <v>2637</v>
      </c>
      <c r="C2242" s="167" t="s">
        <v>27</v>
      </c>
      <c r="D2242" s="168" t="s">
        <v>1616</v>
      </c>
      <c r="E2242" s="167" t="s">
        <v>1673</v>
      </c>
      <c r="F2242" s="169">
        <v>0.15</v>
      </c>
      <c r="G2242" s="170">
        <v>31.63</v>
      </c>
      <c r="H2242" s="171">
        <v>4.74</v>
      </c>
      <c r="I2242" s="172"/>
      <c r="J2242" s="172"/>
      <c r="K2242" s="172"/>
      <c r="L2242" s="172"/>
      <c r="M2242" s="172"/>
      <c r="N2242" s="172"/>
      <c r="O2242" s="172"/>
      <c r="P2242" s="172"/>
      <c r="Q2242" s="172"/>
      <c r="R2242" s="172"/>
      <c r="S2242" s="172"/>
      <c r="T2242" s="172"/>
      <c r="U2242" s="172"/>
      <c r="V2242" s="172"/>
      <c r="W2242" s="172"/>
      <c r="X2242" s="172"/>
      <c r="Y2242" s="172"/>
      <c r="Z2242" s="172"/>
      <c r="AA2242" s="172"/>
      <c r="AB2242" s="172"/>
    </row>
    <row r="2243" spans="1:28" ht="25.5">
      <c r="A2243" s="166" t="s">
        <v>1510</v>
      </c>
      <c r="B2243" s="167" t="s">
        <v>2638</v>
      </c>
      <c r="C2243" s="167" t="s">
        <v>27</v>
      </c>
      <c r="D2243" s="168" t="s">
        <v>2639</v>
      </c>
      <c r="E2243" s="167" t="s">
        <v>1673</v>
      </c>
      <c r="F2243" s="169">
        <v>0.15</v>
      </c>
      <c r="G2243" s="170">
        <v>25.52</v>
      </c>
      <c r="H2243" s="171">
        <v>3.82</v>
      </c>
      <c r="I2243" s="172"/>
      <c r="J2243" s="172"/>
      <c r="K2243" s="172"/>
      <c r="L2243" s="172"/>
      <c r="M2243" s="172"/>
      <c r="N2243" s="172"/>
      <c r="O2243" s="172"/>
      <c r="P2243" s="172"/>
      <c r="Q2243" s="172"/>
      <c r="R2243" s="172"/>
      <c r="S2243" s="172"/>
      <c r="T2243" s="172"/>
      <c r="U2243" s="172"/>
      <c r="V2243" s="172"/>
      <c r="W2243" s="172"/>
      <c r="X2243" s="172"/>
      <c r="Y2243" s="172"/>
      <c r="Z2243" s="172"/>
      <c r="AA2243" s="172"/>
      <c r="AB2243" s="172"/>
    </row>
    <row r="2244" spans="1:28" ht="14.25">
      <c r="A2244" s="166" t="s">
        <v>1513</v>
      </c>
      <c r="B2244" s="167" t="s">
        <v>2842</v>
      </c>
      <c r="C2244" s="167" t="s">
        <v>27</v>
      </c>
      <c r="D2244" s="168" t="s">
        <v>2843</v>
      </c>
      <c r="E2244" s="167" t="s">
        <v>76</v>
      </c>
      <c r="F2244" s="169">
        <v>1</v>
      </c>
      <c r="G2244" s="170">
        <v>27.21</v>
      </c>
      <c r="H2244" s="171">
        <v>27.21</v>
      </c>
      <c r="I2244" s="172"/>
      <c r="J2244" s="172"/>
      <c r="K2244" s="172"/>
      <c r="L2244" s="172"/>
      <c r="M2244" s="172"/>
      <c r="N2244" s="172"/>
      <c r="O2244" s="172"/>
      <c r="P2244" s="172"/>
      <c r="Q2244" s="172"/>
      <c r="R2244" s="172"/>
      <c r="S2244" s="172"/>
      <c r="T2244" s="172"/>
      <c r="U2244" s="172"/>
      <c r="V2244" s="172"/>
      <c r="W2244" s="172"/>
      <c r="X2244" s="172"/>
      <c r="Y2244" s="172"/>
      <c r="Z2244" s="172"/>
      <c r="AA2244" s="172"/>
      <c r="AB2244" s="172"/>
    </row>
    <row r="2245" spans="1:28" ht="14.25">
      <c r="A2245" s="159"/>
      <c r="B2245" s="160"/>
      <c r="C2245" s="160"/>
      <c r="D2245" s="161"/>
      <c r="E2245" s="160"/>
      <c r="F2245" s="162"/>
      <c r="G2245" s="163"/>
      <c r="H2245" s="164"/>
      <c r="I2245" s="172"/>
      <c r="J2245" s="172"/>
      <c r="K2245" s="172"/>
      <c r="L2245" s="172"/>
      <c r="M2245" s="172"/>
      <c r="N2245" s="172"/>
      <c r="O2245" s="172"/>
      <c r="P2245" s="172"/>
      <c r="Q2245" s="172"/>
      <c r="R2245" s="172"/>
      <c r="S2245" s="172"/>
      <c r="T2245" s="172"/>
      <c r="U2245" s="172"/>
      <c r="V2245" s="172"/>
      <c r="W2245" s="172"/>
      <c r="X2245" s="172"/>
      <c r="Y2245" s="172"/>
      <c r="Z2245" s="172"/>
      <c r="AA2245" s="172"/>
      <c r="AB2245" s="172"/>
    </row>
    <row r="2246" spans="1:28" ht="14.25">
      <c r="A2246" s="148" t="s">
        <v>1074</v>
      </c>
      <c r="B2246" s="149" t="s">
        <v>7</v>
      </c>
      <c r="C2246" s="149" t="s">
        <v>1504</v>
      </c>
      <c r="D2246" s="165" t="s">
        <v>1505</v>
      </c>
      <c r="E2246" s="149" t="s">
        <v>10</v>
      </c>
      <c r="F2246" s="150" t="s">
        <v>11</v>
      </c>
      <c r="G2246" s="151" t="s">
        <v>1506</v>
      </c>
      <c r="H2246" s="152" t="s">
        <v>1507</v>
      </c>
      <c r="I2246" s="172"/>
      <c r="J2246" s="172"/>
      <c r="K2246" s="172"/>
      <c r="L2246" s="172"/>
      <c r="M2246" s="172"/>
      <c r="N2246" s="172"/>
      <c r="O2246" s="172"/>
      <c r="P2246" s="172"/>
      <c r="Q2246" s="172"/>
      <c r="R2246" s="172"/>
      <c r="S2246" s="172"/>
      <c r="T2246" s="172"/>
      <c r="U2246" s="172"/>
      <c r="V2246" s="172"/>
      <c r="W2246" s="172"/>
      <c r="X2246" s="172"/>
      <c r="Y2246" s="172"/>
      <c r="Z2246" s="172"/>
      <c r="AA2246" s="172"/>
      <c r="AB2246" s="172"/>
    </row>
    <row r="2247" spans="1:28" ht="25.5">
      <c r="A2247" s="153" t="s">
        <v>1508</v>
      </c>
      <c r="B2247" s="154" t="s">
        <v>1075</v>
      </c>
      <c r="C2247" s="154" t="s">
        <v>27</v>
      </c>
      <c r="D2247" s="155" t="s">
        <v>1076</v>
      </c>
      <c r="E2247" s="154" t="s">
        <v>76</v>
      </c>
      <c r="F2247" s="156">
        <v>1</v>
      </c>
      <c r="G2247" s="157">
        <v>30.99</v>
      </c>
      <c r="H2247" s="158">
        <v>30.99</v>
      </c>
      <c r="I2247" s="172"/>
      <c r="J2247" s="172"/>
      <c r="K2247" s="172"/>
      <c r="L2247" s="172"/>
      <c r="M2247" s="172"/>
      <c r="N2247" s="172"/>
      <c r="O2247" s="172"/>
      <c r="P2247" s="172"/>
      <c r="Q2247" s="172"/>
      <c r="R2247" s="172"/>
      <c r="S2247" s="172"/>
      <c r="T2247" s="172"/>
      <c r="U2247" s="172"/>
      <c r="V2247" s="172"/>
      <c r="W2247" s="172"/>
      <c r="X2247" s="172"/>
      <c r="Y2247" s="172"/>
      <c r="Z2247" s="172"/>
      <c r="AA2247" s="172"/>
      <c r="AB2247" s="172"/>
    </row>
    <row r="2248" spans="1:28" ht="25.5">
      <c r="A2248" s="166" t="s">
        <v>1510</v>
      </c>
      <c r="B2248" s="167" t="s">
        <v>2774</v>
      </c>
      <c r="C2248" s="167" t="s">
        <v>27</v>
      </c>
      <c r="D2248" s="168" t="s">
        <v>2775</v>
      </c>
      <c r="E2248" s="167" t="s">
        <v>76</v>
      </c>
      <c r="F2248" s="169">
        <v>1</v>
      </c>
      <c r="G2248" s="170">
        <v>11.39</v>
      </c>
      <c r="H2248" s="171">
        <v>11.39</v>
      </c>
      <c r="I2248" s="172"/>
      <c r="J2248" s="172"/>
      <c r="K2248" s="172"/>
      <c r="L2248" s="172"/>
      <c r="M2248" s="172"/>
      <c r="N2248" s="172"/>
      <c r="O2248" s="172"/>
      <c r="P2248" s="172"/>
      <c r="Q2248" s="172"/>
      <c r="R2248" s="172"/>
      <c r="S2248" s="172"/>
      <c r="T2248" s="172"/>
      <c r="U2248" s="172"/>
      <c r="V2248" s="172"/>
      <c r="W2248" s="172"/>
      <c r="X2248" s="172"/>
      <c r="Y2248" s="172"/>
      <c r="Z2248" s="172"/>
      <c r="AA2248" s="172"/>
      <c r="AB2248" s="172"/>
    </row>
    <row r="2249" spans="1:28" ht="25.5">
      <c r="A2249" s="166" t="s">
        <v>1510</v>
      </c>
      <c r="B2249" s="167" t="s">
        <v>2844</v>
      </c>
      <c r="C2249" s="167" t="s">
        <v>27</v>
      </c>
      <c r="D2249" s="168" t="s">
        <v>2845</v>
      </c>
      <c r="E2249" s="167" t="s">
        <v>76</v>
      </c>
      <c r="F2249" s="169">
        <v>1</v>
      </c>
      <c r="G2249" s="170">
        <v>19.600000000000001</v>
      </c>
      <c r="H2249" s="171">
        <v>19.600000000000001</v>
      </c>
      <c r="I2249" s="172"/>
      <c r="J2249" s="172"/>
      <c r="K2249" s="172"/>
      <c r="L2249" s="172"/>
      <c r="M2249" s="172"/>
      <c r="N2249" s="172"/>
      <c r="O2249" s="172"/>
      <c r="P2249" s="172"/>
      <c r="Q2249" s="172"/>
      <c r="R2249" s="172"/>
      <c r="S2249" s="172"/>
      <c r="T2249" s="172"/>
      <c r="U2249" s="172"/>
      <c r="V2249" s="172"/>
      <c r="W2249" s="172"/>
      <c r="X2249" s="172"/>
      <c r="Y2249" s="172"/>
      <c r="Z2249" s="172"/>
      <c r="AA2249" s="172"/>
      <c r="AB2249" s="172"/>
    </row>
    <row r="2250" spans="1:28" ht="14.25">
      <c r="A2250" s="159"/>
      <c r="B2250" s="160"/>
      <c r="C2250" s="160"/>
      <c r="D2250" s="161"/>
      <c r="E2250" s="160"/>
      <c r="F2250" s="162"/>
      <c r="G2250" s="163"/>
      <c r="H2250" s="164"/>
      <c r="I2250" s="172"/>
      <c r="J2250" s="172"/>
      <c r="K2250" s="172"/>
      <c r="L2250" s="172"/>
      <c r="M2250" s="172"/>
      <c r="N2250" s="172"/>
      <c r="O2250" s="172"/>
      <c r="P2250" s="172"/>
      <c r="Q2250" s="172"/>
      <c r="R2250" s="172"/>
      <c r="S2250" s="172"/>
      <c r="T2250" s="172"/>
      <c r="U2250" s="172"/>
      <c r="V2250" s="172"/>
      <c r="W2250" s="172"/>
      <c r="X2250" s="172"/>
      <c r="Y2250" s="172"/>
      <c r="Z2250" s="172"/>
      <c r="AA2250" s="172"/>
      <c r="AB2250" s="172"/>
    </row>
    <row r="2251" spans="1:28" ht="14.25">
      <c r="A2251" s="148" t="s">
        <v>1077</v>
      </c>
      <c r="B2251" s="149" t="s">
        <v>7</v>
      </c>
      <c r="C2251" s="149" t="s">
        <v>1504</v>
      </c>
      <c r="D2251" s="165" t="s">
        <v>1505</v>
      </c>
      <c r="E2251" s="149" t="s">
        <v>10</v>
      </c>
      <c r="F2251" s="150" t="s">
        <v>11</v>
      </c>
      <c r="G2251" s="151" t="s">
        <v>1506</v>
      </c>
      <c r="H2251" s="152" t="s">
        <v>1507</v>
      </c>
      <c r="I2251" s="172"/>
      <c r="J2251" s="172"/>
      <c r="K2251" s="172"/>
      <c r="L2251" s="172"/>
      <c r="M2251" s="172"/>
      <c r="N2251" s="172"/>
      <c r="O2251" s="172"/>
      <c r="P2251" s="172"/>
      <c r="Q2251" s="172"/>
      <c r="R2251" s="172"/>
      <c r="S2251" s="172"/>
      <c r="T2251" s="172"/>
      <c r="U2251" s="172"/>
      <c r="V2251" s="172"/>
      <c r="W2251" s="172"/>
      <c r="X2251" s="172"/>
      <c r="Y2251" s="172"/>
      <c r="Z2251" s="172"/>
      <c r="AA2251" s="172"/>
      <c r="AB2251" s="172"/>
    </row>
    <row r="2252" spans="1:28" ht="25.5">
      <c r="A2252" s="153" t="s">
        <v>1508</v>
      </c>
      <c r="B2252" s="154" t="s">
        <v>1078</v>
      </c>
      <c r="C2252" s="154" t="s">
        <v>27</v>
      </c>
      <c r="D2252" s="155" t="s">
        <v>1079</v>
      </c>
      <c r="E2252" s="154" t="s">
        <v>76</v>
      </c>
      <c r="F2252" s="156">
        <v>1</v>
      </c>
      <c r="G2252" s="157">
        <v>37.770000000000003</v>
      </c>
      <c r="H2252" s="158">
        <v>37.770000000000003</v>
      </c>
      <c r="I2252" s="172"/>
      <c r="J2252" s="172"/>
      <c r="K2252" s="172"/>
      <c r="L2252" s="172"/>
      <c r="M2252" s="172"/>
      <c r="N2252" s="172"/>
      <c r="O2252" s="172"/>
      <c r="P2252" s="172"/>
      <c r="Q2252" s="172"/>
      <c r="R2252" s="172"/>
      <c r="S2252" s="172"/>
      <c r="T2252" s="172"/>
      <c r="U2252" s="172"/>
      <c r="V2252" s="172"/>
      <c r="W2252" s="172"/>
      <c r="X2252" s="172"/>
      <c r="Y2252" s="172"/>
      <c r="Z2252" s="172"/>
      <c r="AA2252" s="172"/>
      <c r="AB2252" s="172"/>
    </row>
    <row r="2253" spans="1:28" ht="25.5">
      <c r="A2253" s="166" t="s">
        <v>1510</v>
      </c>
      <c r="B2253" s="167" t="s">
        <v>2774</v>
      </c>
      <c r="C2253" s="167" t="s">
        <v>27</v>
      </c>
      <c r="D2253" s="168" t="s">
        <v>2775</v>
      </c>
      <c r="E2253" s="167" t="s">
        <v>76</v>
      </c>
      <c r="F2253" s="169">
        <v>1</v>
      </c>
      <c r="G2253" s="170">
        <v>11.39</v>
      </c>
      <c r="H2253" s="171">
        <v>11.39</v>
      </c>
      <c r="I2253" s="172"/>
      <c r="J2253" s="172"/>
      <c r="K2253" s="172"/>
      <c r="L2253" s="172"/>
      <c r="M2253" s="172"/>
      <c r="N2253" s="172"/>
      <c r="O2253" s="172"/>
      <c r="P2253" s="172"/>
      <c r="Q2253" s="172"/>
      <c r="R2253" s="172"/>
      <c r="S2253" s="172"/>
      <c r="T2253" s="172"/>
      <c r="U2253" s="172"/>
      <c r="V2253" s="172"/>
      <c r="W2253" s="172"/>
      <c r="X2253" s="172"/>
      <c r="Y2253" s="172"/>
      <c r="Z2253" s="172"/>
      <c r="AA2253" s="172"/>
      <c r="AB2253" s="172"/>
    </row>
    <row r="2254" spans="1:28" ht="25.5">
      <c r="A2254" s="166" t="s">
        <v>1510</v>
      </c>
      <c r="B2254" s="167" t="s">
        <v>2846</v>
      </c>
      <c r="C2254" s="167" t="s">
        <v>27</v>
      </c>
      <c r="D2254" s="168" t="s">
        <v>2847</v>
      </c>
      <c r="E2254" s="167" t="s">
        <v>76</v>
      </c>
      <c r="F2254" s="169">
        <v>1</v>
      </c>
      <c r="G2254" s="170">
        <v>26.38</v>
      </c>
      <c r="H2254" s="171">
        <v>26.38</v>
      </c>
      <c r="I2254" s="172"/>
      <c r="J2254" s="172"/>
      <c r="K2254" s="172"/>
      <c r="L2254" s="172"/>
      <c r="M2254" s="172"/>
      <c r="N2254" s="172"/>
      <c r="O2254" s="172"/>
      <c r="P2254" s="172"/>
      <c r="Q2254" s="172"/>
      <c r="R2254" s="172"/>
      <c r="S2254" s="172"/>
      <c r="T2254" s="172"/>
      <c r="U2254" s="172"/>
      <c r="V2254" s="172"/>
      <c r="W2254" s="172"/>
      <c r="X2254" s="172"/>
      <c r="Y2254" s="172"/>
      <c r="Z2254" s="172"/>
      <c r="AA2254" s="172"/>
      <c r="AB2254" s="172"/>
    </row>
    <row r="2255" spans="1:28" ht="14.25">
      <c r="A2255" s="159"/>
      <c r="B2255" s="160"/>
      <c r="C2255" s="160"/>
      <c r="D2255" s="161"/>
      <c r="E2255" s="160"/>
      <c r="F2255" s="162"/>
      <c r="G2255" s="163"/>
      <c r="H2255" s="164"/>
      <c r="I2255" s="172"/>
      <c r="J2255" s="172"/>
      <c r="K2255" s="172"/>
      <c r="L2255" s="172"/>
      <c r="M2255" s="172"/>
      <c r="N2255" s="172"/>
      <c r="O2255" s="172"/>
      <c r="P2255" s="172"/>
      <c r="Q2255" s="172"/>
      <c r="R2255" s="172"/>
      <c r="S2255" s="172"/>
      <c r="T2255" s="172"/>
      <c r="U2255" s="172"/>
      <c r="V2255" s="172"/>
      <c r="W2255" s="172"/>
      <c r="X2255" s="172"/>
      <c r="Y2255" s="172"/>
      <c r="Z2255" s="172"/>
      <c r="AA2255" s="172"/>
      <c r="AB2255" s="172"/>
    </row>
    <row r="2256" spans="1:28" ht="14.25">
      <c r="A2256" s="148" t="s">
        <v>1080</v>
      </c>
      <c r="B2256" s="149" t="s">
        <v>7</v>
      </c>
      <c r="C2256" s="149" t="s">
        <v>1504</v>
      </c>
      <c r="D2256" s="165" t="s">
        <v>1505</v>
      </c>
      <c r="E2256" s="149" t="s">
        <v>10</v>
      </c>
      <c r="F2256" s="150" t="s">
        <v>11</v>
      </c>
      <c r="G2256" s="151" t="s">
        <v>1506</v>
      </c>
      <c r="H2256" s="152" t="s">
        <v>1507</v>
      </c>
      <c r="I2256" s="172"/>
      <c r="J2256" s="172"/>
      <c r="K2256" s="172"/>
      <c r="L2256" s="172"/>
      <c r="M2256" s="172"/>
      <c r="N2256" s="172"/>
      <c r="O2256" s="172"/>
      <c r="P2256" s="172"/>
      <c r="Q2256" s="172"/>
      <c r="R2256" s="172"/>
      <c r="S2256" s="172"/>
      <c r="T2256" s="172"/>
      <c r="U2256" s="172"/>
      <c r="V2256" s="172"/>
      <c r="W2256" s="172"/>
      <c r="X2256" s="172"/>
      <c r="Y2256" s="172"/>
      <c r="Z2256" s="172"/>
      <c r="AA2256" s="172"/>
      <c r="AB2256" s="172"/>
    </row>
    <row r="2257" spans="1:28" ht="25.5">
      <c r="A2257" s="153" t="s">
        <v>1508</v>
      </c>
      <c r="B2257" s="154" t="s">
        <v>1081</v>
      </c>
      <c r="C2257" s="154" t="s">
        <v>27</v>
      </c>
      <c r="D2257" s="155" t="s">
        <v>1082</v>
      </c>
      <c r="E2257" s="154" t="s">
        <v>76</v>
      </c>
      <c r="F2257" s="156">
        <v>1</v>
      </c>
      <c r="G2257" s="157">
        <v>60.63</v>
      </c>
      <c r="H2257" s="158">
        <v>60.63</v>
      </c>
      <c r="I2257" s="172"/>
      <c r="J2257" s="172"/>
      <c r="K2257" s="172"/>
      <c r="L2257" s="172"/>
      <c r="M2257" s="172"/>
      <c r="N2257" s="172"/>
      <c r="O2257" s="172"/>
      <c r="P2257" s="172"/>
      <c r="Q2257" s="172"/>
      <c r="R2257" s="172"/>
      <c r="S2257" s="172"/>
      <c r="T2257" s="172"/>
      <c r="U2257" s="172"/>
      <c r="V2257" s="172"/>
      <c r="W2257" s="172"/>
      <c r="X2257" s="172"/>
      <c r="Y2257" s="172"/>
      <c r="Z2257" s="172"/>
      <c r="AA2257" s="172"/>
      <c r="AB2257" s="172"/>
    </row>
    <row r="2258" spans="1:28" ht="25.5">
      <c r="A2258" s="166" t="s">
        <v>1510</v>
      </c>
      <c r="B2258" s="167" t="s">
        <v>2774</v>
      </c>
      <c r="C2258" s="167" t="s">
        <v>27</v>
      </c>
      <c r="D2258" s="168" t="s">
        <v>2775</v>
      </c>
      <c r="E2258" s="167" t="s">
        <v>76</v>
      </c>
      <c r="F2258" s="169">
        <v>1</v>
      </c>
      <c r="G2258" s="170">
        <v>11.39</v>
      </c>
      <c r="H2258" s="171">
        <v>11.39</v>
      </c>
      <c r="I2258" s="172"/>
      <c r="J2258" s="172"/>
      <c r="K2258" s="172"/>
      <c r="L2258" s="172"/>
      <c r="M2258" s="172"/>
      <c r="N2258" s="172"/>
      <c r="O2258" s="172"/>
      <c r="P2258" s="172"/>
      <c r="Q2258" s="172"/>
      <c r="R2258" s="172"/>
      <c r="S2258" s="172"/>
      <c r="T2258" s="172"/>
      <c r="U2258" s="172"/>
      <c r="V2258" s="172"/>
      <c r="W2258" s="172"/>
      <c r="X2258" s="172"/>
      <c r="Y2258" s="172"/>
      <c r="Z2258" s="172"/>
      <c r="AA2258" s="172"/>
      <c r="AB2258" s="172"/>
    </row>
    <row r="2259" spans="1:28" ht="25.5">
      <c r="A2259" s="166" t="s">
        <v>1510</v>
      </c>
      <c r="B2259" s="167" t="s">
        <v>2848</v>
      </c>
      <c r="C2259" s="167" t="s">
        <v>27</v>
      </c>
      <c r="D2259" s="168" t="s">
        <v>2849</v>
      </c>
      <c r="E2259" s="167" t="s">
        <v>76</v>
      </c>
      <c r="F2259" s="169">
        <v>1</v>
      </c>
      <c r="G2259" s="170">
        <v>49.24</v>
      </c>
      <c r="H2259" s="171">
        <v>49.24</v>
      </c>
      <c r="I2259" s="172"/>
      <c r="J2259" s="172"/>
      <c r="K2259" s="172"/>
      <c r="L2259" s="172"/>
      <c r="M2259" s="172"/>
      <c r="N2259" s="172"/>
      <c r="O2259" s="172"/>
      <c r="P2259" s="172"/>
      <c r="Q2259" s="172"/>
      <c r="R2259" s="172"/>
      <c r="S2259" s="172"/>
      <c r="T2259" s="172"/>
      <c r="U2259" s="172"/>
      <c r="V2259" s="172"/>
      <c r="W2259" s="172"/>
      <c r="X2259" s="172"/>
      <c r="Y2259" s="172"/>
      <c r="Z2259" s="172"/>
      <c r="AA2259" s="172"/>
      <c r="AB2259" s="172"/>
    </row>
    <row r="2260" spans="1:28" ht="14.25">
      <c r="A2260" s="159"/>
      <c r="B2260" s="160"/>
      <c r="C2260" s="160"/>
      <c r="D2260" s="161"/>
      <c r="E2260" s="160"/>
      <c r="F2260" s="162"/>
      <c r="G2260" s="163"/>
      <c r="H2260" s="164"/>
      <c r="I2260" s="172"/>
      <c r="J2260" s="172"/>
      <c r="K2260" s="172"/>
      <c r="L2260" s="172"/>
      <c r="M2260" s="172"/>
      <c r="N2260" s="172"/>
      <c r="O2260" s="172"/>
      <c r="P2260" s="172"/>
      <c r="Q2260" s="172"/>
      <c r="R2260" s="172"/>
      <c r="S2260" s="172"/>
      <c r="T2260" s="172"/>
      <c r="U2260" s="172"/>
      <c r="V2260" s="172"/>
      <c r="W2260" s="172"/>
      <c r="X2260" s="172"/>
      <c r="Y2260" s="172"/>
      <c r="Z2260" s="172"/>
      <c r="AA2260" s="172"/>
      <c r="AB2260" s="172"/>
    </row>
    <row r="2261" spans="1:28" ht="14.25">
      <c r="A2261" s="148" t="s">
        <v>1083</v>
      </c>
      <c r="B2261" s="149" t="s">
        <v>7</v>
      </c>
      <c r="C2261" s="149" t="s">
        <v>1504</v>
      </c>
      <c r="D2261" s="165" t="s">
        <v>1505</v>
      </c>
      <c r="E2261" s="149" t="s">
        <v>10</v>
      </c>
      <c r="F2261" s="150" t="s">
        <v>11</v>
      </c>
      <c r="G2261" s="151" t="s">
        <v>1506</v>
      </c>
      <c r="H2261" s="152" t="s">
        <v>1507</v>
      </c>
      <c r="I2261" s="172"/>
      <c r="J2261" s="172"/>
      <c r="K2261" s="172"/>
      <c r="L2261" s="172"/>
      <c r="M2261" s="172"/>
      <c r="N2261" s="172"/>
      <c r="O2261" s="172"/>
      <c r="P2261" s="172"/>
      <c r="Q2261" s="172"/>
      <c r="R2261" s="172"/>
      <c r="S2261" s="172"/>
      <c r="T2261" s="172"/>
      <c r="U2261" s="172"/>
      <c r="V2261" s="172"/>
      <c r="W2261" s="172"/>
      <c r="X2261" s="172"/>
      <c r="Y2261" s="172"/>
      <c r="Z2261" s="172"/>
      <c r="AA2261" s="172"/>
      <c r="AB2261" s="172"/>
    </row>
    <row r="2262" spans="1:28" ht="25.5">
      <c r="A2262" s="153" t="s">
        <v>1508</v>
      </c>
      <c r="B2262" s="154" t="s">
        <v>1084</v>
      </c>
      <c r="C2262" s="154" t="s">
        <v>27</v>
      </c>
      <c r="D2262" s="155" t="s">
        <v>1085</v>
      </c>
      <c r="E2262" s="154" t="s">
        <v>76</v>
      </c>
      <c r="F2262" s="156">
        <v>1</v>
      </c>
      <c r="G2262" s="157">
        <v>51.93</v>
      </c>
      <c r="H2262" s="158">
        <v>51.93</v>
      </c>
      <c r="I2262" s="172"/>
      <c r="J2262" s="172"/>
      <c r="K2262" s="172"/>
      <c r="L2262" s="172"/>
      <c r="M2262" s="172"/>
      <c r="N2262" s="172"/>
      <c r="O2262" s="172"/>
      <c r="P2262" s="172"/>
      <c r="Q2262" s="172"/>
      <c r="R2262" s="172"/>
      <c r="S2262" s="172"/>
      <c r="T2262" s="172"/>
      <c r="U2262" s="172"/>
      <c r="V2262" s="172"/>
      <c r="W2262" s="172"/>
      <c r="X2262" s="172"/>
      <c r="Y2262" s="172"/>
      <c r="Z2262" s="172"/>
      <c r="AA2262" s="172"/>
      <c r="AB2262" s="172"/>
    </row>
    <row r="2263" spans="1:28" ht="25.5">
      <c r="A2263" s="166" t="s">
        <v>1510</v>
      </c>
      <c r="B2263" s="167" t="s">
        <v>2850</v>
      </c>
      <c r="C2263" s="167" t="s">
        <v>27</v>
      </c>
      <c r="D2263" s="168" t="s">
        <v>2851</v>
      </c>
      <c r="E2263" s="167" t="s">
        <v>76</v>
      </c>
      <c r="F2263" s="169">
        <v>1</v>
      </c>
      <c r="G2263" s="170">
        <v>40.54</v>
      </c>
      <c r="H2263" s="171">
        <v>40.54</v>
      </c>
      <c r="I2263" s="172"/>
      <c r="J2263" s="172"/>
      <c r="K2263" s="172"/>
      <c r="L2263" s="172"/>
      <c r="M2263" s="172"/>
      <c r="N2263" s="172"/>
      <c r="O2263" s="172"/>
      <c r="P2263" s="172"/>
      <c r="Q2263" s="172"/>
      <c r="R2263" s="172"/>
      <c r="S2263" s="172"/>
      <c r="T2263" s="172"/>
      <c r="U2263" s="172"/>
      <c r="V2263" s="172"/>
      <c r="W2263" s="172"/>
      <c r="X2263" s="172"/>
      <c r="Y2263" s="172"/>
      <c r="Z2263" s="172"/>
      <c r="AA2263" s="172"/>
      <c r="AB2263" s="172"/>
    </row>
    <row r="2264" spans="1:28" ht="25.5">
      <c r="A2264" s="166" t="s">
        <v>1510</v>
      </c>
      <c r="B2264" s="167" t="s">
        <v>2774</v>
      </c>
      <c r="C2264" s="167" t="s">
        <v>27</v>
      </c>
      <c r="D2264" s="168" t="s">
        <v>2775</v>
      </c>
      <c r="E2264" s="167" t="s">
        <v>76</v>
      </c>
      <c r="F2264" s="169">
        <v>1</v>
      </c>
      <c r="G2264" s="170">
        <v>11.39</v>
      </c>
      <c r="H2264" s="171">
        <v>11.39</v>
      </c>
      <c r="I2264" s="172"/>
      <c r="J2264" s="172"/>
      <c r="K2264" s="172"/>
      <c r="L2264" s="172"/>
      <c r="M2264" s="172"/>
      <c r="N2264" s="172"/>
      <c r="O2264" s="172"/>
      <c r="P2264" s="172"/>
      <c r="Q2264" s="172"/>
      <c r="R2264" s="172"/>
      <c r="S2264" s="172"/>
      <c r="T2264" s="172"/>
      <c r="U2264" s="172"/>
      <c r="V2264" s="172"/>
      <c r="W2264" s="172"/>
      <c r="X2264" s="172"/>
      <c r="Y2264" s="172"/>
      <c r="Z2264" s="172"/>
      <c r="AA2264" s="172"/>
      <c r="AB2264" s="172"/>
    </row>
    <row r="2265" spans="1:28" ht="14.25">
      <c r="A2265" s="159"/>
      <c r="B2265" s="160"/>
      <c r="C2265" s="160"/>
      <c r="D2265" s="161"/>
      <c r="E2265" s="160"/>
      <c r="F2265" s="162"/>
      <c r="G2265" s="163"/>
      <c r="H2265" s="164"/>
      <c r="I2265" s="172"/>
      <c r="J2265" s="172"/>
      <c r="K2265" s="172"/>
      <c r="L2265" s="172"/>
      <c r="M2265" s="172"/>
      <c r="N2265" s="172"/>
      <c r="O2265" s="172"/>
      <c r="P2265" s="172"/>
      <c r="Q2265" s="172"/>
      <c r="R2265" s="172"/>
      <c r="S2265" s="172"/>
      <c r="T2265" s="172"/>
      <c r="U2265" s="172"/>
      <c r="V2265" s="172"/>
      <c r="W2265" s="172"/>
      <c r="X2265" s="172"/>
      <c r="Y2265" s="172"/>
      <c r="Z2265" s="172"/>
      <c r="AA2265" s="172"/>
      <c r="AB2265" s="172"/>
    </row>
    <row r="2266" spans="1:28" ht="14.25">
      <c r="A2266" s="148" t="s">
        <v>1086</v>
      </c>
      <c r="B2266" s="149" t="s">
        <v>7</v>
      </c>
      <c r="C2266" s="149" t="s">
        <v>1504</v>
      </c>
      <c r="D2266" s="165" t="s">
        <v>1505</v>
      </c>
      <c r="E2266" s="149" t="s">
        <v>10</v>
      </c>
      <c r="F2266" s="150" t="s">
        <v>11</v>
      </c>
      <c r="G2266" s="151" t="s">
        <v>1506</v>
      </c>
      <c r="H2266" s="152" t="s">
        <v>1507</v>
      </c>
      <c r="I2266" s="172"/>
      <c r="J2266" s="172"/>
      <c r="K2266" s="172"/>
      <c r="L2266" s="172"/>
      <c r="M2266" s="172"/>
      <c r="N2266" s="172"/>
      <c r="O2266" s="172"/>
      <c r="P2266" s="172"/>
      <c r="Q2266" s="172"/>
      <c r="R2266" s="172"/>
      <c r="S2266" s="172"/>
      <c r="T2266" s="172"/>
      <c r="U2266" s="172"/>
      <c r="V2266" s="172"/>
      <c r="W2266" s="172"/>
      <c r="X2266" s="172"/>
      <c r="Y2266" s="172"/>
      <c r="Z2266" s="172"/>
      <c r="AA2266" s="172"/>
      <c r="AB2266" s="172"/>
    </row>
    <row r="2267" spans="1:28" ht="25.5">
      <c r="A2267" s="153" t="s">
        <v>1508</v>
      </c>
      <c r="B2267" s="154" t="s">
        <v>1087</v>
      </c>
      <c r="C2267" s="154" t="s">
        <v>147</v>
      </c>
      <c r="D2267" s="155" t="s">
        <v>1088</v>
      </c>
      <c r="E2267" s="154" t="s">
        <v>486</v>
      </c>
      <c r="F2267" s="156">
        <v>1</v>
      </c>
      <c r="G2267" s="157">
        <v>118.9</v>
      </c>
      <c r="H2267" s="158">
        <v>118.9</v>
      </c>
      <c r="I2267" s="172"/>
      <c r="J2267" s="172"/>
      <c r="K2267" s="172"/>
      <c r="L2267" s="172"/>
      <c r="M2267" s="172"/>
      <c r="N2267" s="172"/>
      <c r="O2267" s="172"/>
      <c r="P2267" s="172"/>
      <c r="Q2267" s="172"/>
      <c r="R2267" s="172"/>
      <c r="S2267" s="172"/>
      <c r="T2267" s="172"/>
      <c r="U2267" s="172"/>
      <c r="V2267" s="172"/>
      <c r="W2267" s="172"/>
      <c r="X2267" s="172"/>
      <c r="Y2267" s="172"/>
      <c r="Z2267" s="172"/>
      <c r="AA2267" s="172"/>
      <c r="AB2267" s="172"/>
    </row>
    <row r="2268" spans="1:28" ht="25.5">
      <c r="A2268" s="166" t="s">
        <v>1510</v>
      </c>
      <c r="B2268" s="167" t="s">
        <v>2638</v>
      </c>
      <c r="C2268" s="167" t="s">
        <v>27</v>
      </c>
      <c r="D2268" s="168" t="s">
        <v>2639</v>
      </c>
      <c r="E2268" s="167" t="s">
        <v>1673</v>
      </c>
      <c r="F2268" s="169">
        <v>0.22989999999999999</v>
      </c>
      <c r="G2268" s="170">
        <v>25.52</v>
      </c>
      <c r="H2268" s="171">
        <v>5.86</v>
      </c>
      <c r="I2268" s="172"/>
      <c r="J2268" s="172"/>
      <c r="K2268" s="172"/>
      <c r="L2268" s="172"/>
      <c r="M2268" s="172"/>
      <c r="N2268" s="172"/>
      <c r="O2268" s="172"/>
      <c r="P2268" s="172"/>
      <c r="Q2268" s="172"/>
      <c r="R2268" s="172"/>
      <c r="S2268" s="172"/>
      <c r="T2268" s="172"/>
      <c r="U2268" s="172"/>
      <c r="V2268" s="172"/>
      <c r="W2268" s="172"/>
      <c r="X2268" s="172"/>
      <c r="Y2268" s="172"/>
      <c r="Z2268" s="172"/>
      <c r="AA2268" s="172"/>
      <c r="AB2268" s="172"/>
    </row>
    <row r="2269" spans="1:28" ht="25.5">
      <c r="A2269" s="166" t="s">
        <v>1510</v>
      </c>
      <c r="B2269" s="167" t="s">
        <v>2852</v>
      </c>
      <c r="C2269" s="167" t="s">
        <v>27</v>
      </c>
      <c r="D2269" s="168" t="s">
        <v>2853</v>
      </c>
      <c r="E2269" s="167" t="s">
        <v>76</v>
      </c>
      <c r="F2269" s="169">
        <v>1</v>
      </c>
      <c r="G2269" s="170">
        <v>14.8</v>
      </c>
      <c r="H2269" s="171">
        <v>14.8</v>
      </c>
      <c r="I2269" s="172"/>
      <c r="J2269" s="172"/>
      <c r="K2269" s="172"/>
      <c r="L2269" s="172"/>
      <c r="M2269" s="172"/>
      <c r="N2269" s="172"/>
      <c r="O2269" s="172"/>
      <c r="P2269" s="172"/>
      <c r="Q2269" s="172"/>
      <c r="R2269" s="172"/>
      <c r="S2269" s="172"/>
      <c r="T2269" s="172"/>
      <c r="U2269" s="172"/>
      <c r="V2269" s="172"/>
      <c r="W2269" s="172"/>
      <c r="X2269" s="172"/>
      <c r="Y2269" s="172"/>
      <c r="Z2269" s="172"/>
      <c r="AA2269" s="172"/>
      <c r="AB2269" s="172"/>
    </row>
    <row r="2270" spans="1:28" ht="25.5">
      <c r="A2270" s="166" t="s">
        <v>1510</v>
      </c>
      <c r="B2270" s="167" t="s">
        <v>2637</v>
      </c>
      <c r="C2270" s="167" t="s">
        <v>27</v>
      </c>
      <c r="D2270" s="168" t="s">
        <v>1616</v>
      </c>
      <c r="E2270" s="167" t="s">
        <v>1673</v>
      </c>
      <c r="F2270" s="169">
        <v>0.55179999999999996</v>
      </c>
      <c r="G2270" s="170">
        <v>31.63</v>
      </c>
      <c r="H2270" s="171">
        <v>17.45</v>
      </c>
      <c r="I2270" s="172"/>
      <c r="J2270" s="172"/>
      <c r="K2270" s="172"/>
      <c r="L2270" s="172"/>
      <c r="M2270" s="172"/>
      <c r="N2270" s="172"/>
      <c r="O2270" s="172"/>
      <c r="P2270" s="172"/>
      <c r="Q2270" s="172"/>
      <c r="R2270" s="172"/>
      <c r="S2270" s="172"/>
      <c r="T2270" s="172"/>
      <c r="U2270" s="172"/>
      <c r="V2270" s="172"/>
      <c r="W2270" s="172"/>
      <c r="X2270" s="172"/>
      <c r="Y2270" s="172"/>
      <c r="Z2270" s="172"/>
      <c r="AA2270" s="172"/>
      <c r="AB2270" s="172"/>
    </row>
    <row r="2271" spans="1:28" ht="25.5">
      <c r="A2271" s="166" t="s">
        <v>1513</v>
      </c>
      <c r="B2271" s="167" t="s">
        <v>2854</v>
      </c>
      <c r="C2271" s="167" t="s">
        <v>27</v>
      </c>
      <c r="D2271" s="168" t="s">
        <v>2855</v>
      </c>
      <c r="E2271" s="167" t="s">
        <v>76</v>
      </c>
      <c r="F2271" s="169">
        <v>1</v>
      </c>
      <c r="G2271" s="170">
        <v>80.790000000000006</v>
      </c>
      <c r="H2271" s="171">
        <v>80.790000000000006</v>
      </c>
      <c r="I2271" s="172"/>
      <c r="J2271" s="172"/>
      <c r="K2271" s="172"/>
      <c r="L2271" s="172"/>
      <c r="M2271" s="172"/>
      <c r="N2271" s="172"/>
      <c r="O2271" s="172"/>
      <c r="P2271" s="172"/>
      <c r="Q2271" s="172"/>
      <c r="R2271" s="172"/>
      <c r="S2271" s="172"/>
      <c r="T2271" s="172"/>
      <c r="U2271" s="172"/>
      <c r="V2271" s="172"/>
      <c r="W2271" s="172"/>
      <c r="X2271" s="172"/>
      <c r="Y2271" s="172"/>
      <c r="Z2271" s="172"/>
      <c r="AA2271" s="172"/>
      <c r="AB2271" s="172"/>
    </row>
    <row r="2272" spans="1:28" ht="14.25">
      <c r="A2272" s="159"/>
      <c r="B2272" s="160"/>
      <c r="C2272" s="160"/>
      <c r="D2272" s="161"/>
      <c r="E2272" s="160"/>
      <c r="F2272" s="162"/>
      <c r="G2272" s="163"/>
      <c r="H2272" s="164"/>
      <c r="I2272" s="172"/>
      <c r="J2272" s="172"/>
      <c r="K2272" s="172"/>
      <c r="L2272" s="172"/>
      <c r="M2272" s="172"/>
      <c r="N2272" s="172"/>
      <c r="O2272" s="172"/>
      <c r="P2272" s="172"/>
      <c r="Q2272" s="172"/>
      <c r="R2272" s="172"/>
      <c r="S2272" s="172"/>
      <c r="T2272" s="172"/>
      <c r="U2272" s="172"/>
      <c r="V2272" s="172"/>
      <c r="W2272" s="172"/>
      <c r="X2272" s="172"/>
      <c r="Y2272" s="172"/>
      <c r="Z2272" s="172"/>
      <c r="AA2272" s="172"/>
      <c r="AB2272" s="172"/>
    </row>
    <row r="2273" spans="1:28" ht="14.25">
      <c r="A2273" s="148" t="s">
        <v>1091</v>
      </c>
      <c r="B2273" s="149" t="s">
        <v>7</v>
      </c>
      <c r="C2273" s="149" t="s">
        <v>1504</v>
      </c>
      <c r="D2273" s="165" t="s">
        <v>1505</v>
      </c>
      <c r="E2273" s="149" t="s">
        <v>10</v>
      </c>
      <c r="F2273" s="150" t="s">
        <v>11</v>
      </c>
      <c r="G2273" s="151" t="s">
        <v>1506</v>
      </c>
      <c r="H2273" s="152" t="s">
        <v>1507</v>
      </c>
      <c r="I2273" s="172"/>
      <c r="J2273" s="172"/>
      <c r="K2273" s="172"/>
      <c r="L2273" s="172"/>
      <c r="M2273" s="172"/>
      <c r="N2273" s="172"/>
      <c r="O2273" s="172"/>
      <c r="P2273" s="172"/>
      <c r="Q2273" s="172"/>
      <c r="R2273" s="172"/>
      <c r="S2273" s="172"/>
      <c r="T2273" s="172"/>
      <c r="U2273" s="172"/>
      <c r="V2273" s="172"/>
      <c r="W2273" s="172"/>
      <c r="X2273" s="172"/>
      <c r="Y2273" s="172"/>
      <c r="Z2273" s="172"/>
      <c r="AA2273" s="172"/>
      <c r="AB2273" s="172"/>
    </row>
    <row r="2274" spans="1:28" ht="25.5">
      <c r="A2274" s="153" t="s">
        <v>1508</v>
      </c>
      <c r="B2274" s="154" t="s">
        <v>1092</v>
      </c>
      <c r="C2274" s="154" t="s">
        <v>27</v>
      </c>
      <c r="D2274" s="155" t="s">
        <v>1093</v>
      </c>
      <c r="E2274" s="154" t="s">
        <v>76</v>
      </c>
      <c r="F2274" s="156">
        <v>1</v>
      </c>
      <c r="G2274" s="157">
        <v>92.37</v>
      </c>
      <c r="H2274" s="158">
        <v>92.37</v>
      </c>
      <c r="I2274" s="172"/>
      <c r="J2274" s="172"/>
      <c r="K2274" s="172"/>
      <c r="L2274" s="172"/>
      <c r="M2274" s="172"/>
      <c r="N2274" s="172"/>
      <c r="O2274" s="172"/>
      <c r="P2274" s="172"/>
      <c r="Q2274" s="172"/>
      <c r="R2274" s="172"/>
      <c r="S2274" s="172"/>
      <c r="T2274" s="172"/>
      <c r="U2274" s="172"/>
      <c r="V2274" s="172"/>
      <c r="W2274" s="172"/>
      <c r="X2274" s="172"/>
      <c r="Y2274" s="172"/>
      <c r="Z2274" s="172"/>
      <c r="AA2274" s="172"/>
      <c r="AB2274" s="172"/>
    </row>
    <row r="2275" spans="1:28" ht="25.5">
      <c r="A2275" s="166" t="s">
        <v>1510</v>
      </c>
      <c r="B2275" s="167" t="s">
        <v>2638</v>
      </c>
      <c r="C2275" s="167" t="s">
        <v>27</v>
      </c>
      <c r="D2275" s="168" t="s">
        <v>2639</v>
      </c>
      <c r="E2275" s="167" t="s">
        <v>1673</v>
      </c>
      <c r="F2275" s="169">
        <v>0.63300000000000001</v>
      </c>
      <c r="G2275" s="170">
        <v>25.52</v>
      </c>
      <c r="H2275" s="171">
        <v>16.149999999999999</v>
      </c>
      <c r="I2275" s="172"/>
      <c r="J2275" s="172"/>
      <c r="K2275" s="172"/>
      <c r="L2275" s="172"/>
      <c r="M2275" s="172"/>
      <c r="N2275" s="172"/>
      <c r="O2275" s="172"/>
      <c r="P2275" s="172"/>
      <c r="Q2275" s="172"/>
      <c r="R2275" s="172"/>
      <c r="S2275" s="172"/>
      <c r="T2275" s="172"/>
      <c r="U2275" s="172"/>
      <c r="V2275" s="172"/>
      <c r="W2275" s="172"/>
      <c r="X2275" s="172"/>
      <c r="Y2275" s="172"/>
      <c r="Z2275" s="172"/>
      <c r="AA2275" s="172"/>
      <c r="AB2275" s="172"/>
    </row>
    <row r="2276" spans="1:28" ht="25.5">
      <c r="A2276" s="166" t="s">
        <v>1510</v>
      </c>
      <c r="B2276" s="167" t="s">
        <v>2637</v>
      </c>
      <c r="C2276" s="167" t="s">
        <v>27</v>
      </c>
      <c r="D2276" s="168" t="s">
        <v>1616</v>
      </c>
      <c r="E2276" s="167" t="s">
        <v>1673</v>
      </c>
      <c r="F2276" s="169">
        <v>0.63300000000000001</v>
      </c>
      <c r="G2276" s="170">
        <v>31.63</v>
      </c>
      <c r="H2276" s="171">
        <v>20.02</v>
      </c>
      <c r="I2276" s="172"/>
      <c r="J2276" s="172"/>
      <c r="K2276" s="172"/>
      <c r="L2276" s="172"/>
      <c r="M2276" s="172"/>
      <c r="N2276" s="172"/>
      <c r="O2276" s="172"/>
      <c r="P2276" s="172"/>
      <c r="Q2276" s="172"/>
      <c r="R2276" s="172"/>
      <c r="S2276" s="172"/>
      <c r="T2276" s="172"/>
      <c r="U2276" s="172"/>
      <c r="V2276" s="172"/>
      <c r="W2276" s="172"/>
      <c r="X2276" s="172"/>
      <c r="Y2276" s="172"/>
      <c r="Z2276" s="172"/>
      <c r="AA2276" s="172"/>
      <c r="AB2276" s="172"/>
    </row>
    <row r="2277" spans="1:28" ht="14.25">
      <c r="A2277" s="166" t="s">
        <v>1513</v>
      </c>
      <c r="B2277" s="167" t="s">
        <v>2856</v>
      </c>
      <c r="C2277" s="167" t="s">
        <v>27</v>
      </c>
      <c r="D2277" s="168" t="s">
        <v>2857</v>
      </c>
      <c r="E2277" s="167" t="s">
        <v>76</v>
      </c>
      <c r="F2277" s="169">
        <v>1</v>
      </c>
      <c r="G2277" s="170">
        <v>56.2</v>
      </c>
      <c r="H2277" s="171">
        <v>56.2</v>
      </c>
      <c r="I2277" s="172"/>
      <c r="J2277" s="172"/>
      <c r="K2277" s="172"/>
      <c r="L2277" s="172"/>
      <c r="M2277" s="172"/>
      <c r="N2277" s="172"/>
      <c r="O2277" s="172"/>
      <c r="P2277" s="172"/>
      <c r="Q2277" s="172"/>
      <c r="R2277" s="172"/>
      <c r="S2277" s="172"/>
      <c r="T2277" s="172"/>
      <c r="U2277" s="172"/>
      <c r="V2277" s="172"/>
      <c r="W2277" s="172"/>
      <c r="X2277" s="172"/>
      <c r="Y2277" s="172"/>
      <c r="Z2277" s="172"/>
      <c r="AA2277" s="172"/>
      <c r="AB2277" s="172"/>
    </row>
    <row r="2278" spans="1:28" ht="14.25">
      <c r="A2278" s="159"/>
      <c r="B2278" s="160"/>
      <c r="C2278" s="160"/>
      <c r="D2278" s="161"/>
      <c r="E2278" s="160"/>
      <c r="F2278" s="162"/>
      <c r="G2278" s="163"/>
      <c r="H2278" s="164"/>
      <c r="I2278" s="172"/>
      <c r="J2278" s="172"/>
      <c r="K2278" s="172"/>
      <c r="L2278" s="172"/>
      <c r="M2278" s="172"/>
      <c r="N2278" s="172"/>
      <c r="O2278" s="172"/>
      <c r="P2278" s="172"/>
      <c r="Q2278" s="172"/>
      <c r="R2278" s="172"/>
      <c r="S2278" s="172"/>
      <c r="T2278" s="172"/>
      <c r="U2278" s="172"/>
      <c r="V2278" s="172"/>
      <c r="W2278" s="172"/>
      <c r="X2278" s="172"/>
      <c r="Y2278" s="172"/>
      <c r="Z2278" s="172"/>
      <c r="AA2278" s="172"/>
      <c r="AB2278" s="172"/>
    </row>
    <row r="2279" spans="1:28" ht="14.25">
      <c r="A2279" s="148" t="s">
        <v>1094</v>
      </c>
      <c r="B2279" s="149" t="s">
        <v>7</v>
      </c>
      <c r="C2279" s="149" t="s">
        <v>1504</v>
      </c>
      <c r="D2279" s="165" t="s">
        <v>1505</v>
      </c>
      <c r="E2279" s="149" t="s">
        <v>10</v>
      </c>
      <c r="F2279" s="150" t="s">
        <v>11</v>
      </c>
      <c r="G2279" s="151" t="s">
        <v>1506</v>
      </c>
      <c r="H2279" s="152" t="s">
        <v>1507</v>
      </c>
      <c r="I2279" s="172"/>
      <c r="J2279" s="172"/>
      <c r="K2279" s="172"/>
      <c r="L2279" s="172"/>
      <c r="M2279" s="172"/>
      <c r="N2279" s="172"/>
      <c r="O2279" s="172"/>
      <c r="P2279" s="172"/>
      <c r="Q2279" s="172"/>
      <c r="R2279" s="172"/>
      <c r="S2279" s="172"/>
      <c r="T2279" s="172"/>
      <c r="U2279" s="172"/>
      <c r="V2279" s="172"/>
      <c r="W2279" s="172"/>
      <c r="X2279" s="172"/>
      <c r="Y2279" s="172"/>
      <c r="Z2279" s="172"/>
      <c r="AA2279" s="172"/>
      <c r="AB2279" s="172"/>
    </row>
    <row r="2280" spans="1:28" ht="216.75">
      <c r="A2280" s="153" t="s">
        <v>1508</v>
      </c>
      <c r="B2280" s="154" t="s">
        <v>1095</v>
      </c>
      <c r="C2280" s="154" t="s">
        <v>147</v>
      </c>
      <c r="D2280" s="155" t="s">
        <v>1096</v>
      </c>
      <c r="E2280" s="154" t="s">
        <v>48</v>
      </c>
      <c r="F2280" s="156">
        <v>1</v>
      </c>
      <c r="G2280" s="157">
        <v>7579.05</v>
      </c>
      <c r="H2280" s="158">
        <v>7579.05</v>
      </c>
      <c r="I2280" s="172"/>
      <c r="J2280" s="172"/>
      <c r="K2280" s="172"/>
      <c r="L2280" s="172"/>
      <c r="M2280" s="172"/>
      <c r="N2280" s="172"/>
      <c r="O2280" s="172"/>
      <c r="P2280" s="172"/>
      <c r="Q2280" s="172"/>
      <c r="R2280" s="172"/>
      <c r="S2280" s="172"/>
      <c r="T2280" s="172"/>
      <c r="U2280" s="172"/>
      <c r="V2280" s="172"/>
      <c r="W2280" s="172"/>
      <c r="X2280" s="172"/>
      <c r="Y2280" s="172"/>
      <c r="Z2280" s="172"/>
      <c r="AA2280" s="172"/>
      <c r="AB2280" s="172"/>
    </row>
    <row r="2281" spans="1:28" ht="25.5">
      <c r="A2281" s="166" t="s">
        <v>1510</v>
      </c>
      <c r="B2281" s="167" t="s">
        <v>1615</v>
      </c>
      <c r="C2281" s="167" t="s">
        <v>20</v>
      </c>
      <c r="D2281" s="168" t="s">
        <v>1616</v>
      </c>
      <c r="E2281" s="167" t="s">
        <v>1585</v>
      </c>
      <c r="F2281" s="169">
        <v>32</v>
      </c>
      <c r="G2281" s="170">
        <v>31.64</v>
      </c>
      <c r="H2281" s="171">
        <v>1012.48</v>
      </c>
      <c r="I2281" s="172"/>
      <c r="J2281" s="172"/>
      <c r="K2281" s="172"/>
      <c r="L2281" s="172"/>
      <c r="M2281" s="172"/>
      <c r="N2281" s="172"/>
      <c r="O2281" s="172"/>
      <c r="P2281" s="172"/>
      <c r="Q2281" s="172"/>
      <c r="R2281" s="172"/>
      <c r="S2281" s="172"/>
      <c r="T2281" s="172"/>
      <c r="U2281" s="172"/>
      <c r="V2281" s="172"/>
      <c r="W2281" s="172"/>
      <c r="X2281" s="172"/>
      <c r="Y2281" s="172"/>
      <c r="Z2281" s="172"/>
      <c r="AA2281" s="172"/>
      <c r="AB2281" s="172"/>
    </row>
    <row r="2282" spans="1:28" ht="25.5">
      <c r="A2282" s="166" t="s">
        <v>1510</v>
      </c>
      <c r="B2282" s="167" t="s">
        <v>1619</v>
      </c>
      <c r="C2282" s="167" t="s">
        <v>20</v>
      </c>
      <c r="D2282" s="168" t="s">
        <v>1620</v>
      </c>
      <c r="E2282" s="167" t="s">
        <v>1585</v>
      </c>
      <c r="F2282" s="169">
        <v>32</v>
      </c>
      <c r="G2282" s="170">
        <v>25.52</v>
      </c>
      <c r="H2282" s="171">
        <v>816.64</v>
      </c>
      <c r="I2282" s="172"/>
      <c r="J2282" s="172"/>
      <c r="K2282" s="172"/>
      <c r="L2282" s="172"/>
      <c r="M2282" s="172"/>
      <c r="N2282" s="172"/>
      <c r="O2282" s="172"/>
      <c r="P2282" s="172"/>
      <c r="Q2282" s="172"/>
      <c r="R2282" s="172"/>
      <c r="S2282" s="172"/>
      <c r="T2282" s="172"/>
      <c r="U2282" s="172"/>
      <c r="V2282" s="172"/>
      <c r="W2282" s="172"/>
      <c r="X2282" s="172"/>
      <c r="Y2282" s="172"/>
      <c r="Z2282" s="172"/>
      <c r="AA2282" s="172"/>
      <c r="AB2282" s="172"/>
    </row>
    <row r="2283" spans="1:28" ht="38.25">
      <c r="A2283" s="166" t="s">
        <v>1513</v>
      </c>
      <c r="B2283" s="167" t="s">
        <v>2858</v>
      </c>
      <c r="C2283" s="167" t="s">
        <v>20</v>
      </c>
      <c r="D2283" s="168" t="s">
        <v>2859</v>
      </c>
      <c r="E2283" s="167" t="s">
        <v>48</v>
      </c>
      <c r="F2283" s="169">
        <v>0.5</v>
      </c>
      <c r="G2283" s="170">
        <v>47.65</v>
      </c>
      <c r="H2283" s="171">
        <v>23.82</v>
      </c>
      <c r="I2283" s="172"/>
      <c r="J2283" s="172"/>
      <c r="K2283" s="172"/>
      <c r="L2283" s="172"/>
      <c r="M2283" s="172"/>
      <c r="N2283" s="172"/>
      <c r="O2283" s="172"/>
      <c r="P2283" s="172"/>
      <c r="Q2283" s="172"/>
      <c r="R2283" s="172"/>
      <c r="S2283" s="172"/>
      <c r="T2283" s="172"/>
      <c r="U2283" s="172"/>
      <c r="V2283" s="172"/>
      <c r="W2283" s="172"/>
      <c r="X2283" s="172"/>
      <c r="Y2283" s="172"/>
      <c r="Z2283" s="172"/>
      <c r="AA2283" s="172"/>
      <c r="AB2283" s="172"/>
    </row>
    <row r="2284" spans="1:28" ht="38.25">
      <c r="A2284" s="166" t="s">
        <v>1513</v>
      </c>
      <c r="B2284" s="167" t="s">
        <v>2796</v>
      </c>
      <c r="C2284" s="167" t="s">
        <v>27</v>
      </c>
      <c r="D2284" s="168" t="s">
        <v>2797</v>
      </c>
      <c r="E2284" s="167" t="s">
        <v>322</v>
      </c>
      <c r="F2284" s="169">
        <v>6</v>
      </c>
      <c r="G2284" s="170">
        <v>9.8000000000000007</v>
      </c>
      <c r="H2284" s="171">
        <v>58.8</v>
      </c>
      <c r="I2284" s="172"/>
      <c r="J2284" s="172"/>
      <c r="K2284" s="172"/>
      <c r="L2284" s="172"/>
      <c r="M2284" s="172"/>
      <c r="N2284" s="172"/>
      <c r="O2284" s="172"/>
      <c r="P2284" s="172"/>
      <c r="Q2284" s="172"/>
      <c r="R2284" s="172"/>
      <c r="S2284" s="172"/>
      <c r="T2284" s="172"/>
      <c r="U2284" s="172"/>
      <c r="V2284" s="172"/>
      <c r="W2284" s="172"/>
      <c r="X2284" s="172"/>
      <c r="Y2284" s="172"/>
      <c r="Z2284" s="172"/>
      <c r="AA2284" s="172"/>
      <c r="AB2284" s="172"/>
    </row>
    <row r="2285" spans="1:28" ht="25.5">
      <c r="A2285" s="166" t="s">
        <v>1513</v>
      </c>
      <c r="B2285" s="167" t="s">
        <v>2860</v>
      </c>
      <c r="C2285" s="167" t="s">
        <v>20</v>
      </c>
      <c r="D2285" s="168" t="s">
        <v>2861</v>
      </c>
      <c r="E2285" s="167" t="s">
        <v>48</v>
      </c>
      <c r="F2285" s="169">
        <v>1</v>
      </c>
      <c r="G2285" s="170">
        <v>258.92</v>
      </c>
      <c r="H2285" s="171">
        <v>258.92</v>
      </c>
      <c r="I2285" s="172"/>
      <c r="J2285" s="172"/>
      <c r="K2285" s="172"/>
      <c r="L2285" s="172"/>
      <c r="M2285" s="172"/>
      <c r="N2285" s="172"/>
      <c r="O2285" s="172"/>
      <c r="P2285" s="172"/>
      <c r="Q2285" s="172"/>
      <c r="R2285" s="172"/>
      <c r="S2285" s="172"/>
      <c r="T2285" s="172"/>
      <c r="U2285" s="172"/>
      <c r="V2285" s="172"/>
      <c r="W2285" s="172"/>
      <c r="X2285" s="172"/>
      <c r="Y2285" s="172"/>
      <c r="Z2285" s="172"/>
      <c r="AA2285" s="172"/>
      <c r="AB2285" s="172"/>
    </row>
    <row r="2286" spans="1:28" ht="14.25">
      <c r="A2286" s="166" t="s">
        <v>1513</v>
      </c>
      <c r="B2286" s="167" t="s">
        <v>2862</v>
      </c>
      <c r="C2286" s="167" t="s">
        <v>627</v>
      </c>
      <c r="D2286" s="168" t="s">
        <v>2863</v>
      </c>
      <c r="E2286" s="167" t="s">
        <v>48</v>
      </c>
      <c r="F2286" s="169">
        <v>1</v>
      </c>
      <c r="G2286" s="170">
        <v>61</v>
      </c>
      <c r="H2286" s="171">
        <v>61</v>
      </c>
      <c r="I2286" s="172"/>
      <c r="J2286" s="172"/>
      <c r="K2286" s="172"/>
      <c r="L2286" s="172"/>
      <c r="M2286" s="172"/>
      <c r="N2286" s="172"/>
      <c r="O2286" s="172"/>
      <c r="P2286" s="172"/>
      <c r="Q2286" s="172"/>
      <c r="R2286" s="172"/>
      <c r="S2286" s="172"/>
      <c r="T2286" s="172"/>
      <c r="U2286" s="172"/>
      <c r="V2286" s="172"/>
      <c r="W2286" s="172"/>
      <c r="X2286" s="172"/>
      <c r="Y2286" s="172"/>
      <c r="Z2286" s="172"/>
      <c r="AA2286" s="172"/>
      <c r="AB2286" s="172"/>
    </row>
    <row r="2287" spans="1:28" ht="14.25">
      <c r="A2287" s="166" t="s">
        <v>1513</v>
      </c>
      <c r="B2287" s="167" t="s">
        <v>2864</v>
      </c>
      <c r="C2287" s="167" t="s">
        <v>627</v>
      </c>
      <c r="D2287" s="168" t="s">
        <v>2865</v>
      </c>
      <c r="E2287" s="167" t="s">
        <v>48</v>
      </c>
      <c r="F2287" s="169">
        <v>5</v>
      </c>
      <c r="G2287" s="170">
        <v>14.7</v>
      </c>
      <c r="H2287" s="171">
        <v>73.5</v>
      </c>
      <c r="I2287" s="172"/>
      <c r="J2287" s="172"/>
      <c r="K2287" s="172"/>
      <c r="L2287" s="172"/>
      <c r="M2287" s="172"/>
      <c r="N2287" s="172"/>
      <c r="O2287" s="172"/>
      <c r="P2287" s="172"/>
      <c r="Q2287" s="172"/>
      <c r="R2287" s="172"/>
      <c r="S2287" s="172"/>
      <c r="T2287" s="172"/>
      <c r="U2287" s="172"/>
      <c r="V2287" s="172"/>
      <c r="W2287" s="172"/>
      <c r="X2287" s="172"/>
      <c r="Y2287" s="172"/>
      <c r="Z2287" s="172"/>
      <c r="AA2287" s="172"/>
      <c r="AB2287" s="172"/>
    </row>
    <row r="2288" spans="1:28" ht="14.25">
      <c r="A2288" s="166" t="s">
        <v>1513</v>
      </c>
      <c r="B2288" s="167" t="s">
        <v>2866</v>
      </c>
      <c r="C2288" s="167" t="s">
        <v>627</v>
      </c>
      <c r="D2288" s="168" t="s">
        <v>2867</v>
      </c>
      <c r="E2288" s="167" t="s">
        <v>48</v>
      </c>
      <c r="F2288" s="169">
        <v>50</v>
      </c>
      <c r="G2288" s="170">
        <v>8.9499999999999993</v>
      </c>
      <c r="H2288" s="171">
        <v>447.5</v>
      </c>
      <c r="I2288" s="172"/>
      <c r="J2288" s="172"/>
      <c r="K2288" s="172"/>
      <c r="L2288" s="172"/>
      <c r="M2288" s="172"/>
      <c r="N2288" s="172"/>
      <c r="O2288" s="172"/>
      <c r="P2288" s="172"/>
      <c r="Q2288" s="172"/>
      <c r="R2288" s="172"/>
      <c r="S2288" s="172"/>
      <c r="T2288" s="172"/>
      <c r="U2288" s="172"/>
      <c r="V2288" s="172"/>
      <c r="W2288" s="172"/>
      <c r="X2288" s="172"/>
      <c r="Y2288" s="172"/>
      <c r="Z2288" s="172"/>
      <c r="AA2288" s="172"/>
      <c r="AB2288" s="172"/>
    </row>
    <row r="2289" spans="1:28" ht="25.5">
      <c r="A2289" s="166" t="s">
        <v>1513</v>
      </c>
      <c r="B2289" s="167" t="s">
        <v>2868</v>
      </c>
      <c r="C2289" s="167" t="s">
        <v>27</v>
      </c>
      <c r="D2289" s="168" t="s">
        <v>2869</v>
      </c>
      <c r="E2289" s="167" t="s">
        <v>322</v>
      </c>
      <c r="F2289" s="169">
        <v>50</v>
      </c>
      <c r="G2289" s="170">
        <v>1.18</v>
      </c>
      <c r="H2289" s="171">
        <v>59</v>
      </c>
      <c r="I2289" s="172"/>
      <c r="J2289" s="172"/>
      <c r="K2289" s="172"/>
      <c r="L2289" s="172"/>
      <c r="M2289" s="172"/>
      <c r="N2289" s="172"/>
      <c r="O2289" s="172"/>
      <c r="P2289" s="172"/>
      <c r="Q2289" s="172"/>
      <c r="R2289" s="172"/>
      <c r="S2289" s="172"/>
      <c r="T2289" s="172"/>
      <c r="U2289" s="172"/>
      <c r="V2289" s="172"/>
      <c r="W2289" s="172"/>
      <c r="X2289" s="172"/>
      <c r="Y2289" s="172"/>
      <c r="Z2289" s="172"/>
      <c r="AA2289" s="172"/>
      <c r="AB2289" s="172"/>
    </row>
    <row r="2290" spans="1:28" ht="25.5">
      <c r="A2290" s="166" t="s">
        <v>1513</v>
      </c>
      <c r="B2290" s="167" t="s">
        <v>2870</v>
      </c>
      <c r="C2290" s="167" t="s">
        <v>627</v>
      </c>
      <c r="D2290" s="168" t="s">
        <v>2871</v>
      </c>
      <c r="E2290" s="167" t="s">
        <v>48</v>
      </c>
      <c r="F2290" s="169">
        <v>18</v>
      </c>
      <c r="G2290" s="170">
        <v>18.05</v>
      </c>
      <c r="H2290" s="171">
        <v>324.89999999999998</v>
      </c>
      <c r="I2290" s="172"/>
      <c r="J2290" s="172"/>
      <c r="K2290" s="172"/>
      <c r="L2290" s="172"/>
      <c r="M2290" s="172"/>
      <c r="N2290" s="172"/>
      <c r="O2290" s="172"/>
      <c r="P2290" s="172"/>
      <c r="Q2290" s="172"/>
      <c r="R2290" s="172"/>
      <c r="S2290" s="172"/>
      <c r="T2290" s="172"/>
      <c r="U2290" s="172"/>
      <c r="V2290" s="172"/>
      <c r="W2290" s="172"/>
      <c r="X2290" s="172"/>
      <c r="Y2290" s="172"/>
      <c r="Z2290" s="172"/>
      <c r="AA2290" s="172"/>
      <c r="AB2290" s="172"/>
    </row>
    <row r="2291" spans="1:28" ht="25.5">
      <c r="A2291" s="166" t="s">
        <v>1513</v>
      </c>
      <c r="B2291" s="167" t="s">
        <v>2872</v>
      </c>
      <c r="C2291" s="167" t="s">
        <v>20</v>
      </c>
      <c r="D2291" s="168" t="s">
        <v>2873</v>
      </c>
      <c r="E2291" s="167" t="s">
        <v>48</v>
      </c>
      <c r="F2291" s="169">
        <v>3</v>
      </c>
      <c r="G2291" s="170">
        <v>80.7</v>
      </c>
      <c r="H2291" s="171">
        <v>242.1</v>
      </c>
      <c r="I2291" s="172"/>
      <c r="J2291" s="172"/>
      <c r="K2291" s="172"/>
      <c r="L2291" s="172"/>
      <c r="M2291" s="172"/>
      <c r="N2291" s="172"/>
      <c r="O2291" s="172"/>
      <c r="P2291" s="172"/>
      <c r="Q2291" s="172"/>
      <c r="R2291" s="172"/>
      <c r="S2291" s="172"/>
      <c r="T2291" s="172"/>
      <c r="U2291" s="172"/>
      <c r="V2291" s="172"/>
      <c r="W2291" s="172"/>
      <c r="X2291" s="172"/>
      <c r="Y2291" s="172"/>
      <c r="Z2291" s="172"/>
      <c r="AA2291" s="172"/>
      <c r="AB2291" s="172"/>
    </row>
    <row r="2292" spans="1:28" ht="14.25">
      <c r="A2292" s="166" t="s">
        <v>1513</v>
      </c>
      <c r="B2292" s="167" t="s">
        <v>2660</v>
      </c>
      <c r="C2292" s="167" t="s">
        <v>20</v>
      </c>
      <c r="D2292" s="168" t="s">
        <v>2661</v>
      </c>
      <c r="E2292" s="167" t="s">
        <v>48</v>
      </c>
      <c r="F2292" s="169">
        <v>2</v>
      </c>
      <c r="G2292" s="170">
        <v>19.52</v>
      </c>
      <c r="H2292" s="171">
        <v>39.04</v>
      </c>
      <c r="I2292" s="172"/>
      <c r="J2292" s="172"/>
      <c r="K2292" s="172"/>
      <c r="L2292" s="172"/>
      <c r="M2292" s="172"/>
      <c r="N2292" s="172"/>
      <c r="O2292" s="172"/>
      <c r="P2292" s="172"/>
      <c r="Q2292" s="172"/>
      <c r="R2292" s="172"/>
      <c r="S2292" s="172"/>
      <c r="T2292" s="172"/>
      <c r="U2292" s="172"/>
      <c r="V2292" s="172"/>
      <c r="W2292" s="172"/>
      <c r="X2292" s="172"/>
      <c r="Y2292" s="172"/>
      <c r="Z2292" s="172"/>
      <c r="AA2292" s="172"/>
      <c r="AB2292" s="172"/>
    </row>
    <row r="2293" spans="1:28" ht="25.5">
      <c r="A2293" s="166" t="s">
        <v>1513</v>
      </c>
      <c r="B2293" s="167" t="s">
        <v>2790</v>
      </c>
      <c r="C2293" s="167" t="s">
        <v>27</v>
      </c>
      <c r="D2293" s="168" t="s">
        <v>2791</v>
      </c>
      <c r="E2293" s="167" t="s">
        <v>322</v>
      </c>
      <c r="F2293" s="169">
        <v>35</v>
      </c>
      <c r="G2293" s="170">
        <v>2.25</v>
      </c>
      <c r="H2293" s="171">
        <v>78.75</v>
      </c>
      <c r="I2293" s="172"/>
      <c r="J2293" s="172"/>
      <c r="K2293" s="172"/>
      <c r="L2293" s="172"/>
      <c r="M2293" s="172"/>
      <c r="N2293" s="172"/>
      <c r="O2293" s="172"/>
      <c r="P2293" s="172"/>
      <c r="Q2293" s="172"/>
      <c r="R2293" s="172"/>
      <c r="S2293" s="172"/>
      <c r="T2293" s="172"/>
      <c r="U2293" s="172"/>
      <c r="V2293" s="172"/>
      <c r="W2293" s="172"/>
      <c r="X2293" s="172"/>
      <c r="Y2293" s="172"/>
      <c r="Z2293" s="172"/>
      <c r="AA2293" s="172"/>
      <c r="AB2293" s="172"/>
    </row>
    <row r="2294" spans="1:28" ht="25.5">
      <c r="A2294" s="166" t="s">
        <v>1513</v>
      </c>
      <c r="B2294" s="167" t="s">
        <v>2874</v>
      </c>
      <c r="C2294" s="167" t="s">
        <v>20</v>
      </c>
      <c r="D2294" s="168" t="s">
        <v>2875</v>
      </c>
      <c r="E2294" s="167" t="s">
        <v>48</v>
      </c>
      <c r="F2294" s="169">
        <v>4</v>
      </c>
      <c r="G2294" s="170">
        <v>17.73</v>
      </c>
      <c r="H2294" s="171">
        <v>70.92</v>
      </c>
      <c r="I2294" s="172"/>
      <c r="J2294" s="172"/>
      <c r="K2294" s="172"/>
      <c r="L2294" s="172"/>
      <c r="M2294" s="172"/>
      <c r="N2294" s="172"/>
      <c r="O2294" s="172"/>
      <c r="P2294" s="172"/>
      <c r="Q2294" s="172"/>
      <c r="R2294" s="172"/>
      <c r="S2294" s="172"/>
      <c r="T2294" s="172"/>
      <c r="U2294" s="172"/>
      <c r="V2294" s="172"/>
      <c r="W2294" s="172"/>
      <c r="X2294" s="172"/>
      <c r="Y2294" s="172"/>
      <c r="Z2294" s="172"/>
      <c r="AA2294" s="172"/>
      <c r="AB2294" s="172"/>
    </row>
    <row r="2295" spans="1:28" ht="25.5">
      <c r="A2295" s="166" t="s">
        <v>1513</v>
      </c>
      <c r="B2295" s="167" t="s">
        <v>2874</v>
      </c>
      <c r="C2295" s="167" t="s">
        <v>20</v>
      </c>
      <c r="D2295" s="168" t="s">
        <v>2875</v>
      </c>
      <c r="E2295" s="167" t="s">
        <v>48</v>
      </c>
      <c r="F2295" s="169">
        <v>8</v>
      </c>
      <c r="G2295" s="170">
        <v>17.73</v>
      </c>
      <c r="H2295" s="171">
        <v>141.84</v>
      </c>
      <c r="I2295" s="172"/>
      <c r="J2295" s="172"/>
      <c r="K2295" s="172"/>
      <c r="L2295" s="172"/>
      <c r="M2295" s="172"/>
      <c r="N2295" s="172"/>
      <c r="O2295" s="172"/>
      <c r="P2295" s="172"/>
      <c r="Q2295" s="172"/>
      <c r="R2295" s="172"/>
      <c r="S2295" s="172"/>
      <c r="T2295" s="172"/>
      <c r="U2295" s="172"/>
      <c r="V2295" s="172"/>
      <c r="W2295" s="172"/>
      <c r="X2295" s="172"/>
      <c r="Y2295" s="172"/>
      <c r="Z2295" s="172"/>
      <c r="AA2295" s="172"/>
      <c r="AB2295" s="172"/>
    </row>
    <row r="2296" spans="1:28" ht="25.5">
      <c r="A2296" s="166" t="s">
        <v>1513</v>
      </c>
      <c r="B2296" s="167" t="s">
        <v>2876</v>
      </c>
      <c r="C2296" s="167" t="s">
        <v>20</v>
      </c>
      <c r="D2296" s="168" t="s">
        <v>2877</v>
      </c>
      <c r="E2296" s="167" t="s">
        <v>48</v>
      </c>
      <c r="F2296" s="169">
        <v>2</v>
      </c>
      <c r="G2296" s="170">
        <v>258.47000000000003</v>
      </c>
      <c r="H2296" s="171">
        <v>516.94000000000005</v>
      </c>
      <c r="I2296" s="172"/>
      <c r="J2296" s="172"/>
      <c r="K2296" s="172"/>
      <c r="L2296" s="172"/>
      <c r="M2296" s="172"/>
      <c r="N2296" s="172"/>
      <c r="O2296" s="172"/>
      <c r="P2296" s="172"/>
      <c r="Q2296" s="172"/>
      <c r="R2296" s="172"/>
      <c r="S2296" s="172"/>
      <c r="T2296" s="172"/>
      <c r="U2296" s="172"/>
      <c r="V2296" s="172"/>
      <c r="W2296" s="172"/>
      <c r="X2296" s="172"/>
      <c r="Y2296" s="172"/>
      <c r="Z2296" s="172"/>
      <c r="AA2296" s="172"/>
      <c r="AB2296" s="172"/>
    </row>
    <row r="2297" spans="1:28" ht="14.25">
      <c r="A2297" s="166" t="s">
        <v>1513</v>
      </c>
      <c r="B2297" s="167" t="s">
        <v>2676</v>
      </c>
      <c r="C2297" s="167" t="s">
        <v>27</v>
      </c>
      <c r="D2297" s="168" t="s">
        <v>2677</v>
      </c>
      <c r="E2297" s="167" t="s">
        <v>76</v>
      </c>
      <c r="F2297" s="169">
        <v>4</v>
      </c>
      <c r="G2297" s="170">
        <v>82.42</v>
      </c>
      <c r="H2297" s="171">
        <v>329.68</v>
      </c>
      <c r="I2297" s="172"/>
      <c r="J2297" s="172"/>
      <c r="K2297" s="172"/>
      <c r="L2297" s="172"/>
      <c r="M2297" s="172"/>
      <c r="N2297" s="172"/>
      <c r="O2297" s="172"/>
      <c r="P2297" s="172"/>
      <c r="Q2297" s="172"/>
      <c r="R2297" s="172"/>
      <c r="S2297" s="172"/>
      <c r="T2297" s="172"/>
      <c r="U2297" s="172"/>
      <c r="V2297" s="172"/>
      <c r="W2297" s="172"/>
      <c r="X2297" s="172"/>
      <c r="Y2297" s="172"/>
      <c r="Z2297" s="172"/>
      <c r="AA2297" s="172"/>
      <c r="AB2297" s="172"/>
    </row>
    <row r="2298" spans="1:28" ht="25.5">
      <c r="A2298" s="166" t="s">
        <v>1513</v>
      </c>
      <c r="B2298" s="167" t="s">
        <v>2878</v>
      </c>
      <c r="C2298" s="167" t="s">
        <v>627</v>
      </c>
      <c r="D2298" s="168" t="s">
        <v>2879</v>
      </c>
      <c r="E2298" s="167" t="s">
        <v>48</v>
      </c>
      <c r="F2298" s="169">
        <v>1</v>
      </c>
      <c r="G2298" s="170">
        <v>52.17</v>
      </c>
      <c r="H2298" s="171">
        <v>52.17</v>
      </c>
      <c r="I2298" s="172"/>
      <c r="J2298" s="172"/>
      <c r="K2298" s="172"/>
      <c r="L2298" s="172"/>
      <c r="M2298" s="172"/>
      <c r="N2298" s="172"/>
      <c r="O2298" s="172"/>
      <c r="P2298" s="172"/>
      <c r="Q2298" s="172"/>
      <c r="R2298" s="172"/>
      <c r="S2298" s="172"/>
      <c r="T2298" s="172"/>
      <c r="U2298" s="172"/>
      <c r="V2298" s="172"/>
      <c r="W2298" s="172"/>
      <c r="X2298" s="172"/>
      <c r="Y2298" s="172"/>
      <c r="Z2298" s="172"/>
      <c r="AA2298" s="172"/>
      <c r="AB2298" s="172"/>
    </row>
    <row r="2299" spans="1:28" ht="25.5">
      <c r="A2299" s="166" t="s">
        <v>1513</v>
      </c>
      <c r="B2299" s="167" t="s">
        <v>2880</v>
      </c>
      <c r="C2299" s="167" t="s">
        <v>20</v>
      </c>
      <c r="D2299" s="168" t="s">
        <v>2881</v>
      </c>
      <c r="E2299" s="167" t="s">
        <v>48</v>
      </c>
      <c r="F2299" s="169">
        <v>5</v>
      </c>
      <c r="G2299" s="170">
        <v>176.28</v>
      </c>
      <c r="H2299" s="171">
        <v>881.4</v>
      </c>
      <c r="I2299" s="172"/>
      <c r="J2299" s="172"/>
      <c r="K2299" s="172"/>
      <c r="L2299" s="172"/>
      <c r="M2299" s="172"/>
      <c r="N2299" s="172"/>
      <c r="O2299" s="172"/>
      <c r="P2299" s="172"/>
      <c r="Q2299" s="172"/>
      <c r="R2299" s="172"/>
      <c r="S2299" s="172"/>
      <c r="T2299" s="172"/>
      <c r="U2299" s="172"/>
      <c r="V2299" s="172"/>
      <c r="W2299" s="172"/>
      <c r="X2299" s="172"/>
      <c r="Y2299" s="172"/>
      <c r="Z2299" s="172"/>
      <c r="AA2299" s="172"/>
      <c r="AB2299" s="172"/>
    </row>
    <row r="2300" spans="1:28" ht="14.25">
      <c r="A2300" s="166" t="s">
        <v>1513</v>
      </c>
      <c r="B2300" s="167" t="s">
        <v>2882</v>
      </c>
      <c r="C2300" s="167" t="s">
        <v>20</v>
      </c>
      <c r="D2300" s="168" t="s">
        <v>2883</v>
      </c>
      <c r="E2300" s="167" t="s">
        <v>48</v>
      </c>
      <c r="F2300" s="169">
        <v>4</v>
      </c>
      <c r="G2300" s="170">
        <v>162.54</v>
      </c>
      <c r="H2300" s="171">
        <v>650.16</v>
      </c>
      <c r="I2300" s="172"/>
      <c r="J2300" s="172"/>
      <c r="K2300" s="172"/>
      <c r="L2300" s="172"/>
      <c r="M2300" s="172"/>
      <c r="N2300" s="172"/>
      <c r="O2300" s="172"/>
      <c r="P2300" s="172"/>
      <c r="Q2300" s="172"/>
      <c r="R2300" s="172"/>
      <c r="S2300" s="172"/>
      <c r="T2300" s="172"/>
      <c r="U2300" s="172"/>
      <c r="V2300" s="172"/>
      <c r="W2300" s="172"/>
      <c r="X2300" s="172"/>
      <c r="Y2300" s="172"/>
      <c r="Z2300" s="172"/>
      <c r="AA2300" s="172"/>
      <c r="AB2300" s="172"/>
    </row>
    <row r="2301" spans="1:28" ht="25.5">
      <c r="A2301" s="166" t="s">
        <v>1513</v>
      </c>
      <c r="B2301" s="167" t="s">
        <v>2884</v>
      </c>
      <c r="C2301" s="167" t="s">
        <v>20</v>
      </c>
      <c r="D2301" s="168" t="s">
        <v>2885</v>
      </c>
      <c r="E2301" s="167" t="s">
        <v>48</v>
      </c>
      <c r="F2301" s="169">
        <v>60</v>
      </c>
      <c r="G2301" s="170">
        <v>0.1</v>
      </c>
      <c r="H2301" s="171">
        <v>6</v>
      </c>
      <c r="I2301" s="172"/>
      <c r="J2301" s="172"/>
      <c r="K2301" s="172"/>
      <c r="L2301" s="172"/>
      <c r="M2301" s="172"/>
      <c r="N2301" s="172"/>
      <c r="O2301" s="172"/>
      <c r="P2301" s="172"/>
      <c r="Q2301" s="172"/>
      <c r="R2301" s="172"/>
      <c r="S2301" s="172"/>
      <c r="T2301" s="172"/>
      <c r="U2301" s="172"/>
      <c r="V2301" s="172"/>
      <c r="W2301" s="172"/>
      <c r="X2301" s="172"/>
      <c r="Y2301" s="172"/>
      <c r="Z2301" s="172"/>
      <c r="AA2301" s="172"/>
      <c r="AB2301" s="172"/>
    </row>
    <row r="2302" spans="1:28" ht="38.25">
      <c r="A2302" s="166" t="s">
        <v>1513</v>
      </c>
      <c r="B2302" s="167" t="s">
        <v>2886</v>
      </c>
      <c r="C2302" s="167" t="s">
        <v>627</v>
      </c>
      <c r="D2302" s="168" t="s">
        <v>2887</v>
      </c>
      <c r="E2302" s="167" t="s">
        <v>48</v>
      </c>
      <c r="F2302" s="169">
        <v>4.5</v>
      </c>
      <c r="G2302" s="170">
        <v>278.5</v>
      </c>
      <c r="H2302" s="171">
        <v>1253.25</v>
      </c>
      <c r="I2302" s="172"/>
      <c r="J2302" s="172"/>
      <c r="K2302" s="172"/>
      <c r="L2302" s="172"/>
      <c r="M2302" s="172"/>
      <c r="N2302" s="172"/>
      <c r="O2302" s="172"/>
      <c r="P2302" s="172"/>
      <c r="Q2302" s="172"/>
      <c r="R2302" s="172"/>
      <c r="S2302" s="172"/>
      <c r="T2302" s="172"/>
      <c r="U2302" s="172"/>
      <c r="V2302" s="172"/>
      <c r="W2302" s="172"/>
      <c r="X2302" s="172"/>
      <c r="Y2302" s="172"/>
      <c r="Z2302" s="172"/>
      <c r="AA2302" s="172"/>
      <c r="AB2302" s="172"/>
    </row>
    <row r="2303" spans="1:28" ht="25.5">
      <c r="A2303" s="166" t="s">
        <v>1513</v>
      </c>
      <c r="B2303" s="167" t="s">
        <v>2888</v>
      </c>
      <c r="C2303" s="167" t="s">
        <v>20</v>
      </c>
      <c r="D2303" s="168" t="s">
        <v>2889</v>
      </c>
      <c r="E2303" s="167" t="s">
        <v>61</v>
      </c>
      <c r="F2303" s="169">
        <v>3</v>
      </c>
      <c r="G2303" s="170">
        <v>13.18</v>
      </c>
      <c r="H2303" s="171">
        <v>39.54</v>
      </c>
      <c r="I2303" s="172"/>
      <c r="J2303" s="172"/>
      <c r="K2303" s="172"/>
      <c r="L2303" s="172"/>
      <c r="M2303" s="172"/>
      <c r="N2303" s="172"/>
      <c r="O2303" s="172"/>
      <c r="P2303" s="172"/>
      <c r="Q2303" s="172"/>
      <c r="R2303" s="172"/>
      <c r="S2303" s="172"/>
      <c r="T2303" s="172"/>
      <c r="U2303" s="172"/>
      <c r="V2303" s="172"/>
      <c r="W2303" s="172"/>
      <c r="X2303" s="172"/>
      <c r="Y2303" s="172"/>
      <c r="Z2303" s="172"/>
      <c r="AA2303" s="172"/>
      <c r="AB2303" s="172"/>
    </row>
    <row r="2304" spans="1:28" ht="25.5">
      <c r="A2304" s="166" t="s">
        <v>1513</v>
      </c>
      <c r="B2304" s="167" t="s">
        <v>2890</v>
      </c>
      <c r="C2304" s="167" t="s">
        <v>27</v>
      </c>
      <c r="D2304" s="168" t="s">
        <v>2891</v>
      </c>
      <c r="E2304" s="167" t="s">
        <v>76</v>
      </c>
      <c r="F2304" s="169">
        <v>6</v>
      </c>
      <c r="G2304" s="170">
        <v>1.4</v>
      </c>
      <c r="H2304" s="171">
        <v>8.4</v>
      </c>
      <c r="I2304" s="172"/>
      <c r="J2304" s="172"/>
      <c r="K2304" s="172"/>
      <c r="L2304" s="172"/>
      <c r="M2304" s="172"/>
      <c r="N2304" s="172"/>
      <c r="O2304" s="172"/>
      <c r="P2304" s="172"/>
      <c r="Q2304" s="172"/>
      <c r="R2304" s="172"/>
      <c r="S2304" s="172"/>
      <c r="T2304" s="172"/>
      <c r="U2304" s="172"/>
      <c r="V2304" s="172"/>
      <c r="W2304" s="172"/>
      <c r="X2304" s="172"/>
      <c r="Y2304" s="172"/>
      <c r="Z2304" s="172"/>
      <c r="AA2304" s="172"/>
      <c r="AB2304" s="172"/>
    </row>
    <row r="2305" spans="1:28" ht="25.5">
      <c r="A2305" s="166" t="s">
        <v>1513</v>
      </c>
      <c r="B2305" s="167" t="s">
        <v>2892</v>
      </c>
      <c r="C2305" s="167" t="s">
        <v>20</v>
      </c>
      <c r="D2305" s="168" t="s">
        <v>2893</v>
      </c>
      <c r="E2305" s="167" t="s">
        <v>61</v>
      </c>
      <c r="F2305" s="169">
        <v>5</v>
      </c>
      <c r="G2305" s="170">
        <v>20.58</v>
      </c>
      <c r="H2305" s="171">
        <v>102.9</v>
      </c>
      <c r="I2305" s="172"/>
      <c r="J2305" s="172"/>
      <c r="K2305" s="172"/>
      <c r="L2305" s="172"/>
      <c r="M2305" s="172"/>
      <c r="N2305" s="172"/>
      <c r="O2305" s="172"/>
      <c r="P2305" s="172"/>
      <c r="Q2305" s="172"/>
      <c r="R2305" s="172"/>
      <c r="S2305" s="172"/>
      <c r="T2305" s="172"/>
      <c r="U2305" s="172"/>
      <c r="V2305" s="172"/>
      <c r="W2305" s="172"/>
      <c r="X2305" s="172"/>
      <c r="Y2305" s="172"/>
      <c r="Z2305" s="172"/>
      <c r="AA2305" s="172"/>
      <c r="AB2305" s="172"/>
    </row>
    <row r="2306" spans="1:28" ht="38.25">
      <c r="A2306" s="166" t="s">
        <v>1513</v>
      </c>
      <c r="B2306" s="167" t="s">
        <v>2894</v>
      </c>
      <c r="C2306" s="167" t="s">
        <v>20</v>
      </c>
      <c r="D2306" s="168" t="s">
        <v>2895</v>
      </c>
      <c r="E2306" s="167" t="s">
        <v>48</v>
      </c>
      <c r="F2306" s="169">
        <v>35</v>
      </c>
      <c r="G2306" s="170">
        <v>0.84</v>
      </c>
      <c r="H2306" s="171">
        <v>29.4</v>
      </c>
      <c r="I2306" s="172"/>
      <c r="J2306" s="172"/>
      <c r="K2306" s="172"/>
      <c r="L2306" s="172"/>
      <c r="M2306" s="172"/>
      <c r="N2306" s="172"/>
      <c r="O2306" s="172"/>
      <c r="P2306" s="172"/>
      <c r="Q2306" s="172"/>
      <c r="R2306" s="172"/>
      <c r="S2306" s="172"/>
      <c r="T2306" s="172"/>
      <c r="U2306" s="172"/>
      <c r="V2306" s="172"/>
      <c r="W2306" s="172"/>
      <c r="X2306" s="172"/>
      <c r="Y2306" s="172"/>
      <c r="Z2306" s="172"/>
      <c r="AA2306" s="172"/>
      <c r="AB2306" s="172"/>
    </row>
    <row r="2307" spans="1:28" ht="14.25">
      <c r="A2307" s="159"/>
      <c r="B2307" s="160"/>
      <c r="C2307" s="160"/>
      <c r="D2307" s="161"/>
      <c r="E2307" s="160"/>
      <c r="F2307" s="162"/>
      <c r="G2307" s="163"/>
      <c r="H2307" s="164"/>
      <c r="I2307" s="172"/>
      <c r="J2307" s="172"/>
      <c r="K2307" s="172"/>
      <c r="L2307" s="172"/>
      <c r="M2307" s="172"/>
      <c r="N2307" s="172"/>
      <c r="O2307" s="172"/>
      <c r="P2307" s="172"/>
      <c r="Q2307" s="172"/>
      <c r="R2307" s="172"/>
      <c r="S2307" s="172"/>
      <c r="T2307" s="172"/>
      <c r="U2307" s="172"/>
      <c r="V2307" s="172"/>
      <c r="W2307" s="172"/>
      <c r="X2307" s="172"/>
      <c r="Y2307" s="172"/>
      <c r="Z2307" s="172"/>
      <c r="AA2307" s="172"/>
      <c r="AB2307" s="172"/>
    </row>
    <row r="2308" spans="1:28" ht="14.25">
      <c r="A2308" s="148" t="s">
        <v>1097</v>
      </c>
      <c r="B2308" s="149" t="s">
        <v>7</v>
      </c>
      <c r="C2308" s="149" t="s">
        <v>1504</v>
      </c>
      <c r="D2308" s="165" t="s">
        <v>1505</v>
      </c>
      <c r="E2308" s="149" t="s">
        <v>10</v>
      </c>
      <c r="F2308" s="150" t="s">
        <v>11</v>
      </c>
      <c r="G2308" s="151" t="s">
        <v>1506</v>
      </c>
      <c r="H2308" s="152" t="s">
        <v>1507</v>
      </c>
      <c r="I2308" s="172"/>
      <c r="J2308" s="172"/>
      <c r="K2308" s="172"/>
      <c r="L2308" s="172"/>
      <c r="M2308" s="172"/>
      <c r="N2308" s="172"/>
      <c r="O2308" s="172"/>
      <c r="P2308" s="172"/>
      <c r="Q2308" s="172"/>
      <c r="R2308" s="172"/>
      <c r="S2308" s="172"/>
      <c r="T2308" s="172"/>
      <c r="U2308" s="172"/>
      <c r="V2308" s="172"/>
      <c r="W2308" s="172"/>
      <c r="X2308" s="172"/>
      <c r="Y2308" s="172"/>
      <c r="Z2308" s="172"/>
      <c r="AA2308" s="172"/>
      <c r="AB2308" s="172"/>
    </row>
    <row r="2309" spans="1:28" ht="38.25">
      <c r="A2309" s="153" t="s">
        <v>1508</v>
      </c>
      <c r="B2309" s="154" t="s">
        <v>1098</v>
      </c>
      <c r="C2309" s="154" t="s">
        <v>147</v>
      </c>
      <c r="D2309" s="155" t="s">
        <v>1099</v>
      </c>
      <c r="E2309" s="154" t="s">
        <v>322</v>
      </c>
      <c r="F2309" s="156">
        <v>1</v>
      </c>
      <c r="G2309" s="157">
        <v>7.01</v>
      </c>
      <c r="H2309" s="158">
        <v>7.01</v>
      </c>
      <c r="I2309" s="172"/>
      <c r="J2309" s="172"/>
      <c r="K2309" s="172"/>
      <c r="L2309" s="172"/>
      <c r="M2309" s="172"/>
      <c r="N2309" s="172"/>
      <c r="O2309" s="172"/>
      <c r="P2309" s="172"/>
      <c r="Q2309" s="172"/>
      <c r="R2309" s="172"/>
      <c r="S2309" s="172"/>
      <c r="T2309" s="172"/>
      <c r="U2309" s="172"/>
      <c r="V2309" s="172"/>
      <c r="W2309" s="172"/>
      <c r="X2309" s="172"/>
      <c r="Y2309" s="172"/>
      <c r="Z2309" s="172"/>
      <c r="AA2309" s="172"/>
      <c r="AB2309" s="172"/>
    </row>
    <row r="2310" spans="1:28" ht="25.5">
      <c r="A2310" s="166" t="s">
        <v>1510</v>
      </c>
      <c r="B2310" s="167" t="s">
        <v>2637</v>
      </c>
      <c r="C2310" s="167" t="s">
        <v>27</v>
      </c>
      <c r="D2310" s="168" t="s">
        <v>1616</v>
      </c>
      <c r="E2310" s="167" t="s">
        <v>1673</v>
      </c>
      <c r="F2310" s="169">
        <v>2.3E-2</v>
      </c>
      <c r="G2310" s="170">
        <v>31.63</v>
      </c>
      <c r="H2310" s="171">
        <v>0.72</v>
      </c>
      <c r="I2310" s="172"/>
      <c r="J2310" s="172"/>
      <c r="K2310" s="172"/>
      <c r="L2310" s="172"/>
      <c r="M2310" s="172"/>
      <c r="N2310" s="172"/>
      <c r="O2310" s="172"/>
      <c r="P2310" s="172"/>
      <c r="Q2310" s="172"/>
      <c r="R2310" s="172"/>
      <c r="S2310" s="172"/>
      <c r="T2310" s="172"/>
      <c r="U2310" s="172"/>
      <c r="V2310" s="172"/>
      <c r="W2310" s="172"/>
      <c r="X2310" s="172"/>
      <c r="Y2310" s="172"/>
      <c r="Z2310" s="172"/>
      <c r="AA2310" s="172"/>
      <c r="AB2310" s="172"/>
    </row>
    <row r="2311" spans="1:28" ht="25.5">
      <c r="A2311" s="166" t="s">
        <v>1510</v>
      </c>
      <c r="B2311" s="167" t="s">
        <v>2638</v>
      </c>
      <c r="C2311" s="167" t="s">
        <v>27</v>
      </c>
      <c r="D2311" s="168" t="s">
        <v>2639</v>
      </c>
      <c r="E2311" s="167" t="s">
        <v>1673</v>
      </c>
      <c r="F2311" s="169">
        <v>2.3E-2</v>
      </c>
      <c r="G2311" s="170">
        <v>25.52</v>
      </c>
      <c r="H2311" s="171">
        <v>0.57999999999999996</v>
      </c>
      <c r="I2311" s="172"/>
      <c r="J2311" s="172"/>
      <c r="K2311" s="172"/>
      <c r="L2311" s="172"/>
      <c r="M2311" s="172"/>
      <c r="N2311" s="172"/>
      <c r="O2311" s="172"/>
      <c r="P2311" s="172"/>
      <c r="Q2311" s="172"/>
      <c r="R2311" s="172"/>
      <c r="S2311" s="172"/>
      <c r="T2311" s="172"/>
      <c r="U2311" s="172"/>
      <c r="V2311" s="172"/>
      <c r="W2311" s="172"/>
      <c r="X2311" s="172"/>
      <c r="Y2311" s="172"/>
      <c r="Z2311" s="172"/>
      <c r="AA2311" s="172"/>
      <c r="AB2311" s="172"/>
    </row>
    <row r="2312" spans="1:28" ht="14.25">
      <c r="A2312" s="166" t="s">
        <v>1513</v>
      </c>
      <c r="B2312" s="167" t="s">
        <v>2207</v>
      </c>
      <c r="C2312" s="167" t="s">
        <v>27</v>
      </c>
      <c r="D2312" s="168" t="s">
        <v>2208</v>
      </c>
      <c r="E2312" s="167" t="s">
        <v>76</v>
      </c>
      <c r="F2312" s="169">
        <v>9.4000000000000004E-3</v>
      </c>
      <c r="G2312" s="170">
        <v>3.29</v>
      </c>
      <c r="H2312" s="171">
        <v>0.03</v>
      </c>
      <c r="I2312" s="172"/>
      <c r="J2312" s="172"/>
      <c r="K2312" s="172"/>
      <c r="L2312" s="172"/>
      <c r="M2312" s="172"/>
      <c r="N2312" s="172"/>
      <c r="O2312" s="172"/>
      <c r="P2312" s="172"/>
      <c r="Q2312" s="172"/>
      <c r="R2312" s="172"/>
      <c r="S2312" s="172"/>
      <c r="T2312" s="172"/>
      <c r="U2312" s="172"/>
      <c r="V2312" s="172"/>
      <c r="W2312" s="172"/>
      <c r="X2312" s="172"/>
      <c r="Y2312" s="172"/>
      <c r="Z2312" s="172"/>
      <c r="AA2312" s="172"/>
      <c r="AB2312" s="172"/>
    </row>
    <row r="2313" spans="1:28" ht="38.25">
      <c r="A2313" s="166" t="s">
        <v>1513</v>
      </c>
      <c r="B2313" s="167" t="s">
        <v>2820</v>
      </c>
      <c r="C2313" s="167" t="s">
        <v>27</v>
      </c>
      <c r="D2313" s="168" t="s">
        <v>2821</v>
      </c>
      <c r="E2313" s="167" t="s">
        <v>322</v>
      </c>
      <c r="F2313" s="169">
        <v>1</v>
      </c>
      <c r="G2313" s="170">
        <v>5.68</v>
      </c>
      <c r="H2313" s="171">
        <v>5.68</v>
      </c>
      <c r="I2313" s="172"/>
      <c r="J2313" s="172"/>
      <c r="K2313" s="172"/>
      <c r="L2313" s="172"/>
      <c r="M2313" s="172"/>
      <c r="N2313" s="172"/>
      <c r="O2313" s="172"/>
      <c r="P2313" s="172"/>
      <c r="Q2313" s="172"/>
      <c r="R2313" s="172"/>
      <c r="S2313" s="172"/>
      <c r="T2313" s="172"/>
      <c r="U2313" s="172"/>
      <c r="V2313" s="172"/>
      <c r="W2313" s="172"/>
      <c r="X2313" s="172"/>
      <c r="Y2313" s="172"/>
      <c r="Z2313" s="172"/>
      <c r="AA2313" s="172"/>
      <c r="AB2313" s="172"/>
    </row>
    <row r="2314" spans="1:28" ht="14.25">
      <c r="A2314" s="159"/>
      <c r="B2314" s="160"/>
      <c r="C2314" s="160"/>
      <c r="D2314" s="161"/>
      <c r="E2314" s="160"/>
      <c r="F2314" s="162"/>
      <c r="G2314" s="163"/>
      <c r="H2314" s="164"/>
      <c r="I2314" s="172"/>
      <c r="J2314" s="172"/>
      <c r="K2314" s="172"/>
      <c r="L2314" s="172"/>
      <c r="M2314" s="172"/>
      <c r="N2314" s="172"/>
      <c r="O2314" s="172"/>
      <c r="P2314" s="172"/>
      <c r="Q2314" s="172"/>
      <c r="R2314" s="172"/>
      <c r="S2314" s="172"/>
      <c r="T2314" s="172"/>
      <c r="U2314" s="172"/>
      <c r="V2314" s="172"/>
      <c r="W2314" s="172"/>
      <c r="X2314" s="172"/>
      <c r="Y2314" s="172"/>
      <c r="Z2314" s="172"/>
      <c r="AA2314" s="172"/>
      <c r="AB2314" s="172"/>
    </row>
    <row r="2315" spans="1:28" ht="14.25">
      <c r="A2315" s="148" t="s">
        <v>1100</v>
      </c>
      <c r="B2315" s="149" t="s">
        <v>7</v>
      </c>
      <c r="C2315" s="149" t="s">
        <v>1504</v>
      </c>
      <c r="D2315" s="165" t="s">
        <v>1505</v>
      </c>
      <c r="E2315" s="149" t="s">
        <v>10</v>
      </c>
      <c r="F2315" s="150" t="s">
        <v>11</v>
      </c>
      <c r="G2315" s="151" t="s">
        <v>1506</v>
      </c>
      <c r="H2315" s="152" t="s">
        <v>1507</v>
      </c>
      <c r="I2315" s="172"/>
      <c r="J2315" s="172"/>
      <c r="K2315" s="172"/>
      <c r="L2315" s="172"/>
      <c r="M2315" s="172"/>
      <c r="N2315" s="172"/>
      <c r="O2315" s="172"/>
      <c r="P2315" s="172"/>
      <c r="Q2315" s="172"/>
      <c r="R2315" s="172"/>
      <c r="S2315" s="172"/>
      <c r="T2315" s="172"/>
      <c r="U2315" s="172"/>
      <c r="V2315" s="172"/>
      <c r="W2315" s="172"/>
      <c r="X2315" s="172"/>
      <c r="Y2315" s="172"/>
      <c r="Z2315" s="172"/>
      <c r="AA2315" s="172"/>
      <c r="AB2315" s="172"/>
    </row>
    <row r="2316" spans="1:28" ht="38.25">
      <c r="A2316" s="153" t="s">
        <v>1508</v>
      </c>
      <c r="B2316" s="154" t="s">
        <v>1101</v>
      </c>
      <c r="C2316" s="154" t="s">
        <v>147</v>
      </c>
      <c r="D2316" s="155" t="s">
        <v>1102</v>
      </c>
      <c r="E2316" s="154" t="s">
        <v>322</v>
      </c>
      <c r="F2316" s="156">
        <v>1</v>
      </c>
      <c r="G2316" s="157">
        <v>13.09</v>
      </c>
      <c r="H2316" s="158">
        <v>13.09</v>
      </c>
      <c r="I2316" s="172"/>
      <c r="J2316" s="172"/>
      <c r="K2316" s="172"/>
      <c r="L2316" s="172"/>
      <c r="M2316" s="172"/>
      <c r="N2316" s="172"/>
      <c r="O2316" s="172"/>
      <c r="P2316" s="172"/>
      <c r="Q2316" s="172"/>
      <c r="R2316" s="172"/>
      <c r="S2316" s="172"/>
      <c r="T2316" s="172"/>
      <c r="U2316" s="172"/>
      <c r="V2316" s="172"/>
      <c r="W2316" s="172"/>
      <c r="X2316" s="172"/>
      <c r="Y2316" s="172"/>
      <c r="Z2316" s="172"/>
      <c r="AA2316" s="172"/>
      <c r="AB2316" s="172"/>
    </row>
    <row r="2317" spans="1:28" ht="25.5">
      <c r="A2317" s="166" t="s">
        <v>1510</v>
      </c>
      <c r="B2317" s="167" t="s">
        <v>2638</v>
      </c>
      <c r="C2317" s="167" t="s">
        <v>27</v>
      </c>
      <c r="D2317" s="168" t="s">
        <v>2639</v>
      </c>
      <c r="E2317" s="167" t="s">
        <v>1673</v>
      </c>
      <c r="F2317" s="169">
        <v>2.9000000000000001E-2</v>
      </c>
      <c r="G2317" s="170">
        <v>25.52</v>
      </c>
      <c r="H2317" s="171">
        <v>0.74</v>
      </c>
      <c r="I2317" s="172"/>
      <c r="J2317" s="172"/>
      <c r="K2317" s="172"/>
      <c r="L2317" s="172"/>
      <c r="M2317" s="172"/>
      <c r="N2317" s="172"/>
      <c r="O2317" s="172"/>
      <c r="P2317" s="172"/>
      <c r="Q2317" s="172"/>
      <c r="R2317" s="172"/>
      <c r="S2317" s="172"/>
      <c r="T2317" s="172"/>
      <c r="U2317" s="172"/>
      <c r="V2317" s="172"/>
      <c r="W2317" s="172"/>
      <c r="X2317" s="172"/>
      <c r="Y2317" s="172"/>
      <c r="Z2317" s="172"/>
      <c r="AA2317" s="172"/>
      <c r="AB2317" s="172"/>
    </row>
    <row r="2318" spans="1:28" ht="25.5">
      <c r="A2318" s="166" t="s">
        <v>1510</v>
      </c>
      <c r="B2318" s="167" t="s">
        <v>2637</v>
      </c>
      <c r="C2318" s="167" t="s">
        <v>27</v>
      </c>
      <c r="D2318" s="168" t="s">
        <v>1616</v>
      </c>
      <c r="E2318" s="167" t="s">
        <v>1673</v>
      </c>
      <c r="F2318" s="169">
        <v>2.9000000000000001E-2</v>
      </c>
      <c r="G2318" s="170">
        <v>31.63</v>
      </c>
      <c r="H2318" s="171">
        <v>0.91</v>
      </c>
      <c r="I2318" s="172"/>
      <c r="J2318" s="172"/>
      <c r="K2318" s="172"/>
      <c r="L2318" s="172"/>
      <c r="M2318" s="172"/>
      <c r="N2318" s="172"/>
      <c r="O2318" s="172"/>
      <c r="P2318" s="172"/>
      <c r="Q2318" s="172"/>
      <c r="R2318" s="172"/>
      <c r="S2318" s="172"/>
      <c r="T2318" s="172"/>
      <c r="U2318" s="172"/>
      <c r="V2318" s="172"/>
      <c r="W2318" s="172"/>
      <c r="X2318" s="172"/>
      <c r="Y2318" s="172"/>
      <c r="Z2318" s="172"/>
      <c r="AA2318" s="172"/>
      <c r="AB2318" s="172"/>
    </row>
    <row r="2319" spans="1:28" ht="14.25">
      <c r="A2319" s="166" t="s">
        <v>1513</v>
      </c>
      <c r="B2319" s="167" t="s">
        <v>2207</v>
      </c>
      <c r="C2319" s="167" t="s">
        <v>27</v>
      </c>
      <c r="D2319" s="168" t="s">
        <v>2208</v>
      </c>
      <c r="E2319" s="167" t="s">
        <v>76</v>
      </c>
      <c r="F2319" s="169">
        <v>9.4000000000000004E-3</v>
      </c>
      <c r="G2319" s="170">
        <v>3.29</v>
      </c>
      <c r="H2319" s="171">
        <v>0.03</v>
      </c>
      <c r="I2319" s="172"/>
      <c r="J2319" s="172"/>
      <c r="K2319" s="172"/>
      <c r="L2319" s="172"/>
      <c r="M2319" s="172"/>
      <c r="N2319" s="172"/>
      <c r="O2319" s="172"/>
      <c r="P2319" s="172"/>
      <c r="Q2319" s="172"/>
      <c r="R2319" s="172"/>
      <c r="S2319" s="172"/>
      <c r="T2319" s="172"/>
      <c r="U2319" s="172"/>
      <c r="V2319" s="172"/>
      <c r="W2319" s="172"/>
      <c r="X2319" s="172"/>
      <c r="Y2319" s="172"/>
      <c r="Z2319" s="172"/>
      <c r="AA2319" s="172"/>
      <c r="AB2319" s="172"/>
    </row>
    <row r="2320" spans="1:28" ht="38.25">
      <c r="A2320" s="166" t="s">
        <v>1513</v>
      </c>
      <c r="B2320" s="167" t="s">
        <v>2896</v>
      </c>
      <c r="C2320" s="167" t="s">
        <v>27</v>
      </c>
      <c r="D2320" s="168" t="s">
        <v>2897</v>
      </c>
      <c r="E2320" s="167" t="s">
        <v>322</v>
      </c>
      <c r="F2320" s="169">
        <v>1.3332999999999999</v>
      </c>
      <c r="G2320" s="170">
        <v>8.56</v>
      </c>
      <c r="H2320" s="171">
        <v>11.41</v>
      </c>
      <c r="I2320" s="172"/>
      <c r="J2320" s="172"/>
      <c r="K2320" s="172"/>
      <c r="L2320" s="172"/>
      <c r="M2320" s="172"/>
      <c r="N2320" s="172"/>
      <c r="O2320" s="172"/>
      <c r="P2320" s="172"/>
      <c r="Q2320" s="172"/>
      <c r="R2320" s="172"/>
      <c r="S2320" s="172"/>
      <c r="T2320" s="172"/>
      <c r="U2320" s="172"/>
      <c r="V2320" s="172"/>
      <c r="W2320" s="172"/>
      <c r="X2320" s="172"/>
      <c r="Y2320" s="172"/>
      <c r="Z2320" s="172"/>
      <c r="AA2320" s="172"/>
      <c r="AB2320" s="172"/>
    </row>
    <row r="2321" spans="1:28" ht="14.25">
      <c r="A2321" s="159"/>
      <c r="B2321" s="160"/>
      <c r="C2321" s="160"/>
      <c r="D2321" s="161"/>
      <c r="E2321" s="160"/>
      <c r="F2321" s="162"/>
      <c r="G2321" s="163"/>
      <c r="H2321" s="164"/>
      <c r="I2321" s="172"/>
      <c r="J2321" s="172"/>
      <c r="K2321" s="172"/>
      <c r="L2321" s="172"/>
      <c r="M2321" s="172"/>
      <c r="N2321" s="172"/>
      <c r="O2321" s="172"/>
      <c r="P2321" s="172"/>
      <c r="Q2321" s="172"/>
      <c r="R2321" s="172"/>
      <c r="S2321" s="172"/>
      <c r="T2321" s="172"/>
      <c r="U2321" s="172"/>
      <c r="V2321" s="172"/>
      <c r="W2321" s="172"/>
      <c r="X2321" s="172"/>
      <c r="Y2321" s="172"/>
      <c r="Z2321" s="172"/>
      <c r="AA2321" s="172"/>
      <c r="AB2321" s="172"/>
    </row>
    <row r="2322" spans="1:28" ht="14.25">
      <c r="A2322" s="148" t="s">
        <v>1103</v>
      </c>
      <c r="B2322" s="149" t="s">
        <v>7</v>
      </c>
      <c r="C2322" s="149" t="s">
        <v>1504</v>
      </c>
      <c r="D2322" s="165" t="s">
        <v>1505</v>
      </c>
      <c r="E2322" s="149" t="s">
        <v>10</v>
      </c>
      <c r="F2322" s="150" t="s">
        <v>11</v>
      </c>
      <c r="G2322" s="151" t="s">
        <v>1506</v>
      </c>
      <c r="H2322" s="152" t="s">
        <v>1507</v>
      </c>
      <c r="I2322" s="172"/>
      <c r="J2322" s="172"/>
      <c r="K2322" s="172"/>
      <c r="L2322" s="172"/>
      <c r="M2322" s="172"/>
      <c r="N2322" s="172"/>
      <c r="O2322" s="172"/>
      <c r="P2322" s="172"/>
      <c r="Q2322" s="172"/>
      <c r="R2322" s="172"/>
      <c r="S2322" s="172"/>
      <c r="T2322" s="172"/>
      <c r="U2322" s="172"/>
      <c r="V2322" s="172"/>
      <c r="W2322" s="172"/>
      <c r="X2322" s="172"/>
      <c r="Y2322" s="172"/>
      <c r="Z2322" s="172"/>
      <c r="AA2322" s="172"/>
      <c r="AB2322" s="172"/>
    </row>
    <row r="2323" spans="1:28" ht="25.5">
      <c r="A2323" s="153" t="s">
        <v>1508</v>
      </c>
      <c r="B2323" s="154" t="s">
        <v>1104</v>
      </c>
      <c r="C2323" s="154" t="s">
        <v>27</v>
      </c>
      <c r="D2323" s="155" t="s">
        <v>1105</v>
      </c>
      <c r="E2323" s="154" t="s">
        <v>322</v>
      </c>
      <c r="F2323" s="156">
        <v>1</v>
      </c>
      <c r="G2323" s="157">
        <v>19.39</v>
      </c>
      <c r="H2323" s="158">
        <v>19.39</v>
      </c>
      <c r="I2323" s="172"/>
      <c r="J2323" s="172"/>
      <c r="K2323" s="172"/>
      <c r="L2323" s="172"/>
      <c r="M2323" s="172"/>
      <c r="N2323" s="172"/>
      <c r="O2323" s="172"/>
      <c r="P2323" s="172"/>
      <c r="Q2323" s="172"/>
      <c r="R2323" s="172"/>
      <c r="S2323" s="172"/>
      <c r="T2323" s="172"/>
      <c r="U2323" s="172"/>
      <c r="V2323" s="172"/>
      <c r="W2323" s="172"/>
      <c r="X2323" s="172"/>
      <c r="Y2323" s="172"/>
      <c r="Z2323" s="172"/>
      <c r="AA2323" s="172"/>
      <c r="AB2323" s="172"/>
    </row>
    <row r="2324" spans="1:28" ht="51">
      <c r="A2324" s="166" t="s">
        <v>1510</v>
      </c>
      <c r="B2324" s="167" t="s">
        <v>2898</v>
      </c>
      <c r="C2324" s="167" t="s">
        <v>27</v>
      </c>
      <c r="D2324" s="168" t="s">
        <v>2899</v>
      </c>
      <c r="E2324" s="167" t="s">
        <v>322</v>
      </c>
      <c r="F2324" s="169">
        <v>1</v>
      </c>
      <c r="G2324" s="170">
        <v>10.41</v>
      </c>
      <c r="H2324" s="171">
        <v>10.41</v>
      </c>
      <c r="I2324" s="172"/>
      <c r="J2324" s="172"/>
      <c r="K2324" s="172"/>
      <c r="L2324" s="172"/>
      <c r="M2324" s="172"/>
      <c r="N2324" s="172"/>
      <c r="O2324" s="172"/>
      <c r="P2324" s="172"/>
      <c r="Q2324" s="172"/>
      <c r="R2324" s="172"/>
      <c r="S2324" s="172"/>
      <c r="T2324" s="172"/>
      <c r="U2324" s="172"/>
      <c r="V2324" s="172"/>
      <c r="W2324" s="172"/>
      <c r="X2324" s="172"/>
      <c r="Y2324" s="172"/>
      <c r="Z2324" s="172"/>
      <c r="AA2324" s="172"/>
      <c r="AB2324" s="172"/>
    </row>
    <row r="2325" spans="1:28" ht="25.5">
      <c r="A2325" s="166" t="s">
        <v>1510</v>
      </c>
      <c r="B2325" s="167" t="s">
        <v>2638</v>
      </c>
      <c r="C2325" s="167" t="s">
        <v>27</v>
      </c>
      <c r="D2325" s="168" t="s">
        <v>2639</v>
      </c>
      <c r="E2325" s="167" t="s">
        <v>1673</v>
      </c>
      <c r="F2325" s="169">
        <v>0.15720000000000001</v>
      </c>
      <c r="G2325" s="170">
        <v>25.52</v>
      </c>
      <c r="H2325" s="171">
        <v>4.01</v>
      </c>
      <c r="I2325" s="172"/>
      <c r="J2325" s="172"/>
      <c r="K2325" s="172"/>
      <c r="L2325" s="172"/>
      <c r="M2325" s="172"/>
      <c r="N2325" s="172"/>
      <c r="O2325" s="172"/>
      <c r="P2325" s="172"/>
      <c r="Q2325" s="172"/>
      <c r="R2325" s="172"/>
      <c r="S2325" s="172"/>
      <c r="T2325" s="172"/>
      <c r="U2325" s="172"/>
      <c r="V2325" s="172"/>
      <c r="W2325" s="172"/>
      <c r="X2325" s="172"/>
      <c r="Y2325" s="172"/>
      <c r="Z2325" s="172"/>
      <c r="AA2325" s="172"/>
      <c r="AB2325" s="172"/>
    </row>
    <row r="2326" spans="1:28" ht="25.5">
      <c r="A2326" s="166" t="s">
        <v>1510</v>
      </c>
      <c r="B2326" s="167" t="s">
        <v>2637</v>
      </c>
      <c r="C2326" s="167" t="s">
        <v>27</v>
      </c>
      <c r="D2326" s="168" t="s">
        <v>1616</v>
      </c>
      <c r="E2326" s="167" t="s">
        <v>1673</v>
      </c>
      <c r="F2326" s="169">
        <v>0.15720000000000001</v>
      </c>
      <c r="G2326" s="170">
        <v>31.63</v>
      </c>
      <c r="H2326" s="171">
        <v>4.97</v>
      </c>
      <c r="I2326" s="172"/>
      <c r="J2326" s="172"/>
      <c r="K2326" s="172"/>
      <c r="L2326" s="172"/>
      <c r="M2326" s="172"/>
      <c r="N2326" s="172"/>
      <c r="O2326" s="172"/>
      <c r="P2326" s="172"/>
      <c r="Q2326" s="172"/>
      <c r="R2326" s="172"/>
      <c r="S2326" s="172"/>
      <c r="T2326" s="172"/>
      <c r="U2326" s="172"/>
      <c r="V2326" s="172"/>
      <c r="W2326" s="172"/>
      <c r="X2326" s="172"/>
      <c r="Y2326" s="172"/>
      <c r="Z2326" s="172"/>
      <c r="AA2326" s="172"/>
      <c r="AB2326" s="172"/>
    </row>
    <row r="2327" spans="1:28" ht="14.25">
      <c r="A2327" s="159"/>
      <c r="B2327" s="160"/>
      <c r="C2327" s="160"/>
      <c r="D2327" s="161"/>
      <c r="E2327" s="160"/>
      <c r="F2327" s="162"/>
      <c r="G2327" s="163"/>
      <c r="H2327" s="164"/>
      <c r="I2327" s="172"/>
      <c r="J2327" s="172"/>
      <c r="K2327" s="172"/>
      <c r="L2327" s="172"/>
      <c r="M2327" s="172"/>
      <c r="N2327" s="172"/>
      <c r="O2327" s="172"/>
      <c r="P2327" s="172"/>
      <c r="Q2327" s="172"/>
      <c r="R2327" s="172"/>
      <c r="S2327" s="172"/>
      <c r="T2327" s="172"/>
      <c r="U2327" s="172"/>
      <c r="V2327" s="172"/>
      <c r="W2327" s="172"/>
      <c r="X2327" s="172"/>
      <c r="Y2327" s="172"/>
      <c r="Z2327" s="172"/>
      <c r="AA2327" s="172"/>
      <c r="AB2327" s="172"/>
    </row>
    <row r="2328" spans="1:28" ht="14.25">
      <c r="A2328" s="148" t="s">
        <v>1112</v>
      </c>
      <c r="B2328" s="149" t="s">
        <v>7</v>
      </c>
      <c r="C2328" s="149" t="s">
        <v>1504</v>
      </c>
      <c r="D2328" s="165" t="s">
        <v>1505</v>
      </c>
      <c r="E2328" s="149" t="s">
        <v>10</v>
      </c>
      <c r="F2328" s="150" t="s">
        <v>11</v>
      </c>
      <c r="G2328" s="151" t="s">
        <v>1506</v>
      </c>
      <c r="H2328" s="152" t="s">
        <v>1507</v>
      </c>
      <c r="I2328" s="172"/>
      <c r="J2328" s="172"/>
      <c r="K2328" s="172"/>
      <c r="L2328" s="172"/>
      <c r="M2328" s="172"/>
      <c r="N2328" s="172"/>
      <c r="O2328" s="172"/>
      <c r="P2328" s="172"/>
      <c r="Q2328" s="172"/>
      <c r="R2328" s="172"/>
      <c r="S2328" s="172"/>
      <c r="T2328" s="172"/>
      <c r="U2328" s="172"/>
      <c r="V2328" s="172"/>
      <c r="W2328" s="172"/>
      <c r="X2328" s="172"/>
      <c r="Y2328" s="172"/>
      <c r="Z2328" s="172"/>
      <c r="AA2328" s="172"/>
      <c r="AB2328" s="172"/>
    </row>
    <row r="2329" spans="1:28" ht="14.25">
      <c r="A2329" s="153" t="s">
        <v>1508</v>
      </c>
      <c r="B2329" s="154" t="s">
        <v>1113</v>
      </c>
      <c r="C2329" s="154" t="s">
        <v>147</v>
      </c>
      <c r="D2329" s="155" t="s">
        <v>1114</v>
      </c>
      <c r="E2329" s="154" t="s">
        <v>76</v>
      </c>
      <c r="F2329" s="156">
        <v>1</v>
      </c>
      <c r="G2329" s="157">
        <v>45.44</v>
      </c>
      <c r="H2329" s="158">
        <v>45.44</v>
      </c>
      <c r="I2329" s="172"/>
      <c r="J2329" s="172"/>
      <c r="K2329" s="172"/>
      <c r="L2329" s="172"/>
      <c r="M2329" s="172"/>
      <c r="N2329" s="172"/>
      <c r="O2329" s="172"/>
      <c r="P2329" s="172"/>
      <c r="Q2329" s="172"/>
      <c r="R2329" s="172"/>
      <c r="S2329" s="172"/>
      <c r="T2329" s="172"/>
      <c r="U2329" s="172"/>
      <c r="V2329" s="172"/>
      <c r="W2329" s="172"/>
      <c r="X2329" s="172"/>
      <c r="Y2329" s="172"/>
      <c r="Z2329" s="172"/>
      <c r="AA2329" s="172"/>
      <c r="AB2329" s="172"/>
    </row>
    <row r="2330" spans="1:28" ht="25.5">
      <c r="A2330" s="166" t="s">
        <v>1510</v>
      </c>
      <c r="B2330" s="167" t="s">
        <v>2638</v>
      </c>
      <c r="C2330" s="167" t="s">
        <v>27</v>
      </c>
      <c r="D2330" s="168" t="s">
        <v>2639</v>
      </c>
      <c r="E2330" s="167" t="s">
        <v>1673</v>
      </c>
      <c r="F2330" s="169">
        <v>0.20619999999999999</v>
      </c>
      <c r="G2330" s="170">
        <v>25.52</v>
      </c>
      <c r="H2330" s="171">
        <v>5.26</v>
      </c>
      <c r="I2330" s="172"/>
      <c r="J2330" s="172"/>
      <c r="K2330" s="172"/>
      <c r="L2330" s="172"/>
      <c r="M2330" s="172"/>
      <c r="N2330" s="172"/>
      <c r="O2330" s="172"/>
      <c r="P2330" s="172"/>
      <c r="Q2330" s="172"/>
      <c r="R2330" s="172"/>
      <c r="S2330" s="172"/>
      <c r="T2330" s="172"/>
      <c r="U2330" s="172"/>
      <c r="V2330" s="172"/>
      <c r="W2330" s="172"/>
      <c r="X2330" s="172"/>
      <c r="Y2330" s="172"/>
      <c r="Z2330" s="172"/>
      <c r="AA2330" s="172"/>
      <c r="AB2330" s="172"/>
    </row>
    <row r="2331" spans="1:28" ht="25.5">
      <c r="A2331" s="166" t="s">
        <v>1510</v>
      </c>
      <c r="B2331" s="167" t="s">
        <v>2638</v>
      </c>
      <c r="C2331" s="167" t="s">
        <v>27</v>
      </c>
      <c r="D2331" s="168" t="s">
        <v>2639</v>
      </c>
      <c r="E2331" s="167" t="s">
        <v>1673</v>
      </c>
      <c r="F2331" s="169">
        <v>0.20619999999999999</v>
      </c>
      <c r="G2331" s="170">
        <v>25.52</v>
      </c>
      <c r="H2331" s="171">
        <v>5.26</v>
      </c>
      <c r="I2331" s="172"/>
      <c r="J2331" s="172"/>
      <c r="K2331" s="172"/>
      <c r="L2331" s="172"/>
      <c r="M2331" s="172"/>
      <c r="N2331" s="172"/>
      <c r="O2331" s="172"/>
      <c r="P2331" s="172"/>
      <c r="Q2331" s="172"/>
      <c r="R2331" s="172"/>
      <c r="S2331" s="172"/>
      <c r="T2331" s="172"/>
      <c r="U2331" s="172"/>
      <c r="V2331" s="172"/>
      <c r="W2331" s="172"/>
      <c r="X2331" s="172"/>
      <c r="Y2331" s="172"/>
      <c r="Z2331" s="172"/>
      <c r="AA2331" s="172"/>
      <c r="AB2331" s="172"/>
    </row>
    <row r="2332" spans="1:28" ht="14.25">
      <c r="A2332" s="166" t="s">
        <v>1513</v>
      </c>
      <c r="B2332" s="167" t="s">
        <v>2900</v>
      </c>
      <c r="C2332" s="167" t="s">
        <v>627</v>
      </c>
      <c r="D2332" s="168" t="s">
        <v>2901</v>
      </c>
      <c r="E2332" s="167" t="s">
        <v>48</v>
      </c>
      <c r="F2332" s="169">
        <v>1</v>
      </c>
      <c r="G2332" s="170">
        <v>34.92</v>
      </c>
      <c r="H2332" s="171">
        <v>34.92</v>
      </c>
      <c r="I2332" s="172"/>
      <c r="J2332" s="172"/>
      <c r="K2332" s="172"/>
      <c r="L2332" s="172"/>
      <c r="M2332" s="172"/>
      <c r="N2332" s="172"/>
      <c r="O2332" s="172"/>
      <c r="P2332" s="172"/>
      <c r="Q2332" s="172"/>
      <c r="R2332" s="172"/>
      <c r="S2332" s="172"/>
      <c r="T2332" s="172"/>
      <c r="U2332" s="172"/>
      <c r="V2332" s="172"/>
      <c r="W2332" s="172"/>
      <c r="X2332" s="172"/>
      <c r="Y2332" s="172"/>
      <c r="Z2332" s="172"/>
      <c r="AA2332" s="172"/>
      <c r="AB2332" s="172"/>
    </row>
    <row r="2333" spans="1:28" ht="14.25">
      <c r="A2333" s="159"/>
      <c r="B2333" s="160"/>
      <c r="C2333" s="160"/>
      <c r="D2333" s="161"/>
      <c r="E2333" s="160"/>
      <c r="F2333" s="162"/>
      <c r="G2333" s="163"/>
      <c r="H2333" s="164"/>
      <c r="I2333" s="172"/>
      <c r="J2333" s="172"/>
      <c r="K2333" s="172"/>
      <c r="L2333" s="172"/>
      <c r="M2333" s="172"/>
      <c r="N2333" s="172"/>
      <c r="O2333" s="172"/>
      <c r="P2333" s="172"/>
      <c r="Q2333" s="172"/>
      <c r="R2333" s="172"/>
      <c r="S2333" s="172"/>
      <c r="T2333" s="172"/>
      <c r="U2333" s="172"/>
      <c r="V2333" s="172"/>
      <c r="W2333" s="172"/>
      <c r="X2333" s="172"/>
      <c r="Y2333" s="172"/>
      <c r="Z2333" s="172"/>
      <c r="AA2333" s="172"/>
      <c r="AB2333" s="172"/>
    </row>
    <row r="2334" spans="1:28" ht="14.25">
      <c r="A2334" s="148" t="s">
        <v>1116</v>
      </c>
      <c r="B2334" s="149" t="s">
        <v>7</v>
      </c>
      <c r="C2334" s="149" t="s">
        <v>1504</v>
      </c>
      <c r="D2334" s="165" t="s">
        <v>1505</v>
      </c>
      <c r="E2334" s="149" t="s">
        <v>10</v>
      </c>
      <c r="F2334" s="150" t="s">
        <v>11</v>
      </c>
      <c r="G2334" s="151" t="s">
        <v>1506</v>
      </c>
      <c r="H2334" s="152" t="s">
        <v>1507</v>
      </c>
      <c r="I2334" s="172"/>
      <c r="J2334" s="172"/>
      <c r="K2334" s="172"/>
      <c r="L2334" s="172"/>
      <c r="M2334" s="172"/>
      <c r="N2334" s="172"/>
      <c r="O2334" s="172"/>
      <c r="P2334" s="172"/>
      <c r="Q2334" s="172"/>
      <c r="R2334" s="172"/>
      <c r="S2334" s="172"/>
      <c r="T2334" s="172"/>
      <c r="U2334" s="172"/>
      <c r="V2334" s="172"/>
      <c r="W2334" s="172"/>
      <c r="X2334" s="172"/>
      <c r="Y2334" s="172"/>
      <c r="Z2334" s="172"/>
      <c r="AA2334" s="172"/>
      <c r="AB2334" s="172"/>
    </row>
    <row r="2335" spans="1:28" ht="25.5">
      <c r="A2335" s="153" t="s">
        <v>1508</v>
      </c>
      <c r="B2335" s="154" t="s">
        <v>1117</v>
      </c>
      <c r="C2335" s="154" t="s">
        <v>20</v>
      </c>
      <c r="D2335" s="155" t="s">
        <v>1118</v>
      </c>
      <c r="E2335" s="154" t="s">
        <v>61</v>
      </c>
      <c r="F2335" s="156">
        <v>1</v>
      </c>
      <c r="G2335" s="157">
        <v>48.32</v>
      </c>
      <c r="H2335" s="158">
        <v>48.32</v>
      </c>
      <c r="I2335" s="172"/>
      <c r="J2335" s="172"/>
      <c r="K2335" s="172"/>
      <c r="L2335" s="172"/>
      <c r="M2335" s="172"/>
      <c r="N2335" s="172"/>
      <c r="O2335" s="172"/>
      <c r="P2335" s="172"/>
      <c r="Q2335" s="172"/>
      <c r="R2335" s="172"/>
      <c r="S2335" s="172"/>
      <c r="T2335" s="172"/>
      <c r="U2335" s="172"/>
      <c r="V2335" s="172"/>
      <c r="W2335" s="172"/>
      <c r="X2335" s="172"/>
      <c r="Y2335" s="172"/>
      <c r="Z2335" s="172"/>
      <c r="AA2335" s="172"/>
      <c r="AB2335" s="172"/>
    </row>
    <row r="2336" spans="1:28" ht="38.25">
      <c r="A2336" s="166" t="s">
        <v>1513</v>
      </c>
      <c r="B2336" s="167" t="s">
        <v>2902</v>
      </c>
      <c r="C2336" s="167" t="s">
        <v>20</v>
      </c>
      <c r="D2336" s="168" t="s">
        <v>2903</v>
      </c>
      <c r="E2336" s="167" t="s">
        <v>61</v>
      </c>
      <c r="F2336" s="169">
        <v>1.1000000000000001</v>
      </c>
      <c r="G2336" s="170">
        <v>15.35</v>
      </c>
      <c r="H2336" s="171">
        <v>16.885000000000002</v>
      </c>
      <c r="I2336" s="172"/>
      <c r="J2336" s="172"/>
      <c r="K2336" s="172"/>
      <c r="L2336" s="172"/>
      <c r="M2336" s="172"/>
      <c r="N2336" s="172"/>
      <c r="O2336" s="172"/>
      <c r="P2336" s="172"/>
      <c r="Q2336" s="172"/>
      <c r="R2336" s="172"/>
      <c r="S2336" s="172"/>
      <c r="T2336" s="172"/>
      <c r="U2336" s="172"/>
      <c r="V2336" s="172"/>
      <c r="W2336" s="172"/>
      <c r="X2336" s="172"/>
      <c r="Y2336" s="172"/>
      <c r="Z2336" s="172"/>
      <c r="AA2336" s="172"/>
      <c r="AB2336" s="172"/>
    </row>
    <row r="2337" spans="1:28" ht="14.25">
      <c r="A2337" s="166" t="s">
        <v>1508</v>
      </c>
      <c r="B2337" s="167" t="s">
        <v>1615</v>
      </c>
      <c r="C2337" s="167" t="s">
        <v>20</v>
      </c>
      <c r="D2337" s="168" t="s">
        <v>1616</v>
      </c>
      <c r="E2337" s="167" t="s">
        <v>1585</v>
      </c>
      <c r="F2337" s="169">
        <v>0.55000000000000004</v>
      </c>
      <c r="G2337" s="170">
        <v>31.64</v>
      </c>
      <c r="H2337" s="171" t="s">
        <v>2904</v>
      </c>
      <c r="I2337" s="172"/>
      <c r="J2337" s="172"/>
      <c r="K2337" s="172"/>
      <c r="L2337" s="172"/>
      <c r="M2337" s="172"/>
      <c r="N2337" s="172"/>
      <c r="O2337" s="172"/>
      <c r="P2337" s="172"/>
      <c r="Q2337" s="172"/>
      <c r="R2337" s="172"/>
      <c r="S2337" s="172"/>
      <c r="T2337" s="172"/>
      <c r="U2337" s="172"/>
      <c r="V2337" s="172"/>
      <c r="W2337" s="172"/>
      <c r="X2337" s="172"/>
      <c r="Y2337" s="172"/>
      <c r="Z2337" s="172"/>
      <c r="AA2337" s="172"/>
      <c r="AB2337" s="172"/>
    </row>
    <row r="2338" spans="1:28" ht="14.25">
      <c r="A2338" s="166" t="s">
        <v>1508</v>
      </c>
      <c r="B2338" s="167" t="s">
        <v>1619</v>
      </c>
      <c r="C2338" s="167" t="s">
        <v>20</v>
      </c>
      <c r="D2338" s="168" t="s">
        <v>1620</v>
      </c>
      <c r="E2338" s="167" t="s">
        <v>1585</v>
      </c>
      <c r="F2338" s="169">
        <v>0.55000000000000004</v>
      </c>
      <c r="G2338" s="170">
        <v>25.52</v>
      </c>
      <c r="H2338" s="171" t="s">
        <v>2905</v>
      </c>
      <c r="I2338" s="172"/>
      <c r="J2338" s="172"/>
      <c r="K2338" s="172"/>
      <c r="L2338" s="172"/>
      <c r="M2338" s="172"/>
      <c r="N2338" s="172"/>
      <c r="O2338" s="172"/>
      <c r="P2338" s="172"/>
      <c r="Q2338" s="172"/>
      <c r="R2338" s="172"/>
      <c r="S2338" s="172"/>
      <c r="T2338" s="172"/>
      <c r="U2338" s="172"/>
      <c r="V2338" s="172"/>
      <c r="W2338" s="172"/>
      <c r="X2338" s="172"/>
      <c r="Y2338" s="172"/>
      <c r="Z2338" s="172"/>
      <c r="AA2338" s="172"/>
      <c r="AB2338" s="172"/>
    </row>
    <row r="2339" spans="1:28" ht="14.25">
      <c r="A2339" s="159"/>
      <c r="B2339" s="160"/>
      <c r="C2339" s="160"/>
      <c r="D2339" s="161"/>
      <c r="E2339" s="160"/>
      <c r="F2339" s="162"/>
      <c r="G2339" s="163"/>
      <c r="H2339" s="164"/>
      <c r="I2339" s="172"/>
      <c r="J2339" s="172"/>
      <c r="K2339" s="172"/>
      <c r="L2339" s="172"/>
      <c r="M2339" s="172"/>
      <c r="N2339" s="172"/>
      <c r="O2339" s="172"/>
      <c r="P2339" s="172"/>
      <c r="Q2339" s="172"/>
      <c r="R2339" s="172"/>
      <c r="S2339" s="172"/>
      <c r="T2339" s="172"/>
      <c r="U2339" s="172"/>
      <c r="V2339" s="172"/>
      <c r="W2339" s="172"/>
      <c r="X2339" s="172"/>
      <c r="Y2339" s="172"/>
      <c r="Z2339" s="172"/>
      <c r="AA2339" s="172"/>
      <c r="AB2339" s="172"/>
    </row>
    <row r="2340" spans="1:28" ht="14.25">
      <c r="A2340" s="148" t="s">
        <v>1119</v>
      </c>
      <c r="B2340" s="149" t="s">
        <v>7</v>
      </c>
      <c r="C2340" s="149" t="s">
        <v>1504</v>
      </c>
      <c r="D2340" s="165" t="s">
        <v>1505</v>
      </c>
      <c r="E2340" s="149" t="s">
        <v>10</v>
      </c>
      <c r="F2340" s="150" t="s">
        <v>11</v>
      </c>
      <c r="G2340" s="151" t="s">
        <v>1506</v>
      </c>
      <c r="H2340" s="152" t="s">
        <v>1507</v>
      </c>
      <c r="I2340" s="172"/>
      <c r="J2340" s="172"/>
      <c r="K2340" s="172"/>
      <c r="L2340" s="172"/>
      <c r="M2340" s="172"/>
      <c r="N2340" s="172"/>
      <c r="O2340" s="172"/>
      <c r="P2340" s="172"/>
      <c r="Q2340" s="172"/>
      <c r="R2340" s="172"/>
      <c r="S2340" s="172"/>
      <c r="T2340" s="172"/>
      <c r="U2340" s="172"/>
      <c r="V2340" s="172"/>
      <c r="W2340" s="172"/>
      <c r="X2340" s="172"/>
      <c r="Y2340" s="172"/>
      <c r="Z2340" s="172"/>
      <c r="AA2340" s="172"/>
      <c r="AB2340" s="172"/>
    </row>
    <row r="2341" spans="1:28" ht="25.5">
      <c r="A2341" s="153" t="s">
        <v>1508</v>
      </c>
      <c r="B2341" s="154" t="s">
        <v>1120</v>
      </c>
      <c r="C2341" s="154" t="s">
        <v>27</v>
      </c>
      <c r="D2341" s="155" t="s">
        <v>1121</v>
      </c>
      <c r="E2341" s="154" t="s">
        <v>76</v>
      </c>
      <c r="F2341" s="156">
        <v>1</v>
      </c>
      <c r="G2341" s="157">
        <v>42.81</v>
      </c>
      <c r="H2341" s="158">
        <v>42.81</v>
      </c>
      <c r="I2341" s="172"/>
      <c r="J2341" s="172"/>
      <c r="K2341" s="172"/>
      <c r="L2341" s="172"/>
      <c r="M2341" s="172"/>
      <c r="N2341" s="172"/>
      <c r="O2341" s="172"/>
      <c r="P2341" s="172"/>
      <c r="Q2341" s="172"/>
      <c r="R2341" s="172"/>
      <c r="S2341" s="172"/>
      <c r="T2341" s="172"/>
      <c r="U2341" s="172"/>
      <c r="V2341" s="172"/>
      <c r="W2341" s="172"/>
      <c r="X2341" s="172"/>
      <c r="Y2341" s="172"/>
      <c r="Z2341" s="172"/>
      <c r="AA2341" s="172"/>
      <c r="AB2341" s="172"/>
    </row>
    <row r="2342" spans="1:28" ht="25.5">
      <c r="A2342" s="166" t="s">
        <v>1510</v>
      </c>
      <c r="B2342" s="167" t="s">
        <v>2637</v>
      </c>
      <c r="C2342" s="167" t="s">
        <v>27</v>
      </c>
      <c r="D2342" s="168" t="s">
        <v>1616</v>
      </c>
      <c r="E2342" s="167" t="s">
        <v>1673</v>
      </c>
      <c r="F2342" s="169">
        <v>0.34599999999999997</v>
      </c>
      <c r="G2342" s="170">
        <v>31.63</v>
      </c>
      <c r="H2342" s="171">
        <v>10.94</v>
      </c>
      <c r="I2342" s="172"/>
      <c r="J2342" s="172"/>
      <c r="K2342" s="172"/>
      <c r="L2342" s="172"/>
      <c r="M2342" s="172"/>
      <c r="N2342" s="172"/>
      <c r="O2342" s="172"/>
      <c r="P2342" s="172"/>
      <c r="Q2342" s="172"/>
      <c r="R2342" s="172"/>
      <c r="S2342" s="172"/>
      <c r="T2342" s="172"/>
      <c r="U2342" s="172"/>
      <c r="V2342" s="172"/>
      <c r="W2342" s="172"/>
      <c r="X2342" s="172"/>
      <c r="Y2342" s="172"/>
      <c r="Z2342" s="172"/>
      <c r="AA2342" s="172"/>
      <c r="AB2342" s="172"/>
    </row>
    <row r="2343" spans="1:28" ht="25.5">
      <c r="A2343" s="166" t="s">
        <v>1510</v>
      </c>
      <c r="B2343" s="167" t="s">
        <v>2638</v>
      </c>
      <c r="C2343" s="167" t="s">
        <v>27</v>
      </c>
      <c r="D2343" s="168" t="s">
        <v>2639</v>
      </c>
      <c r="E2343" s="167" t="s">
        <v>1673</v>
      </c>
      <c r="F2343" s="169">
        <v>0.34599999999999997</v>
      </c>
      <c r="G2343" s="170">
        <v>25.52</v>
      </c>
      <c r="H2343" s="171">
        <v>8.82</v>
      </c>
      <c r="I2343" s="172"/>
      <c r="J2343" s="172"/>
      <c r="K2343" s="172"/>
      <c r="L2343" s="172"/>
      <c r="M2343" s="172"/>
      <c r="N2343" s="172"/>
      <c r="O2343" s="172"/>
      <c r="P2343" s="172"/>
      <c r="Q2343" s="172"/>
      <c r="R2343" s="172"/>
      <c r="S2343" s="172"/>
      <c r="T2343" s="172"/>
      <c r="U2343" s="172"/>
      <c r="V2343" s="172"/>
      <c r="W2343" s="172"/>
      <c r="X2343" s="172"/>
      <c r="Y2343" s="172"/>
      <c r="Z2343" s="172"/>
      <c r="AA2343" s="172"/>
      <c r="AB2343" s="172"/>
    </row>
    <row r="2344" spans="1:28" ht="25.5">
      <c r="A2344" s="166" t="s">
        <v>1513</v>
      </c>
      <c r="B2344" s="167" t="s">
        <v>2906</v>
      </c>
      <c r="C2344" s="167" t="s">
        <v>27</v>
      </c>
      <c r="D2344" s="168" t="s">
        <v>2907</v>
      </c>
      <c r="E2344" s="167" t="s">
        <v>76</v>
      </c>
      <c r="F2344" s="169">
        <v>1</v>
      </c>
      <c r="G2344" s="170">
        <v>23.05</v>
      </c>
      <c r="H2344" s="171">
        <v>23.05</v>
      </c>
      <c r="I2344" s="172"/>
      <c r="J2344" s="172"/>
      <c r="K2344" s="172"/>
      <c r="L2344" s="172"/>
      <c r="M2344" s="172"/>
      <c r="N2344" s="172"/>
      <c r="O2344" s="172"/>
      <c r="P2344" s="172"/>
      <c r="Q2344" s="172"/>
      <c r="R2344" s="172"/>
      <c r="S2344" s="172"/>
      <c r="T2344" s="172"/>
      <c r="U2344" s="172"/>
      <c r="V2344" s="172"/>
      <c r="W2344" s="172"/>
      <c r="X2344" s="172"/>
      <c r="Y2344" s="172"/>
      <c r="Z2344" s="172"/>
      <c r="AA2344" s="172"/>
      <c r="AB2344" s="172"/>
    </row>
    <row r="2345" spans="1:28" ht="14.25">
      <c r="A2345" s="159"/>
      <c r="B2345" s="160"/>
      <c r="C2345" s="160"/>
      <c r="D2345" s="161"/>
      <c r="E2345" s="160"/>
      <c r="F2345" s="162"/>
      <c r="G2345" s="163"/>
      <c r="H2345" s="164"/>
      <c r="I2345" s="172"/>
      <c r="J2345" s="172"/>
      <c r="K2345" s="172"/>
      <c r="L2345" s="172"/>
      <c r="M2345" s="172"/>
      <c r="N2345" s="172"/>
      <c r="O2345" s="172"/>
      <c r="P2345" s="172"/>
      <c r="Q2345" s="172"/>
      <c r="R2345" s="172"/>
      <c r="S2345" s="172"/>
      <c r="T2345" s="172"/>
      <c r="U2345" s="172"/>
      <c r="V2345" s="172"/>
      <c r="W2345" s="172"/>
      <c r="X2345" s="172"/>
      <c r="Y2345" s="172"/>
      <c r="Z2345" s="172"/>
      <c r="AA2345" s="172"/>
      <c r="AB2345" s="172"/>
    </row>
    <row r="2346" spans="1:28" ht="14.25">
      <c r="A2346" s="148" t="s">
        <v>1122</v>
      </c>
      <c r="B2346" s="149" t="s">
        <v>7</v>
      </c>
      <c r="C2346" s="149" t="s">
        <v>1504</v>
      </c>
      <c r="D2346" s="165" t="s">
        <v>1505</v>
      </c>
      <c r="E2346" s="149" t="s">
        <v>10</v>
      </c>
      <c r="F2346" s="150" t="s">
        <v>11</v>
      </c>
      <c r="G2346" s="151" t="s">
        <v>1506</v>
      </c>
      <c r="H2346" s="152" t="s">
        <v>1507</v>
      </c>
      <c r="I2346" s="172"/>
      <c r="J2346" s="172"/>
      <c r="K2346" s="172"/>
      <c r="L2346" s="172"/>
      <c r="M2346" s="172"/>
      <c r="N2346" s="172"/>
      <c r="O2346" s="172"/>
      <c r="P2346" s="172"/>
      <c r="Q2346" s="172"/>
      <c r="R2346" s="172"/>
      <c r="S2346" s="172"/>
      <c r="T2346" s="172"/>
      <c r="U2346" s="172"/>
      <c r="V2346" s="172"/>
      <c r="W2346" s="172"/>
      <c r="X2346" s="172"/>
      <c r="Y2346" s="172"/>
      <c r="Z2346" s="172"/>
      <c r="AA2346" s="172"/>
      <c r="AB2346" s="172"/>
    </row>
    <row r="2347" spans="1:28" ht="38.25">
      <c r="A2347" s="153" t="s">
        <v>1508</v>
      </c>
      <c r="B2347" s="154" t="s">
        <v>1123</v>
      </c>
      <c r="C2347" s="154" t="s">
        <v>20</v>
      </c>
      <c r="D2347" s="155" t="s">
        <v>1124</v>
      </c>
      <c r="E2347" s="154" t="s">
        <v>61</v>
      </c>
      <c r="F2347" s="156">
        <v>1</v>
      </c>
      <c r="G2347" s="157">
        <v>93.12</v>
      </c>
      <c r="H2347" s="158">
        <v>93.12</v>
      </c>
      <c r="I2347" s="172"/>
      <c r="J2347" s="172"/>
      <c r="K2347" s="172"/>
      <c r="L2347" s="172"/>
      <c r="M2347" s="172"/>
      <c r="N2347" s="172"/>
      <c r="O2347" s="172"/>
      <c r="P2347" s="172"/>
      <c r="Q2347" s="172"/>
      <c r="R2347" s="172"/>
      <c r="S2347" s="172"/>
      <c r="T2347" s="172"/>
      <c r="U2347" s="172"/>
      <c r="V2347" s="172"/>
      <c r="W2347" s="172"/>
      <c r="X2347" s="172"/>
      <c r="Y2347" s="172"/>
      <c r="Z2347" s="172"/>
      <c r="AA2347" s="172"/>
      <c r="AB2347" s="172"/>
    </row>
    <row r="2348" spans="1:28" ht="25.5">
      <c r="A2348" s="166" t="s">
        <v>1513</v>
      </c>
      <c r="B2348" s="167" t="s">
        <v>2713</v>
      </c>
      <c r="C2348" s="167" t="s">
        <v>20</v>
      </c>
      <c r="D2348" s="168" t="s">
        <v>2714</v>
      </c>
      <c r="E2348" s="167" t="s">
        <v>61</v>
      </c>
      <c r="F2348" s="169">
        <v>1.2</v>
      </c>
      <c r="G2348" s="170">
        <v>10.3</v>
      </c>
      <c r="H2348" s="171" t="s">
        <v>2715</v>
      </c>
      <c r="I2348" s="172"/>
      <c r="J2348" s="172"/>
      <c r="K2348" s="172"/>
      <c r="L2348" s="172"/>
      <c r="M2348" s="172"/>
      <c r="N2348" s="172"/>
      <c r="O2348" s="172"/>
      <c r="P2348" s="172"/>
      <c r="Q2348" s="172"/>
      <c r="R2348" s="172"/>
      <c r="S2348" s="172"/>
      <c r="T2348" s="172"/>
      <c r="U2348" s="172"/>
      <c r="V2348" s="172"/>
      <c r="W2348" s="172"/>
      <c r="X2348" s="172"/>
      <c r="Y2348" s="172"/>
      <c r="Z2348" s="172"/>
      <c r="AA2348" s="172"/>
      <c r="AB2348" s="172"/>
    </row>
    <row r="2349" spans="1:28" ht="25.5">
      <c r="A2349" s="166" t="s">
        <v>1513</v>
      </c>
      <c r="B2349" s="167" t="s">
        <v>2474</v>
      </c>
      <c r="C2349" s="167" t="s">
        <v>20</v>
      </c>
      <c r="D2349" s="168" t="s">
        <v>2475</v>
      </c>
      <c r="E2349" s="167" t="s">
        <v>48</v>
      </c>
      <c r="F2349" s="169">
        <v>2.6666666000000001</v>
      </c>
      <c r="G2349" s="170">
        <v>0.17</v>
      </c>
      <c r="H2349" s="171" t="s">
        <v>2707</v>
      </c>
      <c r="I2349" s="172"/>
      <c r="J2349" s="172"/>
      <c r="K2349" s="172"/>
      <c r="L2349" s="172"/>
      <c r="M2349" s="172"/>
      <c r="N2349" s="172"/>
      <c r="O2349" s="172"/>
      <c r="P2349" s="172"/>
      <c r="Q2349" s="172"/>
      <c r="R2349" s="172"/>
      <c r="S2349" s="172"/>
      <c r="T2349" s="172"/>
      <c r="U2349" s="172"/>
      <c r="V2349" s="172"/>
      <c r="W2349" s="172"/>
      <c r="X2349" s="172"/>
      <c r="Y2349" s="172"/>
      <c r="Z2349" s="172"/>
      <c r="AA2349" s="172"/>
      <c r="AB2349" s="172"/>
    </row>
    <row r="2350" spans="1:28" ht="38.25">
      <c r="A2350" s="166" t="s">
        <v>1513</v>
      </c>
      <c r="B2350" s="167" t="s">
        <v>2692</v>
      </c>
      <c r="C2350" s="167" t="s">
        <v>20</v>
      </c>
      <c r="D2350" s="168" t="s">
        <v>2693</v>
      </c>
      <c r="E2350" s="167" t="s">
        <v>48</v>
      </c>
      <c r="F2350" s="169">
        <v>2.6666666000000001</v>
      </c>
      <c r="G2350" s="170">
        <v>0.27</v>
      </c>
      <c r="H2350" s="171" t="s">
        <v>2694</v>
      </c>
      <c r="I2350" s="172"/>
      <c r="J2350" s="172"/>
      <c r="K2350" s="172"/>
      <c r="L2350" s="172"/>
      <c r="M2350" s="172"/>
      <c r="N2350" s="172"/>
      <c r="O2350" s="172"/>
      <c r="P2350" s="172"/>
      <c r="Q2350" s="172"/>
      <c r="R2350" s="172"/>
      <c r="S2350" s="172"/>
      <c r="T2350" s="172"/>
      <c r="U2350" s="172"/>
      <c r="V2350" s="172"/>
      <c r="W2350" s="172"/>
      <c r="X2350" s="172"/>
      <c r="Y2350" s="172"/>
      <c r="Z2350" s="172"/>
      <c r="AA2350" s="172"/>
      <c r="AB2350" s="172"/>
    </row>
    <row r="2351" spans="1:28" ht="25.5">
      <c r="A2351" s="166" t="s">
        <v>1513</v>
      </c>
      <c r="B2351" s="167" t="s">
        <v>2908</v>
      </c>
      <c r="C2351" s="167" t="s">
        <v>20</v>
      </c>
      <c r="D2351" s="168" t="s">
        <v>2909</v>
      </c>
      <c r="E2351" s="167" t="s">
        <v>61</v>
      </c>
      <c r="F2351" s="169">
        <v>1.2</v>
      </c>
      <c r="G2351" s="170">
        <v>29.65</v>
      </c>
      <c r="H2351" s="171" t="s">
        <v>2910</v>
      </c>
      <c r="I2351" s="172"/>
      <c r="J2351" s="172"/>
      <c r="K2351" s="172"/>
      <c r="L2351" s="172"/>
      <c r="M2351" s="172"/>
      <c r="N2351" s="172"/>
      <c r="O2351" s="172"/>
      <c r="P2351" s="172"/>
      <c r="Q2351" s="172"/>
      <c r="R2351" s="172"/>
      <c r="S2351" s="172"/>
      <c r="T2351" s="172"/>
      <c r="U2351" s="172"/>
      <c r="V2351" s="172"/>
      <c r="W2351" s="172"/>
      <c r="X2351" s="172"/>
      <c r="Y2351" s="172"/>
      <c r="Z2351" s="172"/>
      <c r="AA2351" s="172"/>
      <c r="AB2351" s="172"/>
    </row>
    <row r="2352" spans="1:28" ht="25.5">
      <c r="A2352" s="166" t="s">
        <v>1513</v>
      </c>
      <c r="B2352" s="167" t="s">
        <v>2721</v>
      </c>
      <c r="C2352" s="167" t="s">
        <v>20</v>
      </c>
      <c r="D2352" s="168" t="s">
        <v>2722</v>
      </c>
      <c r="E2352" s="167" t="s">
        <v>48</v>
      </c>
      <c r="F2352" s="169">
        <v>2.6666666000000001</v>
      </c>
      <c r="G2352" s="170">
        <v>1.24</v>
      </c>
      <c r="H2352" s="171" t="s">
        <v>2911</v>
      </c>
      <c r="I2352" s="172"/>
      <c r="J2352" s="172"/>
      <c r="K2352" s="172"/>
      <c r="L2352" s="172"/>
      <c r="M2352" s="172"/>
      <c r="N2352" s="172"/>
      <c r="O2352" s="172"/>
      <c r="P2352" s="172"/>
      <c r="Q2352" s="172"/>
      <c r="R2352" s="172"/>
      <c r="S2352" s="172"/>
      <c r="T2352" s="172"/>
      <c r="U2352" s="172"/>
      <c r="V2352" s="172"/>
      <c r="W2352" s="172"/>
      <c r="X2352" s="172"/>
      <c r="Y2352" s="172"/>
      <c r="Z2352" s="172"/>
      <c r="AA2352" s="172"/>
      <c r="AB2352" s="172"/>
    </row>
    <row r="2353" spans="1:28" ht="25.5">
      <c r="A2353" s="166" t="s">
        <v>1513</v>
      </c>
      <c r="B2353" s="167" t="s">
        <v>2701</v>
      </c>
      <c r="C2353" s="167" t="s">
        <v>20</v>
      </c>
      <c r="D2353" s="168" t="s">
        <v>2702</v>
      </c>
      <c r="E2353" s="167" t="s">
        <v>48</v>
      </c>
      <c r="F2353" s="169">
        <v>2.6666666000000001</v>
      </c>
      <c r="G2353" s="170">
        <v>0.1</v>
      </c>
      <c r="H2353" s="171" t="s">
        <v>2703</v>
      </c>
      <c r="I2353" s="172"/>
      <c r="J2353" s="172"/>
      <c r="K2353" s="172"/>
      <c r="L2353" s="172"/>
      <c r="M2353" s="172"/>
      <c r="N2353" s="172"/>
      <c r="O2353" s="172"/>
      <c r="P2353" s="172"/>
      <c r="Q2353" s="172"/>
      <c r="R2353" s="172"/>
      <c r="S2353" s="172"/>
      <c r="T2353" s="172"/>
      <c r="U2353" s="172"/>
      <c r="V2353" s="172"/>
      <c r="W2353" s="172"/>
      <c r="X2353" s="172"/>
      <c r="Y2353" s="172"/>
      <c r="Z2353" s="172"/>
      <c r="AA2353" s="172"/>
      <c r="AB2353" s="172"/>
    </row>
    <row r="2354" spans="1:28" ht="14.25">
      <c r="A2354" s="166" t="s">
        <v>1508</v>
      </c>
      <c r="B2354" s="167" t="s">
        <v>1615</v>
      </c>
      <c r="C2354" s="167" t="s">
        <v>20</v>
      </c>
      <c r="D2354" s="168" t="s">
        <v>1616</v>
      </c>
      <c r="E2354" s="167" t="s">
        <v>1585</v>
      </c>
      <c r="F2354" s="169">
        <v>0.53140089999999995</v>
      </c>
      <c r="G2354" s="170">
        <v>31.64</v>
      </c>
      <c r="H2354" s="171" t="s">
        <v>2912</v>
      </c>
      <c r="I2354" s="172"/>
      <c r="J2354" s="172"/>
      <c r="K2354" s="172"/>
      <c r="L2354" s="172"/>
      <c r="M2354" s="172"/>
      <c r="N2354" s="172"/>
      <c r="O2354" s="172"/>
      <c r="P2354" s="172"/>
      <c r="Q2354" s="172"/>
      <c r="R2354" s="172"/>
      <c r="S2354" s="172"/>
      <c r="T2354" s="172"/>
      <c r="U2354" s="172"/>
      <c r="V2354" s="172"/>
      <c r="W2354" s="172"/>
      <c r="X2354" s="172"/>
      <c r="Y2354" s="172"/>
      <c r="Z2354" s="172"/>
      <c r="AA2354" s="172"/>
      <c r="AB2354" s="172"/>
    </row>
    <row r="2355" spans="1:28" ht="38.25">
      <c r="A2355" s="166" t="s">
        <v>1508</v>
      </c>
      <c r="B2355" s="167" t="s">
        <v>2710</v>
      </c>
      <c r="C2355" s="167" t="s">
        <v>20</v>
      </c>
      <c r="D2355" s="168" t="s">
        <v>2711</v>
      </c>
      <c r="E2355" s="167" t="s">
        <v>61</v>
      </c>
      <c r="F2355" s="169">
        <v>1</v>
      </c>
      <c r="G2355" s="170">
        <v>10.06</v>
      </c>
      <c r="H2355" s="171" t="s">
        <v>2712</v>
      </c>
      <c r="I2355" s="172"/>
      <c r="J2355" s="172"/>
      <c r="K2355" s="172"/>
      <c r="L2355" s="172"/>
      <c r="M2355" s="172"/>
      <c r="N2355" s="172"/>
      <c r="O2355" s="172"/>
      <c r="P2355" s="172"/>
      <c r="Q2355" s="172"/>
      <c r="R2355" s="172"/>
      <c r="S2355" s="172"/>
      <c r="T2355" s="172"/>
      <c r="U2355" s="172"/>
      <c r="V2355" s="172"/>
      <c r="W2355" s="172"/>
      <c r="X2355" s="172"/>
      <c r="Y2355" s="172"/>
      <c r="Z2355" s="172"/>
      <c r="AA2355" s="172"/>
      <c r="AB2355" s="172"/>
    </row>
    <row r="2356" spans="1:28" ht="14.25">
      <c r="A2356" s="166" t="s">
        <v>1508</v>
      </c>
      <c r="B2356" s="167" t="s">
        <v>1619</v>
      </c>
      <c r="C2356" s="167" t="s">
        <v>20</v>
      </c>
      <c r="D2356" s="168" t="s">
        <v>1620</v>
      </c>
      <c r="E2356" s="167" t="s">
        <v>1585</v>
      </c>
      <c r="F2356" s="169">
        <v>0.53140089999999995</v>
      </c>
      <c r="G2356" s="170">
        <v>25.52</v>
      </c>
      <c r="H2356" s="171" t="s">
        <v>2913</v>
      </c>
      <c r="I2356" s="172"/>
      <c r="J2356" s="172"/>
      <c r="K2356" s="172"/>
      <c r="L2356" s="172"/>
      <c r="M2356" s="172"/>
      <c r="N2356" s="172"/>
      <c r="O2356" s="172"/>
      <c r="P2356" s="172"/>
      <c r="Q2356" s="172"/>
      <c r="R2356" s="172"/>
      <c r="S2356" s="172"/>
      <c r="T2356" s="172"/>
      <c r="U2356" s="172"/>
      <c r="V2356" s="172"/>
      <c r="W2356" s="172"/>
      <c r="X2356" s="172"/>
      <c r="Y2356" s="172"/>
      <c r="Z2356" s="172"/>
      <c r="AA2356" s="172"/>
      <c r="AB2356" s="172"/>
    </row>
    <row r="2357" spans="1:28" ht="14.25">
      <c r="A2357" s="159"/>
      <c r="B2357" s="160"/>
      <c r="C2357" s="160"/>
      <c r="D2357" s="161"/>
      <c r="E2357" s="160"/>
      <c r="F2357" s="162"/>
      <c r="G2357" s="163"/>
      <c r="H2357" s="164"/>
      <c r="I2357" s="172"/>
      <c r="J2357" s="172"/>
      <c r="K2357" s="172"/>
      <c r="L2357" s="172"/>
      <c r="M2357" s="172"/>
      <c r="N2357" s="172"/>
      <c r="O2357" s="172"/>
      <c r="P2357" s="172"/>
      <c r="Q2357" s="172"/>
      <c r="R2357" s="172"/>
      <c r="S2357" s="172"/>
      <c r="T2357" s="172"/>
      <c r="U2357" s="172"/>
      <c r="V2357" s="172"/>
      <c r="W2357" s="172"/>
      <c r="X2357" s="172"/>
      <c r="Y2357" s="172"/>
      <c r="Z2357" s="172"/>
      <c r="AA2357" s="172"/>
      <c r="AB2357" s="172"/>
    </row>
    <row r="2358" spans="1:28" ht="14.25">
      <c r="A2358" s="148" t="s">
        <v>1125</v>
      </c>
      <c r="B2358" s="149" t="s">
        <v>7</v>
      </c>
      <c r="C2358" s="149" t="s">
        <v>1504</v>
      </c>
      <c r="D2358" s="165" t="s">
        <v>1505</v>
      </c>
      <c r="E2358" s="149" t="s">
        <v>10</v>
      </c>
      <c r="F2358" s="150" t="s">
        <v>11</v>
      </c>
      <c r="G2358" s="151" t="s">
        <v>1506</v>
      </c>
      <c r="H2358" s="152" t="s">
        <v>1507</v>
      </c>
      <c r="I2358" s="172"/>
      <c r="J2358" s="172"/>
      <c r="K2358" s="172"/>
      <c r="L2358" s="172"/>
      <c r="M2358" s="172"/>
      <c r="N2358" s="172"/>
      <c r="O2358" s="172"/>
      <c r="P2358" s="172"/>
      <c r="Q2358" s="172"/>
      <c r="R2358" s="172"/>
      <c r="S2358" s="172"/>
      <c r="T2358" s="172"/>
      <c r="U2358" s="172"/>
      <c r="V2358" s="172"/>
      <c r="W2358" s="172"/>
      <c r="X2358" s="172"/>
      <c r="Y2358" s="172"/>
      <c r="Z2358" s="172"/>
      <c r="AA2358" s="172"/>
      <c r="AB2358" s="172"/>
    </row>
    <row r="2359" spans="1:28" ht="38.25">
      <c r="A2359" s="153" t="s">
        <v>1508</v>
      </c>
      <c r="B2359" s="154" t="s">
        <v>1126</v>
      </c>
      <c r="C2359" s="154" t="s">
        <v>20</v>
      </c>
      <c r="D2359" s="155" t="s">
        <v>1127</v>
      </c>
      <c r="E2359" s="154" t="s">
        <v>61</v>
      </c>
      <c r="F2359" s="156">
        <v>1</v>
      </c>
      <c r="G2359" s="157">
        <v>103.95</v>
      </c>
      <c r="H2359" s="158">
        <v>103.95</v>
      </c>
      <c r="I2359" s="172"/>
      <c r="J2359" s="172"/>
      <c r="K2359" s="172"/>
      <c r="L2359" s="172"/>
      <c r="M2359" s="172"/>
      <c r="N2359" s="172"/>
      <c r="O2359" s="172"/>
      <c r="P2359" s="172"/>
      <c r="Q2359" s="172"/>
      <c r="R2359" s="172"/>
      <c r="S2359" s="172"/>
      <c r="T2359" s="172"/>
      <c r="U2359" s="172"/>
      <c r="V2359" s="172"/>
      <c r="W2359" s="172"/>
      <c r="X2359" s="172"/>
      <c r="Y2359" s="172"/>
      <c r="Z2359" s="172"/>
      <c r="AA2359" s="172"/>
      <c r="AB2359" s="172"/>
    </row>
    <row r="2360" spans="1:28" ht="25.5">
      <c r="A2360" s="166" t="s">
        <v>1513</v>
      </c>
      <c r="B2360" s="167" t="s">
        <v>2914</v>
      </c>
      <c r="C2360" s="167" t="s">
        <v>20</v>
      </c>
      <c r="D2360" s="168" t="s">
        <v>2915</v>
      </c>
      <c r="E2360" s="167" t="s">
        <v>61</v>
      </c>
      <c r="F2360" s="169">
        <v>1.2</v>
      </c>
      <c r="G2360" s="170">
        <v>12.03</v>
      </c>
      <c r="H2360" s="171" t="s">
        <v>2916</v>
      </c>
      <c r="I2360" s="172"/>
      <c r="J2360" s="172"/>
      <c r="K2360" s="172"/>
      <c r="L2360" s="172"/>
      <c r="M2360" s="172"/>
      <c r="N2360" s="172"/>
      <c r="O2360" s="172"/>
      <c r="P2360" s="172"/>
      <c r="Q2360" s="172"/>
      <c r="R2360" s="172"/>
      <c r="S2360" s="172"/>
      <c r="T2360" s="172"/>
      <c r="U2360" s="172"/>
      <c r="V2360" s="172"/>
      <c r="W2360" s="172"/>
      <c r="X2360" s="172"/>
      <c r="Y2360" s="172"/>
      <c r="Z2360" s="172"/>
      <c r="AA2360" s="172"/>
      <c r="AB2360" s="172"/>
    </row>
    <row r="2361" spans="1:28" ht="38.25">
      <c r="A2361" s="166" t="s">
        <v>1513</v>
      </c>
      <c r="B2361" s="167" t="s">
        <v>2692</v>
      </c>
      <c r="C2361" s="167" t="s">
        <v>20</v>
      </c>
      <c r="D2361" s="168" t="s">
        <v>2693</v>
      </c>
      <c r="E2361" s="167" t="s">
        <v>48</v>
      </c>
      <c r="F2361" s="169">
        <v>2.6666666000000001</v>
      </c>
      <c r="G2361" s="170">
        <v>0.27</v>
      </c>
      <c r="H2361" s="171" t="s">
        <v>2694</v>
      </c>
      <c r="I2361" s="172"/>
      <c r="J2361" s="172"/>
      <c r="K2361" s="172"/>
      <c r="L2361" s="172"/>
      <c r="M2361" s="172"/>
      <c r="N2361" s="172"/>
      <c r="O2361" s="172"/>
      <c r="P2361" s="172"/>
      <c r="Q2361" s="172"/>
      <c r="R2361" s="172"/>
      <c r="S2361" s="172"/>
      <c r="T2361" s="172"/>
      <c r="U2361" s="172"/>
      <c r="V2361" s="172"/>
      <c r="W2361" s="172"/>
      <c r="X2361" s="172"/>
      <c r="Y2361" s="172"/>
      <c r="Z2361" s="172"/>
      <c r="AA2361" s="172"/>
      <c r="AB2361" s="172"/>
    </row>
    <row r="2362" spans="1:28" ht="25.5">
      <c r="A2362" s="166" t="s">
        <v>1513</v>
      </c>
      <c r="B2362" s="167" t="s">
        <v>2474</v>
      </c>
      <c r="C2362" s="167" t="s">
        <v>20</v>
      </c>
      <c r="D2362" s="168" t="s">
        <v>2475</v>
      </c>
      <c r="E2362" s="167" t="s">
        <v>48</v>
      </c>
      <c r="F2362" s="169">
        <v>2.6666666000000001</v>
      </c>
      <c r="G2362" s="170">
        <v>0.17</v>
      </c>
      <c r="H2362" s="171" t="s">
        <v>2707</v>
      </c>
      <c r="I2362" s="172"/>
      <c r="J2362" s="172"/>
      <c r="K2362" s="172"/>
      <c r="L2362" s="172"/>
      <c r="M2362" s="172"/>
      <c r="N2362" s="172"/>
      <c r="O2362" s="172"/>
      <c r="P2362" s="172"/>
      <c r="Q2362" s="172"/>
      <c r="R2362" s="172"/>
      <c r="S2362" s="172"/>
      <c r="T2362" s="172"/>
      <c r="U2362" s="172"/>
      <c r="V2362" s="172"/>
      <c r="W2362" s="172"/>
      <c r="X2362" s="172"/>
      <c r="Y2362" s="172"/>
      <c r="Z2362" s="172"/>
      <c r="AA2362" s="172"/>
      <c r="AB2362" s="172"/>
    </row>
    <row r="2363" spans="1:28" ht="25.5">
      <c r="A2363" s="166" t="s">
        <v>1513</v>
      </c>
      <c r="B2363" s="167" t="s">
        <v>2701</v>
      </c>
      <c r="C2363" s="167" t="s">
        <v>20</v>
      </c>
      <c r="D2363" s="168" t="s">
        <v>2702</v>
      </c>
      <c r="E2363" s="167" t="s">
        <v>48</v>
      </c>
      <c r="F2363" s="169">
        <v>2.6666666000000001</v>
      </c>
      <c r="G2363" s="170">
        <v>0.1</v>
      </c>
      <c r="H2363" s="171" t="s">
        <v>2703</v>
      </c>
      <c r="I2363" s="172"/>
      <c r="J2363" s="172"/>
      <c r="K2363" s="172"/>
      <c r="L2363" s="172"/>
      <c r="M2363" s="172"/>
      <c r="N2363" s="172"/>
      <c r="O2363" s="172"/>
      <c r="P2363" s="172"/>
      <c r="Q2363" s="172"/>
      <c r="R2363" s="172"/>
      <c r="S2363" s="172"/>
      <c r="T2363" s="172"/>
      <c r="U2363" s="172"/>
      <c r="V2363" s="172"/>
      <c r="W2363" s="172"/>
      <c r="X2363" s="172"/>
      <c r="Y2363" s="172"/>
      <c r="Z2363" s="172"/>
      <c r="AA2363" s="172"/>
      <c r="AB2363" s="172"/>
    </row>
    <row r="2364" spans="1:28" ht="25.5">
      <c r="A2364" s="166" t="s">
        <v>1513</v>
      </c>
      <c r="B2364" s="167" t="s">
        <v>2917</v>
      </c>
      <c r="C2364" s="167" t="s">
        <v>20</v>
      </c>
      <c r="D2364" s="168" t="s">
        <v>2918</v>
      </c>
      <c r="E2364" s="167" t="s">
        <v>61</v>
      </c>
      <c r="F2364" s="169">
        <v>1.2</v>
      </c>
      <c r="G2364" s="170">
        <v>36.380000000000003</v>
      </c>
      <c r="H2364" s="171" t="s">
        <v>2919</v>
      </c>
      <c r="I2364" s="172"/>
      <c r="J2364" s="172"/>
      <c r="K2364" s="172"/>
      <c r="L2364" s="172"/>
      <c r="M2364" s="172"/>
      <c r="N2364" s="172"/>
      <c r="O2364" s="172"/>
      <c r="P2364" s="172"/>
      <c r="Q2364" s="172"/>
      <c r="R2364" s="172"/>
      <c r="S2364" s="172"/>
      <c r="T2364" s="172"/>
      <c r="U2364" s="172"/>
      <c r="V2364" s="172"/>
      <c r="W2364" s="172"/>
      <c r="X2364" s="172"/>
      <c r="Y2364" s="172"/>
      <c r="Z2364" s="172"/>
      <c r="AA2364" s="172"/>
      <c r="AB2364" s="172"/>
    </row>
    <row r="2365" spans="1:28" ht="25.5">
      <c r="A2365" s="166" t="s">
        <v>1513</v>
      </c>
      <c r="B2365" s="167" t="s">
        <v>2721</v>
      </c>
      <c r="C2365" s="167" t="s">
        <v>20</v>
      </c>
      <c r="D2365" s="168" t="s">
        <v>2722</v>
      </c>
      <c r="E2365" s="167" t="s">
        <v>48</v>
      </c>
      <c r="F2365" s="169">
        <v>2.6666666000000001</v>
      </c>
      <c r="G2365" s="170">
        <v>1.24</v>
      </c>
      <c r="H2365" s="171" t="s">
        <v>2911</v>
      </c>
      <c r="I2365" s="172"/>
      <c r="J2365" s="172"/>
      <c r="K2365" s="172"/>
      <c r="L2365" s="172"/>
      <c r="M2365" s="172"/>
      <c r="N2365" s="172"/>
      <c r="O2365" s="172"/>
      <c r="P2365" s="172"/>
      <c r="Q2365" s="172"/>
      <c r="R2365" s="172"/>
      <c r="S2365" s="172"/>
      <c r="T2365" s="172"/>
      <c r="U2365" s="172"/>
      <c r="V2365" s="172"/>
      <c r="W2365" s="172"/>
      <c r="X2365" s="172"/>
      <c r="Y2365" s="172"/>
      <c r="Z2365" s="172"/>
      <c r="AA2365" s="172"/>
      <c r="AB2365" s="172"/>
    </row>
    <row r="2366" spans="1:28" ht="14.25">
      <c r="A2366" s="166" t="s">
        <v>1508</v>
      </c>
      <c r="B2366" s="167" t="s">
        <v>1619</v>
      </c>
      <c r="C2366" s="167" t="s">
        <v>20</v>
      </c>
      <c r="D2366" s="168" t="s">
        <v>1620</v>
      </c>
      <c r="E2366" s="167" t="s">
        <v>1585</v>
      </c>
      <c r="F2366" s="169">
        <v>0.54320979999999996</v>
      </c>
      <c r="G2366" s="170">
        <v>25.52</v>
      </c>
      <c r="H2366" s="171" t="s">
        <v>2920</v>
      </c>
      <c r="I2366" s="172"/>
      <c r="J2366" s="172"/>
      <c r="K2366" s="172"/>
      <c r="L2366" s="172"/>
      <c r="M2366" s="172"/>
      <c r="N2366" s="172"/>
      <c r="O2366" s="172"/>
      <c r="P2366" s="172"/>
      <c r="Q2366" s="172"/>
      <c r="R2366" s="172"/>
      <c r="S2366" s="172"/>
      <c r="T2366" s="172"/>
      <c r="U2366" s="172"/>
      <c r="V2366" s="172"/>
      <c r="W2366" s="172"/>
      <c r="X2366" s="172"/>
      <c r="Y2366" s="172"/>
      <c r="Z2366" s="172"/>
      <c r="AA2366" s="172"/>
      <c r="AB2366" s="172"/>
    </row>
    <row r="2367" spans="1:28" ht="14.25">
      <c r="A2367" s="166" t="s">
        <v>1508</v>
      </c>
      <c r="B2367" s="167" t="s">
        <v>1615</v>
      </c>
      <c r="C2367" s="167" t="s">
        <v>20</v>
      </c>
      <c r="D2367" s="168" t="s">
        <v>1616</v>
      </c>
      <c r="E2367" s="167" t="s">
        <v>1585</v>
      </c>
      <c r="F2367" s="169">
        <v>0.54320979999999996</v>
      </c>
      <c r="G2367" s="170">
        <v>31.64</v>
      </c>
      <c r="H2367" s="171" t="s">
        <v>2921</v>
      </c>
      <c r="I2367" s="172"/>
      <c r="J2367" s="172"/>
      <c r="K2367" s="172"/>
      <c r="L2367" s="172"/>
      <c r="M2367" s="172"/>
      <c r="N2367" s="172"/>
      <c r="O2367" s="172"/>
      <c r="P2367" s="172"/>
      <c r="Q2367" s="172"/>
      <c r="R2367" s="172"/>
      <c r="S2367" s="172"/>
      <c r="T2367" s="172"/>
      <c r="U2367" s="172"/>
      <c r="V2367" s="172"/>
      <c r="W2367" s="172"/>
      <c r="X2367" s="172"/>
      <c r="Y2367" s="172"/>
      <c r="Z2367" s="172"/>
      <c r="AA2367" s="172"/>
      <c r="AB2367" s="172"/>
    </row>
    <row r="2368" spans="1:28" ht="38.25">
      <c r="A2368" s="166" t="s">
        <v>1508</v>
      </c>
      <c r="B2368" s="167" t="s">
        <v>2710</v>
      </c>
      <c r="C2368" s="167" t="s">
        <v>20</v>
      </c>
      <c r="D2368" s="168" t="s">
        <v>2711</v>
      </c>
      <c r="E2368" s="167" t="s">
        <v>61</v>
      </c>
      <c r="F2368" s="169">
        <v>1</v>
      </c>
      <c r="G2368" s="170">
        <v>10.06</v>
      </c>
      <c r="H2368" s="171" t="s">
        <v>2712</v>
      </c>
      <c r="I2368" s="172"/>
      <c r="J2368" s="172"/>
      <c r="K2368" s="172"/>
      <c r="L2368" s="172"/>
      <c r="M2368" s="172"/>
      <c r="N2368" s="172"/>
      <c r="O2368" s="172"/>
      <c r="P2368" s="172"/>
      <c r="Q2368" s="172"/>
      <c r="R2368" s="172"/>
      <c r="S2368" s="172"/>
      <c r="T2368" s="172"/>
      <c r="U2368" s="172"/>
      <c r="V2368" s="172"/>
      <c r="W2368" s="172"/>
      <c r="X2368" s="172"/>
      <c r="Y2368" s="172"/>
      <c r="Z2368" s="172"/>
      <c r="AA2368" s="172"/>
      <c r="AB2368" s="172"/>
    </row>
    <row r="2369" spans="1:28" ht="14.25">
      <c r="A2369" s="159"/>
      <c r="B2369" s="160"/>
      <c r="C2369" s="160"/>
      <c r="D2369" s="161"/>
      <c r="E2369" s="160"/>
      <c r="F2369" s="162"/>
      <c r="G2369" s="163"/>
      <c r="H2369" s="164"/>
      <c r="I2369" s="172"/>
      <c r="J2369" s="172"/>
      <c r="K2369" s="172"/>
      <c r="L2369" s="172"/>
      <c r="M2369" s="172"/>
      <c r="N2369" s="172"/>
      <c r="O2369" s="172"/>
      <c r="P2369" s="172"/>
      <c r="Q2369" s="172"/>
      <c r="R2369" s="172"/>
      <c r="S2369" s="172"/>
      <c r="T2369" s="172"/>
      <c r="U2369" s="172"/>
      <c r="V2369" s="172"/>
      <c r="W2369" s="172"/>
      <c r="X2369" s="172"/>
      <c r="Y2369" s="172"/>
      <c r="Z2369" s="172"/>
      <c r="AA2369" s="172"/>
      <c r="AB2369" s="172"/>
    </row>
    <row r="2370" spans="1:28" ht="14.25">
      <c r="A2370" s="148" t="s">
        <v>1128</v>
      </c>
      <c r="B2370" s="149" t="s">
        <v>7</v>
      </c>
      <c r="C2370" s="149" t="s">
        <v>1504</v>
      </c>
      <c r="D2370" s="165" t="s">
        <v>1505</v>
      </c>
      <c r="E2370" s="149" t="s">
        <v>10</v>
      </c>
      <c r="F2370" s="150" t="s">
        <v>11</v>
      </c>
      <c r="G2370" s="151" t="s">
        <v>1506</v>
      </c>
      <c r="H2370" s="152" t="s">
        <v>1507</v>
      </c>
      <c r="I2370" s="172"/>
      <c r="J2370" s="172"/>
      <c r="K2370" s="172"/>
      <c r="L2370" s="172"/>
      <c r="M2370" s="172"/>
      <c r="N2370" s="172"/>
      <c r="O2370" s="172"/>
      <c r="P2370" s="172"/>
      <c r="Q2370" s="172"/>
      <c r="R2370" s="172"/>
      <c r="S2370" s="172"/>
      <c r="T2370" s="172"/>
      <c r="U2370" s="172"/>
      <c r="V2370" s="172"/>
      <c r="W2370" s="172"/>
      <c r="X2370" s="172"/>
      <c r="Y2370" s="172"/>
      <c r="Z2370" s="172"/>
      <c r="AA2370" s="172"/>
      <c r="AB2370" s="172"/>
    </row>
    <row r="2371" spans="1:28" ht="25.5">
      <c r="A2371" s="153" t="s">
        <v>1508</v>
      </c>
      <c r="B2371" s="154" t="s">
        <v>1129</v>
      </c>
      <c r="C2371" s="154" t="s">
        <v>27</v>
      </c>
      <c r="D2371" s="155" t="s">
        <v>1130</v>
      </c>
      <c r="E2371" s="154" t="s">
        <v>322</v>
      </c>
      <c r="F2371" s="156">
        <v>1</v>
      </c>
      <c r="G2371" s="157">
        <v>7.58</v>
      </c>
      <c r="H2371" s="158">
        <v>7.58</v>
      </c>
      <c r="I2371" s="172"/>
      <c r="J2371" s="172"/>
      <c r="K2371" s="172"/>
      <c r="L2371" s="172"/>
      <c r="M2371" s="172"/>
      <c r="N2371" s="172"/>
      <c r="O2371" s="172"/>
      <c r="P2371" s="172"/>
      <c r="Q2371" s="172"/>
      <c r="R2371" s="172"/>
      <c r="S2371" s="172"/>
      <c r="T2371" s="172"/>
      <c r="U2371" s="172"/>
      <c r="V2371" s="172"/>
      <c r="W2371" s="172"/>
      <c r="X2371" s="172"/>
      <c r="Y2371" s="172"/>
      <c r="Z2371" s="172"/>
      <c r="AA2371" s="172"/>
      <c r="AB2371" s="172"/>
    </row>
    <row r="2372" spans="1:28" ht="25.5">
      <c r="A2372" s="166" t="s">
        <v>1510</v>
      </c>
      <c r="B2372" s="167" t="s">
        <v>2638</v>
      </c>
      <c r="C2372" s="167" t="s">
        <v>27</v>
      </c>
      <c r="D2372" s="168" t="s">
        <v>2639</v>
      </c>
      <c r="E2372" s="167" t="s">
        <v>1673</v>
      </c>
      <c r="F2372" s="169">
        <v>4.4999999999999997E-3</v>
      </c>
      <c r="G2372" s="170">
        <v>25.52</v>
      </c>
      <c r="H2372" s="171">
        <v>0.11</v>
      </c>
      <c r="I2372" s="172"/>
      <c r="J2372" s="172"/>
      <c r="K2372" s="172"/>
      <c r="L2372" s="172"/>
      <c r="M2372" s="172"/>
      <c r="N2372" s="172"/>
      <c r="O2372" s="172"/>
      <c r="P2372" s="172"/>
      <c r="Q2372" s="172"/>
      <c r="R2372" s="172"/>
      <c r="S2372" s="172"/>
      <c r="T2372" s="172"/>
      <c r="U2372" s="172"/>
      <c r="V2372" s="172"/>
      <c r="W2372" s="172"/>
      <c r="X2372" s="172"/>
      <c r="Y2372" s="172"/>
      <c r="Z2372" s="172"/>
      <c r="AA2372" s="172"/>
      <c r="AB2372" s="172"/>
    </row>
    <row r="2373" spans="1:28" ht="25.5">
      <c r="A2373" s="166" t="s">
        <v>1510</v>
      </c>
      <c r="B2373" s="167" t="s">
        <v>2637</v>
      </c>
      <c r="C2373" s="167" t="s">
        <v>27</v>
      </c>
      <c r="D2373" s="168" t="s">
        <v>1616</v>
      </c>
      <c r="E2373" s="167" t="s">
        <v>1673</v>
      </c>
      <c r="F2373" s="169">
        <v>4.4999999999999997E-3</v>
      </c>
      <c r="G2373" s="170">
        <v>31.63</v>
      </c>
      <c r="H2373" s="171">
        <v>0.14000000000000001</v>
      </c>
      <c r="I2373" s="172"/>
      <c r="J2373" s="172"/>
      <c r="K2373" s="172"/>
      <c r="L2373" s="172"/>
      <c r="M2373" s="172"/>
      <c r="N2373" s="172"/>
      <c r="O2373" s="172"/>
      <c r="P2373" s="172"/>
      <c r="Q2373" s="172"/>
      <c r="R2373" s="172"/>
      <c r="S2373" s="172"/>
      <c r="T2373" s="172"/>
      <c r="U2373" s="172"/>
      <c r="V2373" s="172"/>
      <c r="W2373" s="172"/>
      <c r="X2373" s="172"/>
      <c r="Y2373" s="172"/>
      <c r="Z2373" s="172"/>
      <c r="AA2373" s="172"/>
      <c r="AB2373" s="172"/>
    </row>
    <row r="2374" spans="1:28" ht="25.5">
      <c r="A2374" s="166" t="s">
        <v>1513</v>
      </c>
      <c r="B2374" s="167" t="s">
        <v>2922</v>
      </c>
      <c r="C2374" s="167" t="s">
        <v>27</v>
      </c>
      <c r="D2374" s="168" t="s">
        <v>2923</v>
      </c>
      <c r="E2374" s="167" t="s">
        <v>322</v>
      </c>
      <c r="F2374" s="169">
        <v>1.05</v>
      </c>
      <c r="G2374" s="170">
        <v>6.99</v>
      </c>
      <c r="H2374" s="171">
        <v>7.33</v>
      </c>
      <c r="I2374" s="172"/>
      <c r="J2374" s="172"/>
      <c r="K2374" s="172"/>
      <c r="L2374" s="172"/>
      <c r="M2374" s="172"/>
      <c r="N2374" s="172"/>
      <c r="O2374" s="172"/>
      <c r="P2374" s="172"/>
      <c r="Q2374" s="172"/>
      <c r="R2374" s="172"/>
      <c r="S2374" s="172"/>
      <c r="T2374" s="172"/>
      <c r="U2374" s="172"/>
      <c r="V2374" s="172"/>
      <c r="W2374" s="172"/>
      <c r="X2374" s="172"/>
      <c r="Y2374" s="172"/>
      <c r="Z2374" s="172"/>
      <c r="AA2374" s="172"/>
      <c r="AB2374" s="172"/>
    </row>
    <row r="2375" spans="1:28" ht="14.25">
      <c r="A2375" s="159"/>
      <c r="B2375" s="160"/>
      <c r="C2375" s="160"/>
      <c r="D2375" s="161"/>
      <c r="E2375" s="160"/>
      <c r="F2375" s="162"/>
      <c r="G2375" s="163"/>
      <c r="H2375" s="164"/>
      <c r="I2375" s="172"/>
      <c r="J2375" s="172"/>
      <c r="K2375" s="172"/>
      <c r="L2375" s="172"/>
      <c r="M2375" s="172"/>
      <c r="N2375" s="172"/>
      <c r="O2375" s="172"/>
      <c r="P2375" s="172"/>
      <c r="Q2375" s="172"/>
      <c r="R2375" s="172"/>
      <c r="S2375" s="172"/>
      <c r="T2375" s="172"/>
      <c r="U2375" s="172"/>
      <c r="V2375" s="172"/>
      <c r="W2375" s="172"/>
      <c r="X2375" s="172"/>
      <c r="Y2375" s="172"/>
      <c r="Z2375" s="172"/>
      <c r="AA2375" s="172"/>
      <c r="AB2375" s="172"/>
    </row>
    <row r="2376" spans="1:28" ht="14.25">
      <c r="A2376" s="148" t="s">
        <v>1131</v>
      </c>
      <c r="B2376" s="149" t="s">
        <v>7</v>
      </c>
      <c r="C2376" s="149" t="s">
        <v>1504</v>
      </c>
      <c r="D2376" s="165" t="s">
        <v>1505</v>
      </c>
      <c r="E2376" s="149" t="s">
        <v>10</v>
      </c>
      <c r="F2376" s="150" t="s">
        <v>11</v>
      </c>
      <c r="G2376" s="151" t="s">
        <v>1506</v>
      </c>
      <c r="H2376" s="152" t="s">
        <v>1507</v>
      </c>
      <c r="I2376" s="172"/>
      <c r="J2376" s="172"/>
      <c r="K2376" s="172"/>
      <c r="L2376" s="172"/>
      <c r="M2376" s="172"/>
      <c r="N2376" s="172"/>
      <c r="O2376" s="172"/>
      <c r="P2376" s="172"/>
      <c r="Q2376" s="172"/>
      <c r="R2376" s="172"/>
      <c r="S2376" s="172"/>
      <c r="T2376" s="172"/>
      <c r="U2376" s="172"/>
      <c r="V2376" s="172"/>
      <c r="W2376" s="172"/>
      <c r="X2376" s="172"/>
      <c r="Y2376" s="172"/>
      <c r="Z2376" s="172"/>
      <c r="AA2376" s="172"/>
      <c r="AB2376" s="172"/>
    </row>
    <row r="2377" spans="1:28" ht="14.25">
      <c r="A2377" s="153" t="s">
        <v>1508</v>
      </c>
      <c r="B2377" s="154" t="s">
        <v>1132</v>
      </c>
      <c r="C2377" s="154" t="s">
        <v>27</v>
      </c>
      <c r="D2377" s="155" t="s">
        <v>1133</v>
      </c>
      <c r="E2377" s="154" t="s">
        <v>76</v>
      </c>
      <c r="F2377" s="156">
        <v>1</v>
      </c>
      <c r="G2377" s="157">
        <v>2833.53</v>
      </c>
      <c r="H2377" s="158">
        <v>2833.53</v>
      </c>
      <c r="I2377" s="172"/>
      <c r="J2377" s="172"/>
      <c r="K2377" s="172"/>
      <c r="L2377" s="172"/>
      <c r="M2377" s="172"/>
      <c r="N2377" s="172"/>
      <c r="O2377" s="172"/>
      <c r="P2377" s="172"/>
      <c r="Q2377" s="172"/>
      <c r="R2377" s="172"/>
      <c r="S2377" s="172"/>
      <c r="T2377" s="172"/>
      <c r="U2377" s="172"/>
      <c r="V2377" s="172"/>
      <c r="W2377" s="172"/>
      <c r="X2377" s="172"/>
      <c r="Y2377" s="172"/>
      <c r="Z2377" s="172"/>
      <c r="AA2377" s="172"/>
      <c r="AB2377" s="172"/>
    </row>
    <row r="2378" spans="1:28" ht="25.5">
      <c r="A2378" s="166" t="s">
        <v>1510</v>
      </c>
      <c r="B2378" s="167" t="s">
        <v>2637</v>
      </c>
      <c r="C2378" s="167" t="s">
        <v>27</v>
      </c>
      <c r="D2378" s="168" t="s">
        <v>1616</v>
      </c>
      <c r="E2378" s="167" t="s">
        <v>1673</v>
      </c>
      <c r="F2378" s="169">
        <v>1.0259</v>
      </c>
      <c r="G2378" s="170">
        <v>31.63</v>
      </c>
      <c r="H2378" s="171">
        <v>32.44</v>
      </c>
      <c r="I2378" s="172"/>
      <c r="J2378" s="172"/>
      <c r="K2378" s="172"/>
      <c r="L2378" s="172"/>
      <c r="M2378" s="172"/>
      <c r="N2378" s="172"/>
      <c r="O2378" s="172"/>
      <c r="P2378" s="172"/>
      <c r="Q2378" s="172"/>
      <c r="R2378" s="172"/>
      <c r="S2378" s="172"/>
      <c r="T2378" s="172"/>
      <c r="U2378" s="172"/>
      <c r="V2378" s="172"/>
      <c r="W2378" s="172"/>
      <c r="X2378" s="172"/>
      <c r="Y2378" s="172"/>
      <c r="Z2378" s="172"/>
      <c r="AA2378" s="172"/>
      <c r="AB2378" s="172"/>
    </row>
    <row r="2379" spans="1:28" ht="25.5">
      <c r="A2379" s="166" t="s">
        <v>1510</v>
      </c>
      <c r="B2379" s="167" t="s">
        <v>2638</v>
      </c>
      <c r="C2379" s="167" t="s">
        <v>27</v>
      </c>
      <c r="D2379" s="168" t="s">
        <v>2639</v>
      </c>
      <c r="E2379" s="167" t="s">
        <v>1673</v>
      </c>
      <c r="F2379" s="169">
        <v>1.0259</v>
      </c>
      <c r="G2379" s="170">
        <v>25.52</v>
      </c>
      <c r="H2379" s="171">
        <v>26.18</v>
      </c>
      <c r="I2379" s="172"/>
      <c r="J2379" s="172"/>
      <c r="K2379" s="172"/>
      <c r="L2379" s="172"/>
      <c r="M2379" s="172"/>
      <c r="N2379" s="172"/>
      <c r="O2379" s="172"/>
      <c r="P2379" s="172"/>
      <c r="Q2379" s="172"/>
      <c r="R2379" s="172"/>
      <c r="S2379" s="172"/>
      <c r="T2379" s="172"/>
      <c r="U2379" s="172"/>
      <c r="V2379" s="172"/>
      <c r="W2379" s="172"/>
      <c r="X2379" s="172"/>
      <c r="Y2379" s="172"/>
      <c r="Z2379" s="172"/>
      <c r="AA2379" s="172"/>
      <c r="AB2379" s="172"/>
    </row>
    <row r="2380" spans="1:28" ht="14.25">
      <c r="A2380" s="166" t="s">
        <v>1513</v>
      </c>
      <c r="B2380" s="167" t="s">
        <v>2924</v>
      </c>
      <c r="C2380" s="167" t="s">
        <v>27</v>
      </c>
      <c r="D2380" s="168" t="s">
        <v>2925</v>
      </c>
      <c r="E2380" s="167" t="s">
        <v>76</v>
      </c>
      <c r="F2380" s="169">
        <v>1</v>
      </c>
      <c r="G2380" s="170">
        <v>2774.91</v>
      </c>
      <c r="H2380" s="171">
        <v>2774.91</v>
      </c>
      <c r="I2380" s="172"/>
      <c r="J2380" s="172"/>
      <c r="K2380" s="172"/>
      <c r="L2380" s="172"/>
      <c r="M2380" s="172"/>
      <c r="N2380" s="172"/>
      <c r="O2380" s="172"/>
      <c r="P2380" s="172"/>
      <c r="Q2380" s="172"/>
      <c r="R2380" s="172"/>
      <c r="S2380" s="172"/>
      <c r="T2380" s="172"/>
      <c r="U2380" s="172"/>
      <c r="V2380" s="172"/>
      <c r="W2380" s="172"/>
      <c r="X2380" s="172"/>
      <c r="Y2380" s="172"/>
      <c r="Z2380" s="172"/>
      <c r="AA2380" s="172"/>
      <c r="AB2380" s="172"/>
    </row>
    <row r="2381" spans="1:28" ht="14.25">
      <c r="A2381" s="159"/>
      <c r="B2381" s="160"/>
      <c r="C2381" s="160"/>
      <c r="D2381" s="161"/>
      <c r="E2381" s="160"/>
      <c r="F2381" s="162"/>
      <c r="G2381" s="163"/>
      <c r="H2381" s="164"/>
      <c r="I2381" s="172"/>
      <c r="J2381" s="172"/>
      <c r="K2381" s="172"/>
      <c r="L2381" s="172"/>
      <c r="M2381" s="172"/>
      <c r="N2381" s="172"/>
      <c r="O2381" s="172"/>
      <c r="P2381" s="172"/>
      <c r="Q2381" s="172"/>
      <c r="R2381" s="172"/>
      <c r="S2381" s="172"/>
      <c r="T2381" s="172"/>
      <c r="U2381" s="172"/>
      <c r="V2381" s="172"/>
      <c r="W2381" s="172"/>
      <c r="X2381" s="172"/>
      <c r="Y2381" s="172"/>
      <c r="Z2381" s="172"/>
      <c r="AA2381" s="172"/>
      <c r="AB2381" s="172"/>
    </row>
    <row r="2382" spans="1:28" ht="14.25">
      <c r="A2382" s="148" t="s">
        <v>1134</v>
      </c>
      <c r="B2382" s="149" t="s">
        <v>7</v>
      </c>
      <c r="C2382" s="149" t="s">
        <v>1504</v>
      </c>
      <c r="D2382" s="165" t="s">
        <v>1505</v>
      </c>
      <c r="E2382" s="149" t="s">
        <v>10</v>
      </c>
      <c r="F2382" s="150" t="s">
        <v>11</v>
      </c>
      <c r="G2382" s="151" t="s">
        <v>1506</v>
      </c>
      <c r="H2382" s="152" t="s">
        <v>1507</v>
      </c>
      <c r="I2382" s="172"/>
      <c r="J2382" s="172"/>
      <c r="K2382" s="172"/>
      <c r="L2382" s="172"/>
      <c r="M2382" s="172"/>
      <c r="N2382" s="172"/>
      <c r="O2382" s="172"/>
      <c r="P2382" s="172"/>
      <c r="Q2382" s="172"/>
      <c r="R2382" s="172"/>
      <c r="S2382" s="172"/>
      <c r="T2382" s="172"/>
      <c r="U2382" s="172"/>
      <c r="V2382" s="172"/>
      <c r="W2382" s="172"/>
      <c r="X2382" s="172"/>
      <c r="Y2382" s="172"/>
      <c r="Z2382" s="172"/>
      <c r="AA2382" s="172"/>
      <c r="AB2382" s="172"/>
    </row>
    <row r="2383" spans="1:28" ht="25.5">
      <c r="A2383" s="153" t="s">
        <v>1508</v>
      </c>
      <c r="B2383" s="154" t="s">
        <v>1135</v>
      </c>
      <c r="C2383" s="154" t="s">
        <v>27</v>
      </c>
      <c r="D2383" s="155" t="s">
        <v>1136</v>
      </c>
      <c r="E2383" s="154" t="s">
        <v>76</v>
      </c>
      <c r="F2383" s="156">
        <v>1</v>
      </c>
      <c r="G2383" s="157">
        <v>1267.56</v>
      </c>
      <c r="H2383" s="158">
        <v>1267.56</v>
      </c>
      <c r="I2383" s="172"/>
      <c r="J2383" s="172"/>
      <c r="K2383" s="172"/>
      <c r="L2383" s="172"/>
      <c r="M2383" s="172"/>
      <c r="N2383" s="172"/>
      <c r="O2383" s="172"/>
      <c r="P2383" s="172"/>
      <c r="Q2383" s="172"/>
      <c r="R2383" s="172"/>
      <c r="S2383" s="172"/>
      <c r="T2383" s="172"/>
      <c r="U2383" s="172"/>
      <c r="V2383" s="172"/>
      <c r="W2383" s="172"/>
      <c r="X2383" s="172"/>
      <c r="Y2383" s="172"/>
      <c r="Z2383" s="172"/>
      <c r="AA2383" s="172"/>
      <c r="AB2383" s="172"/>
    </row>
    <row r="2384" spans="1:28" ht="25.5">
      <c r="A2384" s="166" t="s">
        <v>1510</v>
      </c>
      <c r="B2384" s="167" t="s">
        <v>2637</v>
      </c>
      <c r="C2384" s="167" t="s">
        <v>27</v>
      </c>
      <c r="D2384" s="168" t="s">
        <v>1616</v>
      </c>
      <c r="E2384" s="167" t="s">
        <v>1673</v>
      </c>
      <c r="F2384" s="169">
        <v>6.2007000000000003</v>
      </c>
      <c r="G2384" s="170">
        <v>31.63</v>
      </c>
      <c r="H2384" s="171">
        <v>196.12</v>
      </c>
      <c r="I2384" s="172"/>
      <c r="J2384" s="172"/>
      <c r="K2384" s="172"/>
      <c r="L2384" s="172"/>
      <c r="M2384" s="172"/>
      <c r="N2384" s="172"/>
      <c r="O2384" s="172"/>
      <c r="P2384" s="172"/>
      <c r="Q2384" s="172"/>
      <c r="R2384" s="172"/>
      <c r="S2384" s="172"/>
      <c r="T2384" s="172"/>
      <c r="U2384" s="172"/>
      <c r="V2384" s="172"/>
      <c r="W2384" s="172"/>
      <c r="X2384" s="172"/>
      <c r="Y2384" s="172"/>
      <c r="Z2384" s="172"/>
      <c r="AA2384" s="172"/>
      <c r="AB2384" s="172"/>
    </row>
    <row r="2385" spans="1:28" ht="25.5">
      <c r="A2385" s="166" t="s">
        <v>1510</v>
      </c>
      <c r="B2385" s="167" t="s">
        <v>2638</v>
      </c>
      <c r="C2385" s="167" t="s">
        <v>27</v>
      </c>
      <c r="D2385" s="168" t="s">
        <v>2639</v>
      </c>
      <c r="E2385" s="167" t="s">
        <v>1673</v>
      </c>
      <c r="F2385" s="169">
        <v>6.2007000000000003</v>
      </c>
      <c r="G2385" s="170">
        <v>25.52</v>
      </c>
      <c r="H2385" s="171">
        <v>158.24</v>
      </c>
      <c r="I2385" s="172"/>
      <c r="J2385" s="172"/>
      <c r="K2385" s="172"/>
      <c r="L2385" s="172"/>
      <c r="M2385" s="172"/>
      <c r="N2385" s="172"/>
      <c r="O2385" s="172"/>
      <c r="P2385" s="172"/>
      <c r="Q2385" s="172"/>
      <c r="R2385" s="172"/>
      <c r="S2385" s="172"/>
      <c r="T2385" s="172"/>
      <c r="U2385" s="172"/>
      <c r="V2385" s="172"/>
      <c r="W2385" s="172"/>
      <c r="X2385" s="172"/>
      <c r="Y2385" s="172"/>
      <c r="Z2385" s="172"/>
      <c r="AA2385" s="172"/>
      <c r="AB2385" s="172"/>
    </row>
    <row r="2386" spans="1:28" ht="25.5">
      <c r="A2386" s="166" t="s">
        <v>1513</v>
      </c>
      <c r="B2386" s="167" t="s">
        <v>2926</v>
      </c>
      <c r="C2386" s="167" t="s">
        <v>27</v>
      </c>
      <c r="D2386" s="168" t="s">
        <v>2927</v>
      </c>
      <c r="E2386" s="167" t="s">
        <v>76</v>
      </c>
      <c r="F2386" s="169">
        <v>1</v>
      </c>
      <c r="G2386" s="170">
        <v>913.2</v>
      </c>
      <c r="H2386" s="171">
        <v>913.2</v>
      </c>
      <c r="I2386" s="172"/>
      <c r="J2386" s="172"/>
      <c r="K2386" s="172"/>
      <c r="L2386" s="172"/>
      <c r="M2386" s="172"/>
      <c r="N2386" s="172"/>
      <c r="O2386" s="172"/>
      <c r="P2386" s="172"/>
      <c r="Q2386" s="172"/>
      <c r="R2386" s="172"/>
      <c r="S2386" s="172"/>
      <c r="T2386" s="172"/>
      <c r="U2386" s="172"/>
      <c r="V2386" s="172"/>
      <c r="W2386" s="172"/>
      <c r="X2386" s="172"/>
      <c r="Y2386" s="172"/>
      <c r="Z2386" s="172"/>
      <c r="AA2386" s="172"/>
      <c r="AB2386" s="172"/>
    </row>
    <row r="2387" spans="1:28" ht="14.25">
      <c r="A2387" s="159"/>
      <c r="B2387" s="160"/>
      <c r="C2387" s="160"/>
      <c r="D2387" s="161"/>
      <c r="E2387" s="160"/>
      <c r="F2387" s="162"/>
      <c r="G2387" s="163"/>
      <c r="H2387" s="164"/>
      <c r="I2387" s="172"/>
      <c r="J2387" s="172"/>
      <c r="K2387" s="172"/>
      <c r="L2387" s="172"/>
      <c r="M2387" s="172"/>
      <c r="N2387" s="172"/>
      <c r="O2387" s="172"/>
      <c r="P2387" s="172"/>
      <c r="Q2387" s="172"/>
      <c r="R2387" s="172"/>
      <c r="S2387" s="172"/>
      <c r="T2387" s="172"/>
      <c r="U2387" s="172"/>
      <c r="V2387" s="172"/>
      <c r="W2387" s="172"/>
      <c r="X2387" s="172"/>
      <c r="Y2387" s="172"/>
      <c r="Z2387" s="172"/>
      <c r="AA2387" s="172"/>
      <c r="AB2387" s="172"/>
    </row>
    <row r="2388" spans="1:28" ht="14.25">
      <c r="A2388" s="148" t="s">
        <v>1137</v>
      </c>
      <c r="B2388" s="149" t="s">
        <v>7</v>
      </c>
      <c r="C2388" s="149" t="s">
        <v>1504</v>
      </c>
      <c r="D2388" s="165" t="s">
        <v>1505</v>
      </c>
      <c r="E2388" s="149" t="s">
        <v>10</v>
      </c>
      <c r="F2388" s="150" t="s">
        <v>11</v>
      </c>
      <c r="G2388" s="151" t="s">
        <v>1506</v>
      </c>
      <c r="H2388" s="152" t="s">
        <v>1507</v>
      </c>
      <c r="I2388" s="172"/>
      <c r="J2388" s="172"/>
      <c r="K2388" s="172"/>
      <c r="L2388" s="172"/>
      <c r="M2388" s="172"/>
      <c r="N2388" s="172"/>
      <c r="O2388" s="172"/>
      <c r="P2388" s="172"/>
      <c r="Q2388" s="172"/>
      <c r="R2388" s="172"/>
      <c r="S2388" s="172"/>
      <c r="T2388" s="172"/>
      <c r="U2388" s="172"/>
      <c r="V2388" s="172"/>
      <c r="W2388" s="172"/>
      <c r="X2388" s="172"/>
      <c r="Y2388" s="172"/>
      <c r="Z2388" s="172"/>
      <c r="AA2388" s="172"/>
      <c r="AB2388" s="172"/>
    </row>
    <row r="2389" spans="1:28" ht="14.25">
      <c r="A2389" s="153" t="s">
        <v>1508</v>
      </c>
      <c r="B2389" s="154" t="s">
        <v>1138</v>
      </c>
      <c r="C2389" s="154" t="s">
        <v>20</v>
      </c>
      <c r="D2389" s="155" t="s">
        <v>1139</v>
      </c>
      <c r="E2389" s="154" t="s">
        <v>514</v>
      </c>
      <c r="F2389" s="156">
        <v>1</v>
      </c>
      <c r="G2389" s="157">
        <v>80.16</v>
      </c>
      <c r="H2389" s="158">
        <v>80.16</v>
      </c>
      <c r="I2389" s="172"/>
      <c r="J2389" s="172"/>
      <c r="K2389" s="172"/>
      <c r="L2389" s="172"/>
      <c r="M2389" s="172"/>
      <c r="N2389" s="172"/>
      <c r="O2389" s="172"/>
      <c r="P2389" s="172"/>
      <c r="Q2389" s="172"/>
      <c r="R2389" s="172"/>
      <c r="S2389" s="172"/>
      <c r="T2389" s="172"/>
      <c r="U2389" s="172"/>
      <c r="V2389" s="172"/>
      <c r="W2389" s="172"/>
      <c r="X2389" s="172"/>
      <c r="Y2389" s="172"/>
      <c r="Z2389" s="172"/>
      <c r="AA2389" s="172"/>
      <c r="AB2389" s="172"/>
    </row>
    <row r="2390" spans="1:28" ht="38.25">
      <c r="A2390" s="166" t="s">
        <v>1513</v>
      </c>
      <c r="B2390" s="167" t="s">
        <v>2928</v>
      </c>
      <c r="C2390" s="167" t="s">
        <v>20</v>
      </c>
      <c r="D2390" s="168" t="s">
        <v>2929</v>
      </c>
      <c r="E2390" s="167" t="s">
        <v>48</v>
      </c>
      <c r="F2390" s="169">
        <v>1</v>
      </c>
      <c r="G2390" s="170">
        <v>71.989999999999995</v>
      </c>
      <c r="H2390" s="171">
        <v>71.989999999999995</v>
      </c>
      <c r="I2390" s="172"/>
      <c r="J2390" s="172"/>
      <c r="K2390" s="172"/>
      <c r="L2390" s="172"/>
      <c r="M2390" s="172"/>
      <c r="N2390" s="172"/>
      <c r="O2390" s="172"/>
      <c r="P2390" s="172"/>
      <c r="Q2390" s="172"/>
      <c r="R2390" s="172"/>
      <c r="S2390" s="172"/>
      <c r="T2390" s="172"/>
      <c r="U2390" s="172"/>
      <c r="V2390" s="172"/>
      <c r="W2390" s="172"/>
      <c r="X2390" s="172"/>
      <c r="Y2390" s="172"/>
      <c r="Z2390" s="172"/>
      <c r="AA2390" s="172"/>
      <c r="AB2390" s="172"/>
    </row>
    <row r="2391" spans="1:28" ht="14.25">
      <c r="A2391" s="166" t="s">
        <v>1508</v>
      </c>
      <c r="B2391" s="167" t="s">
        <v>1619</v>
      </c>
      <c r="C2391" s="167" t="s">
        <v>20</v>
      </c>
      <c r="D2391" s="168" t="s">
        <v>1620</v>
      </c>
      <c r="E2391" s="167" t="s">
        <v>1585</v>
      </c>
      <c r="F2391" s="169">
        <v>1</v>
      </c>
      <c r="G2391" s="170">
        <v>25.52</v>
      </c>
      <c r="H2391" s="171" t="s">
        <v>1621</v>
      </c>
      <c r="I2391" s="172"/>
      <c r="J2391" s="172"/>
      <c r="K2391" s="172"/>
      <c r="L2391" s="172"/>
      <c r="M2391" s="172"/>
      <c r="N2391" s="172"/>
      <c r="O2391" s="172"/>
      <c r="P2391" s="172"/>
      <c r="Q2391" s="172"/>
      <c r="R2391" s="172"/>
      <c r="S2391" s="172"/>
      <c r="T2391" s="172"/>
      <c r="U2391" s="172"/>
      <c r="V2391" s="172"/>
      <c r="W2391" s="172"/>
      <c r="X2391" s="172"/>
      <c r="Y2391" s="172"/>
      <c r="Z2391" s="172"/>
      <c r="AA2391" s="172"/>
      <c r="AB2391" s="172"/>
    </row>
    <row r="2392" spans="1:28" ht="14.25">
      <c r="A2392" s="166" t="s">
        <v>1508</v>
      </c>
      <c r="B2392" s="167" t="s">
        <v>1615</v>
      </c>
      <c r="C2392" s="167" t="s">
        <v>20</v>
      </c>
      <c r="D2392" s="168" t="s">
        <v>1616</v>
      </c>
      <c r="E2392" s="167" t="s">
        <v>1585</v>
      </c>
      <c r="F2392" s="169">
        <v>1</v>
      </c>
      <c r="G2392" s="170">
        <v>31.64</v>
      </c>
      <c r="H2392" s="171" t="s">
        <v>1617</v>
      </c>
      <c r="I2392" s="172"/>
      <c r="J2392" s="172"/>
      <c r="K2392" s="172"/>
      <c r="L2392" s="172"/>
      <c r="M2392" s="172"/>
      <c r="N2392" s="172"/>
      <c r="O2392" s="172"/>
      <c r="P2392" s="172"/>
      <c r="Q2392" s="172"/>
      <c r="R2392" s="172"/>
      <c r="S2392" s="172"/>
      <c r="T2392" s="172"/>
      <c r="U2392" s="172"/>
      <c r="V2392" s="172"/>
      <c r="W2392" s="172"/>
      <c r="X2392" s="172"/>
      <c r="Y2392" s="172"/>
      <c r="Z2392" s="172"/>
      <c r="AA2392" s="172"/>
      <c r="AB2392" s="172"/>
    </row>
    <row r="2393" spans="1:28" ht="14.25">
      <c r="A2393" s="159"/>
      <c r="B2393" s="160"/>
      <c r="C2393" s="160"/>
      <c r="D2393" s="161"/>
      <c r="E2393" s="160"/>
      <c r="F2393" s="162"/>
      <c r="G2393" s="163"/>
      <c r="H2393" s="164"/>
      <c r="I2393" s="172"/>
      <c r="J2393" s="172"/>
      <c r="K2393" s="172"/>
      <c r="L2393" s="172"/>
      <c r="M2393" s="172"/>
      <c r="N2393" s="172"/>
      <c r="O2393" s="172"/>
      <c r="P2393" s="172"/>
      <c r="Q2393" s="172"/>
      <c r="R2393" s="172"/>
      <c r="S2393" s="172"/>
      <c r="T2393" s="172"/>
      <c r="U2393" s="172"/>
      <c r="V2393" s="172"/>
      <c r="W2393" s="172"/>
      <c r="X2393" s="172"/>
      <c r="Y2393" s="172"/>
      <c r="Z2393" s="172"/>
      <c r="AA2393" s="172"/>
      <c r="AB2393" s="172"/>
    </row>
    <row r="2394" spans="1:28" ht="14.25">
      <c r="A2394" s="148" t="s">
        <v>1140</v>
      </c>
      <c r="B2394" s="149" t="s">
        <v>7</v>
      </c>
      <c r="C2394" s="149" t="s">
        <v>1504</v>
      </c>
      <c r="D2394" s="165" t="s">
        <v>1505</v>
      </c>
      <c r="E2394" s="149" t="s">
        <v>10</v>
      </c>
      <c r="F2394" s="150" t="s">
        <v>11</v>
      </c>
      <c r="G2394" s="151" t="s">
        <v>1506</v>
      </c>
      <c r="H2394" s="152" t="s">
        <v>1507</v>
      </c>
      <c r="I2394" s="172"/>
      <c r="J2394" s="172"/>
      <c r="K2394" s="172"/>
      <c r="L2394" s="172"/>
      <c r="M2394" s="172"/>
      <c r="N2394" s="172"/>
      <c r="O2394" s="172"/>
      <c r="P2394" s="172"/>
      <c r="Q2394" s="172"/>
      <c r="R2394" s="172"/>
      <c r="S2394" s="172"/>
      <c r="T2394" s="172"/>
      <c r="U2394" s="172"/>
      <c r="V2394" s="172"/>
      <c r="W2394" s="172"/>
      <c r="X2394" s="172"/>
      <c r="Y2394" s="172"/>
      <c r="Z2394" s="172"/>
      <c r="AA2394" s="172"/>
      <c r="AB2394" s="172"/>
    </row>
    <row r="2395" spans="1:28" ht="14.25">
      <c r="A2395" s="153" t="s">
        <v>1508</v>
      </c>
      <c r="B2395" s="154" t="s">
        <v>1141</v>
      </c>
      <c r="C2395" s="154" t="s">
        <v>20</v>
      </c>
      <c r="D2395" s="155" t="s">
        <v>1142</v>
      </c>
      <c r="E2395" s="154" t="s">
        <v>514</v>
      </c>
      <c r="F2395" s="156">
        <v>1</v>
      </c>
      <c r="G2395" s="157">
        <v>20.22</v>
      </c>
      <c r="H2395" s="158">
        <v>20.22</v>
      </c>
      <c r="I2395" s="172"/>
      <c r="J2395" s="172"/>
      <c r="K2395" s="172"/>
      <c r="L2395" s="172"/>
      <c r="M2395" s="172"/>
      <c r="N2395" s="172"/>
      <c r="O2395" s="172"/>
      <c r="P2395" s="172"/>
      <c r="Q2395" s="172"/>
      <c r="R2395" s="172"/>
      <c r="S2395" s="172"/>
      <c r="T2395" s="172"/>
      <c r="U2395" s="172"/>
      <c r="V2395" s="172"/>
      <c r="W2395" s="172"/>
      <c r="X2395" s="172"/>
      <c r="Y2395" s="172"/>
      <c r="Z2395" s="172"/>
      <c r="AA2395" s="172"/>
      <c r="AB2395" s="172"/>
    </row>
    <row r="2396" spans="1:28" ht="25.5">
      <c r="A2396" s="166" t="s">
        <v>1513</v>
      </c>
      <c r="B2396" s="167" t="s">
        <v>2930</v>
      </c>
      <c r="C2396" s="167" t="s">
        <v>20</v>
      </c>
      <c r="D2396" s="168" t="s">
        <v>2931</v>
      </c>
      <c r="E2396" s="167" t="s">
        <v>48</v>
      </c>
      <c r="F2396" s="169">
        <v>1</v>
      </c>
      <c r="G2396" s="170">
        <v>14.5</v>
      </c>
      <c r="H2396" s="171">
        <v>14.5</v>
      </c>
      <c r="I2396" s="172"/>
      <c r="J2396" s="172"/>
      <c r="K2396" s="172"/>
      <c r="L2396" s="172"/>
      <c r="M2396" s="172"/>
      <c r="N2396" s="172"/>
      <c r="O2396" s="172"/>
      <c r="P2396" s="172"/>
      <c r="Q2396" s="172"/>
      <c r="R2396" s="172"/>
      <c r="S2396" s="172"/>
      <c r="T2396" s="172"/>
      <c r="U2396" s="172"/>
      <c r="V2396" s="172"/>
      <c r="W2396" s="172"/>
      <c r="X2396" s="172"/>
      <c r="Y2396" s="172"/>
      <c r="Z2396" s="172"/>
      <c r="AA2396" s="172"/>
      <c r="AB2396" s="172"/>
    </row>
    <row r="2397" spans="1:28" ht="14.25">
      <c r="A2397" s="166" t="s">
        <v>1508</v>
      </c>
      <c r="B2397" s="167" t="s">
        <v>1615</v>
      </c>
      <c r="C2397" s="167" t="s">
        <v>20</v>
      </c>
      <c r="D2397" s="168" t="s">
        <v>1616</v>
      </c>
      <c r="E2397" s="167" t="s">
        <v>1585</v>
      </c>
      <c r="F2397" s="169">
        <v>0.1</v>
      </c>
      <c r="G2397" s="170">
        <v>31.64</v>
      </c>
      <c r="H2397" s="171">
        <v>3.1640000000000001</v>
      </c>
      <c r="I2397" s="172"/>
      <c r="J2397" s="172"/>
      <c r="K2397" s="172"/>
      <c r="L2397" s="172"/>
      <c r="M2397" s="172"/>
      <c r="N2397" s="172"/>
      <c r="O2397" s="172"/>
      <c r="P2397" s="172"/>
      <c r="Q2397" s="172"/>
      <c r="R2397" s="172"/>
      <c r="S2397" s="172"/>
      <c r="T2397" s="172"/>
      <c r="U2397" s="172"/>
      <c r="V2397" s="172"/>
      <c r="W2397" s="172"/>
      <c r="X2397" s="172"/>
      <c r="Y2397" s="172"/>
      <c r="Z2397" s="172"/>
      <c r="AA2397" s="172"/>
      <c r="AB2397" s="172"/>
    </row>
    <row r="2398" spans="1:28" ht="14.25">
      <c r="A2398" s="166" t="s">
        <v>1508</v>
      </c>
      <c r="B2398" s="167" t="s">
        <v>1619</v>
      </c>
      <c r="C2398" s="167" t="s">
        <v>20</v>
      </c>
      <c r="D2398" s="168" t="s">
        <v>1620</v>
      </c>
      <c r="E2398" s="167" t="s">
        <v>1585</v>
      </c>
      <c r="F2398" s="169">
        <v>0.1</v>
      </c>
      <c r="G2398" s="170">
        <v>25.52</v>
      </c>
      <c r="H2398" s="171">
        <v>2.552</v>
      </c>
      <c r="I2398" s="172"/>
      <c r="J2398" s="172"/>
      <c r="K2398" s="172"/>
      <c r="L2398" s="172"/>
      <c r="M2398" s="172"/>
      <c r="N2398" s="172"/>
      <c r="O2398" s="172"/>
      <c r="P2398" s="172"/>
      <c r="Q2398" s="172"/>
      <c r="R2398" s="172"/>
      <c r="S2398" s="172"/>
      <c r="T2398" s="172"/>
      <c r="U2398" s="172"/>
      <c r="V2398" s="172"/>
      <c r="W2398" s="172"/>
      <c r="X2398" s="172"/>
      <c r="Y2398" s="172"/>
      <c r="Z2398" s="172"/>
      <c r="AA2398" s="172"/>
      <c r="AB2398" s="172"/>
    </row>
    <row r="2399" spans="1:28" ht="14.25">
      <c r="A2399" s="159"/>
      <c r="B2399" s="160"/>
      <c r="C2399" s="160"/>
      <c r="D2399" s="161"/>
      <c r="E2399" s="160"/>
      <c r="F2399" s="162"/>
      <c r="G2399" s="163"/>
      <c r="H2399" s="164"/>
      <c r="I2399" s="172"/>
      <c r="J2399" s="172"/>
      <c r="K2399" s="172"/>
      <c r="L2399" s="172"/>
      <c r="M2399" s="172"/>
      <c r="N2399" s="172"/>
      <c r="O2399" s="172"/>
      <c r="P2399" s="172"/>
      <c r="Q2399" s="172"/>
      <c r="R2399" s="172"/>
      <c r="S2399" s="172"/>
      <c r="T2399" s="172"/>
      <c r="U2399" s="172"/>
      <c r="V2399" s="172"/>
      <c r="W2399" s="172"/>
      <c r="X2399" s="172"/>
      <c r="Y2399" s="172"/>
      <c r="Z2399" s="172"/>
      <c r="AA2399" s="172"/>
      <c r="AB2399" s="172"/>
    </row>
    <row r="2400" spans="1:28" ht="14.25">
      <c r="A2400" s="148" t="s">
        <v>1143</v>
      </c>
      <c r="B2400" s="149" t="s">
        <v>7</v>
      </c>
      <c r="C2400" s="149" t="s">
        <v>1504</v>
      </c>
      <c r="D2400" s="165" t="s">
        <v>1505</v>
      </c>
      <c r="E2400" s="149" t="s">
        <v>10</v>
      </c>
      <c r="F2400" s="150" t="s">
        <v>11</v>
      </c>
      <c r="G2400" s="151" t="s">
        <v>1506</v>
      </c>
      <c r="H2400" s="152" t="s">
        <v>1507</v>
      </c>
      <c r="I2400" s="172"/>
      <c r="J2400" s="172"/>
      <c r="K2400" s="172"/>
      <c r="L2400" s="172"/>
      <c r="M2400" s="172"/>
      <c r="N2400" s="172"/>
      <c r="O2400" s="172"/>
      <c r="P2400" s="172"/>
      <c r="Q2400" s="172"/>
      <c r="R2400" s="172"/>
      <c r="S2400" s="172"/>
      <c r="T2400" s="172"/>
      <c r="U2400" s="172"/>
      <c r="V2400" s="172"/>
      <c r="W2400" s="172"/>
      <c r="X2400" s="172"/>
      <c r="Y2400" s="172"/>
      <c r="Z2400" s="172"/>
      <c r="AA2400" s="172"/>
      <c r="AB2400" s="172"/>
    </row>
    <row r="2401" spans="1:28" ht="14.25">
      <c r="A2401" s="153" t="s">
        <v>1508</v>
      </c>
      <c r="B2401" s="154" t="s">
        <v>1144</v>
      </c>
      <c r="C2401" s="154" t="s">
        <v>20</v>
      </c>
      <c r="D2401" s="155" t="s">
        <v>1145</v>
      </c>
      <c r="E2401" s="154" t="s">
        <v>48</v>
      </c>
      <c r="F2401" s="156">
        <v>1</v>
      </c>
      <c r="G2401" s="157">
        <v>89.33</v>
      </c>
      <c r="H2401" s="158">
        <v>89.33</v>
      </c>
      <c r="I2401" s="172"/>
      <c r="J2401" s="172"/>
      <c r="K2401" s="172"/>
      <c r="L2401" s="172"/>
      <c r="M2401" s="172"/>
      <c r="N2401" s="172"/>
      <c r="O2401" s="172"/>
      <c r="P2401" s="172"/>
      <c r="Q2401" s="172"/>
      <c r="R2401" s="172"/>
      <c r="S2401" s="172"/>
      <c r="T2401" s="172"/>
      <c r="U2401" s="172"/>
      <c r="V2401" s="172"/>
      <c r="W2401" s="172"/>
      <c r="X2401" s="172"/>
      <c r="Y2401" s="172"/>
      <c r="Z2401" s="172"/>
      <c r="AA2401" s="172"/>
      <c r="AB2401" s="172"/>
    </row>
    <row r="2402" spans="1:28" ht="25.5">
      <c r="A2402" s="166" t="s">
        <v>1513</v>
      </c>
      <c r="B2402" s="167" t="s">
        <v>2932</v>
      </c>
      <c r="C2402" s="167" t="s">
        <v>20</v>
      </c>
      <c r="D2402" s="168" t="s">
        <v>2933</v>
      </c>
      <c r="E2402" s="154" t="s">
        <v>48</v>
      </c>
      <c r="F2402" s="169">
        <v>1</v>
      </c>
      <c r="G2402" s="170" t="s">
        <v>2934</v>
      </c>
      <c r="H2402" s="171" t="s">
        <v>2934</v>
      </c>
      <c r="I2402" s="172"/>
      <c r="J2402" s="172"/>
      <c r="K2402" s="172"/>
      <c r="L2402" s="172"/>
      <c r="M2402" s="172"/>
      <c r="N2402" s="172"/>
      <c r="O2402" s="172"/>
      <c r="P2402" s="172"/>
      <c r="Q2402" s="172"/>
      <c r="R2402" s="172"/>
      <c r="S2402" s="172"/>
      <c r="T2402" s="172"/>
      <c r="U2402" s="172"/>
      <c r="V2402" s="172"/>
      <c r="W2402" s="172"/>
      <c r="X2402" s="172"/>
      <c r="Y2402" s="172"/>
      <c r="Z2402" s="172"/>
      <c r="AA2402" s="172"/>
      <c r="AB2402" s="172"/>
    </row>
    <row r="2403" spans="1:28" ht="14.25">
      <c r="A2403" s="166" t="s">
        <v>1508</v>
      </c>
      <c r="B2403" s="167" t="s">
        <v>1619</v>
      </c>
      <c r="C2403" s="167" t="s">
        <v>20</v>
      </c>
      <c r="D2403" s="168" t="s">
        <v>1620</v>
      </c>
      <c r="E2403" s="167" t="s">
        <v>1585</v>
      </c>
      <c r="F2403" s="169">
        <v>9.1666600000000001E-2</v>
      </c>
      <c r="G2403" s="170">
        <v>25.52</v>
      </c>
      <c r="H2403" s="171" t="s">
        <v>2935</v>
      </c>
      <c r="I2403" s="172"/>
      <c r="J2403" s="172"/>
      <c r="K2403" s="172"/>
      <c r="L2403" s="172"/>
      <c r="M2403" s="172"/>
      <c r="N2403" s="172"/>
      <c r="O2403" s="172"/>
      <c r="P2403" s="172"/>
      <c r="Q2403" s="172"/>
      <c r="R2403" s="172"/>
      <c r="S2403" s="172"/>
      <c r="T2403" s="172"/>
      <c r="U2403" s="172"/>
      <c r="V2403" s="172"/>
      <c r="W2403" s="172"/>
      <c r="X2403" s="172"/>
      <c r="Y2403" s="172"/>
      <c r="Z2403" s="172"/>
      <c r="AA2403" s="172"/>
      <c r="AB2403" s="172"/>
    </row>
    <row r="2404" spans="1:28" ht="14.25">
      <c r="A2404" s="166" t="s">
        <v>1508</v>
      </c>
      <c r="B2404" s="167" t="s">
        <v>1615</v>
      </c>
      <c r="C2404" s="167" t="s">
        <v>20</v>
      </c>
      <c r="D2404" s="168" t="s">
        <v>1616</v>
      </c>
      <c r="E2404" s="167" t="s">
        <v>1585</v>
      </c>
      <c r="F2404" s="169">
        <v>0.1833333</v>
      </c>
      <c r="G2404" s="170">
        <v>31.64</v>
      </c>
      <c r="H2404" s="171" t="s">
        <v>2936</v>
      </c>
      <c r="I2404" s="172"/>
      <c r="J2404" s="172"/>
      <c r="K2404" s="172"/>
      <c r="L2404" s="172"/>
      <c r="M2404" s="172"/>
      <c r="N2404" s="172"/>
      <c r="O2404" s="172"/>
      <c r="P2404" s="172"/>
      <c r="Q2404" s="172"/>
      <c r="R2404" s="172"/>
      <c r="S2404" s="172"/>
      <c r="T2404" s="172"/>
      <c r="U2404" s="172"/>
      <c r="V2404" s="172"/>
      <c r="W2404" s="172"/>
      <c r="X2404" s="172"/>
      <c r="Y2404" s="172"/>
      <c r="Z2404" s="172"/>
      <c r="AA2404" s="172"/>
      <c r="AB2404" s="172"/>
    </row>
    <row r="2405" spans="1:28" ht="14.25">
      <c r="A2405" s="159"/>
      <c r="B2405" s="160"/>
      <c r="C2405" s="160"/>
      <c r="D2405" s="161"/>
      <c r="E2405" s="160"/>
      <c r="F2405" s="162"/>
      <c r="G2405" s="163"/>
      <c r="H2405" s="164"/>
      <c r="I2405" s="172"/>
      <c r="J2405" s="172"/>
      <c r="K2405" s="172"/>
      <c r="L2405" s="172"/>
      <c r="M2405" s="172"/>
      <c r="N2405" s="172"/>
      <c r="O2405" s="172"/>
      <c r="P2405" s="172"/>
      <c r="Q2405" s="172"/>
      <c r="R2405" s="172"/>
      <c r="S2405" s="172"/>
      <c r="T2405" s="172"/>
      <c r="U2405" s="172"/>
      <c r="V2405" s="172"/>
      <c r="W2405" s="172"/>
      <c r="X2405" s="172"/>
      <c r="Y2405" s="172"/>
      <c r="Z2405" s="172"/>
      <c r="AA2405" s="172"/>
      <c r="AB2405" s="172"/>
    </row>
    <row r="2406" spans="1:28" ht="14.25">
      <c r="A2406" s="148" t="s">
        <v>1146</v>
      </c>
      <c r="B2406" s="149" t="s">
        <v>7</v>
      </c>
      <c r="C2406" s="149" t="s">
        <v>1504</v>
      </c>
      <c r="D2406" s="165" t="s">
        <v>1505</v>
      </c>
      <c r="E2406" s="149" t="s">
        <v>10</v>
      </c>
      <c r="F2406" s="150" t="s">
        <v>11</v>
      </c>
      <c r="G2406" s="151" t="s">
        <v>1506</v>
      </c>
      <c r="H2406" s="152" t="s">
        <v>1507</v>
      </c>
      <c r="I2406" s="172"/>
      <c r="J2406" s="172"/>
      <c r="K2406" s="172"/>
      <c r="L2406" s="172"/>
      <c r="M2406" s="172"/>
      <c r="N2406" s="172"/>
      <c r="O2406" s="172"/>
      <c r="P2406" s="172"/>
      <c r="Q2406" s="172"/>
      <c r="R2406" s="172"/>
      <c r="S2406" s="172"/>
      <c r="T2406" s="172"/>
      <c r="U2406" s="172"/>
      <c r="V2406" s="172"/>
      <c r="W2406" s="172"/>
      <c r="X2406" s="172"/>
      <c r="Y2406" s="172"/>
      <c r="Z2406" s="172"/>
      <c r="AA2406" s="172"/>
      <c r="AB2406" s="172"/>
    </row>
    <row r="2407" spans="1:28" ht="14.25">
      <c r="A2407" s="153" t="s">
        <v>1508</v>
      </c>
      <c r="B2407" s="154" t="s">
        <v>1147</v>
      </c>
      <c r="C2407" s="154" t="s">
        <v>20</v>
      </c>
      <c r="D2407" s="155" t="s">
        <v>1148</v>
      </c>
      <c r="E2407" s="154" t="s">
        <v>514</v>
      </c>
      <c r="F2407" s="156">
        <v>1</v>
      </c>
      <c r="G2407" s="157">
        <v>742.41</v>
      </c>
      <c r="H2407" s="158">
        <v>742.41</v>
      </c>
      <c r="I2407" s="172"/>
      <c r="J2407" s="172"/>
      <c r="K2407" s="172"/>
      <c r="L2407" s="172"/>
      <c r="M2407" s="172"/>
      <c r="N2407" s="172"/>
      <c r="O2407" s="172"/>
      <c r="P2407" s="172"/>
      <c r="Q2407" s="172"/>
      <c r="R2407" s="172"/>
      <c r="S2407" s="172"/>
      <c r="T2407" s="172"/>
      <c r="U2407" s="172"/>
      <c r="V2407" s="172"/>
      <c r="W2407" s="172"/>
      <c r="X2407" s="172"/>
      <c r="Y2407" s="172"/>
      <c r="Z2407" s="172"/>
      <c r="AA2407" s="172"/>
      <c r="AB2407" s="172"/>
    </row>
    <row r="2408" spans="1:28" ht="38.25">
      <c r="A2408" s="166" t="s">
        <v>1513</v>
      </c>
      <c r="B2408" s="167" t="s">
        <v>2937</v>
      </c>
      <c r="C2408" s="167" t="s">
        <v>20</v>
      </c>
      <c r="D2408" s="168" t="s">
        <v>2938</v>
      </c>
      <c r="E2408" s="167" t="s">
        <v>48</v>
      </c>
      <c r="F2408" s="169">
        <v>1</v>
      </c>
      <c r="G2408" s="170" t="s">
        <v>2939</v>
      </c>
      <c r="H2408" s="171" t="s">
        <v>2939</v>
      </c>
      <c r="I2408" s="172"/>
      <c r="J2408" s="172"/>
      <c r="K2408" s="172"/>
      <c r="L2408" s="172"/>
      <c r="M2408" s="172"/>
      <c r="N2408" s="172"/>
      <c r="O2408" s="172"/>
      <c r="P2408" s="172"/>
      <c r="Q2408" s="172"/>
      <c r="R2408" s="172"/>
      <c r="S2408" s="172"/>
      <c r="T2408" s="172"/>
      <c r="U2408" s="172"/>
      <c r="V2408" s="172"/>
      <c r="W2408" s="172"/>
      <c r="X2408" s="172"/>
      <c r="Y2408" s="172"/>
      <c r="Z2408" s="172"/>
      <c r="AA2408" s="172"/>
      <c r="AB2408" s="172"/>
    </row>
    <row r="2409" spans="1:28" ht="14.25">
      <c r="A2409" s="166" t="s">
        <v>1508</v>
      </c>
      <c r="B2409" s="167" t="s">
        <v>1619</v>
      </c>
      <c r="C2409" s="167" t="s">
        <v>20</v>
      </c>
      <c r="D2409" s="168" t="s">
        <v>1620</v>
      </c>
      <c r="E2409" s="167" t="s">
        <v>1585</v>
      </c>
      <c r="F2409" s="169">
        <v>1</v>
      </c>
      <c r="G2409" s="170" t="s">
        <v>1621</v>
      </c>
      <c r="H2409" s="171" t="s">
        <v>1621</v>
      </c>
      <c r="I2409" s="172"/>
      <c r="J2409" s="172"/>
      <c r="K2409" s="172"/>
      <c r="L2409" s="172"/>
      <c r="M2409" s="172"/>
      <c r="N2409" s="172"/>
      <c r="O2409" s="172"/>
      <c r="P2409" s="172"/>
      <c r="Q2409" s="172"/>
      <c r="R2409" s="172"/>
      <c r="S2409" s="172"/>
      <c r="T2409" s="172"/>
      <c r="U2409" s="172"/>
      <c r="V2409" s="172"/>
      <c r="W2409" s="172"/>
      <c r="X2409" s="172"/>
      <c r="Y2409" s="172"/>
      <c r="Z2409" s="172"/>
      <c r="AA2409" s="172"/>
      <c r="AB2409" s="172"/>
    </row>
    <row r="2410" spans="1:28" ht="14.25">
      <c r="A2410" s="166" t="s">
        <v>1508</v>
      </c>
      <c r="B2410" s="167" t="s">
        <v>1615</v>
      </c>
      <c r="C2410" s="167" t="s">
        <v>20</v>
      </c>
      <c r="D2410" s="168" t="s">
        <v>1616</v>
      </c>
      <c r="E2410" s="167" t="s">
        <v>1585</v>
      </c>
      <c r="F2410" s="169">
        <v>1</v>
      </c>
      <c r="G2410" s="170" t="s">
        <v>1617</v>
      </c>
      <c r="H2410" s="171" t="s">
        <v>1617</v>
      </c>
      <c r="I2410" s="172"/>
      <c r="J2410" s="172"/>
      <c r="K2410" s="172"/>
      <c r="L2410" s="172"/>
      <c r="M2410" s="172"/>
      <c r="N2410" s="172"/>
      <c r="O2410" s="172"/>
      <c r="P2410" s="172"/>
      <c r="Q2410" s="172"/>
      <c r="R2410" s="172"/>
      <c r="S2410" s="172"/>
      <c r="T2410" s="172"/>
      <c r="U2410" s="172"/>
      <c r="V2410" s="172"/>
      <c r="W2410" s="172"/>
      <c r="X2410" s="172"/>
      <c r="Y2410" s="172"/>
      <c r="Z2410" s="172"/>
      <c r="AA2410" s="172"/>
      <c r="AB2410" s="172"/>
    </row>
    <row r="2411" spans="1:28" ht="14.25">
      <c r="A2411" s="159"/>
      <c r="B2411" s="160"/>
      <c r="C2411" s="160"/>
      <c r="D2411" s="161"/>
      <c r="E2411" s="160"/>
      <c r="F2411" s="162"/>
      <c r="G2411" s="163"/>
      <c r="H2411" s="164"/>
      <c r="I2411" s="172"/>
      <c r="J2411" s="172"/>
      <c r="K2411" s="172"/>
      <c r="L2411" s="172"/>
      <c r="M2411" s="172"/>
      <c r="N2411" s="172"/>
      <c r="O2411" s="172"/>
      <c r="P2411" s="172"/>
      <c r="Q2411" s="172"/>
      <c r="R2411" s="172"/>
      <c r="S2411" s="172"/>
      <c r="T2411" s="172"/>
      <c r="U2411" s="172"/>
      <c r="V2411" s="172"/>
      <c r="W2411" s="172"/>
      <c r="X2411" s="172"/>
      <c r="Y2411" s="172"/>
      <c r="Z2411" s="172"/>
      <c r="AA2411" s="172"/>
      <c r="AB2411" s="172"/>
    </row>
    <row r="2412" spans="1:28" ht="14.25">
      <c r="A2412" s="148" t="s">
        <v>1149</v>
      </c>
      <c r="B2412" s="149" t="s">
        <v>7</v>
      </c>
      <c r="C2412" s="149" t="s">
        <v>1504</v>
      </c>
      <c r="D2412" s="165" t="s">
        <v>1505</v>
      </c>
      <c r="E2412" s="149" t="s">
        <v>10</v>
      </c>
      <c r="F2412" s="150" t="s">
        <v>11</v>
      </c>
      <c r="G2412" s="151" t="s">
        <v>1506</v>
      </c>
      <c r="H2412" s="152" t="s">
        <v>1507</v>
      </c>
      <c r="I2412" s="172"/>
      <c r="J2412" s="172"/>
      <c r="K2412" s="172"/>
      <c r="L2412" s="172"/>
      <c r="M2412" s="172"/>
      <c r="N2412" s="172"/>
      <c r="O2412" s="172"/>
      <c r="P2412" s="172"/>
      <c r="Q2412" s="172"/>
      <c r="R2412" s="172"/>
      <c r="S2412" s="172"/>
      <c r="T2412" s="172"/>
      <c r="U2412" s="172"/>
      <c r="V2412" s="172"/>
      <c r="W2412" s="172"/>
      <c r="X2412" s="172"/>
      <c r="Y2412" s="172"/>
      <c r="Z2412" s="172"/>
      <c r="AA2412" s="172"/>
      <c r="AB2412" s="172"/>
    </row>
    <row r="2413" spans="1:28" ht="25.5">
      <c r="A2413" s="153" t="s">
        <v>1508</v>
      </c>
      <c r="B2413" s="154" t="s">
        <v>1150</v>
      </c>
      <c r="C2413" s="154" t="s">
        <v>147</v>
      </c>
      <c r="D2413" s="155" t="s">
        <v>1151</v>
      </c>
      <c r="E2413" s="154" t="s">
        <v>486</v>
      </c>
      <c r="F2413" s="156">
        <v>1</v>
      </c>
      <c r="G2413" s="157">
        <v>3800.2</v>
      </c>
      <c r="H2413" s="158">
        <v>3800.2</v>
      </c>
      <c r="I2413" s="172"/>
      <c r="J2413" s="172"/>
      <c r="K2413" s="172"/>
      <c r="L2413" s="172"/>
      <c r="M2413" s="172"/>
      <c r="N2413" s="172"/>
      <c r="O2413" s="172"/>
      <c r="P2413" s="172"/>
      <c r="Q2413" s="172"/>
      <c r="R2413" s="172"/>
      <c r="S2413" s="172"/>
      <c r="T2413" s="172"/>
      <c r="U2413" s="172"/>
      <c r="V2413" s="172"/>
      <c r="W2413" s="172"/>
      <c r="X2413" s="172"/>
      <c r="Y2413" s="172"/>
      <c r="Z2413" s="172"/>
      <c r="AA2413" s="172"/>
      <c r="AB2413" s="172"/>
    </row>
    <row r="2414" spans="1:28" ht="25.5">
      <c r="A2414" s="166" t="s">
        <v>1510</v>
      </c>
      <c r="B2414" s="167" t="s">
        <v>2638</v>
      </c>
      <c r="C2414" s="167" t="s">
        <v>27</v>
      </c>
      <c r="D2414" s="168" t="s">
        <v>2639</v>
      </c>
      <c r="E2414" s="167" t="s">
        <v>1673</v>
      </c>
      <c r="F2414" s="169">
        <v>2</v>
      </c>
      <c r="G2414" s="170">
        <v>25.52</v>
      </c>
      <c r="H2414" s="171">
        <v>51.04</v>
      </c>
      <c r="I2414" s="172"/>
      <c r="J2414" s="172"/>
      <c r="K2414" s="172"/>
      <c r="L2414" s="172"/>
      <c r="M2414" s="172"/>
      <c r="N2414" s="172"/>
      <c r="O2414" s="172"/>
      <c r="P2414" s="172"/>
      <c r="Q2414" s="172"/>
      <c r="R2414" s="172"/>
      <c r="S2414" s="172"/>
      <c r="T2414" s="172"/>
      <c r="U2414" s="172"/>
      <c r="V2414" s="172"/>
      <c r="W2414" s="172"/>
      <c r="X2414" s="172"/>
      <c r="Y2414" s="172"/>
      <c r="Z2414" s="172"/>
      <c r="AA2414" s="172"/>
      <c r="AB2414" s="172"/>
    </row>
    <row r="2415" spans="1:28" ht="25.5">
      <c r="A2415" s="166" t="s">
        <v>1510</v>
      </c>
      <c r="B2415" s="167" t="s">
        <v>2637</v>
      </c>
      <c r="C2415" s="167" t="s">
        <v>27</v>
      </c>
      <c r="D2415" s="168" t="s">
        <v>1616</v>
      </c>
      <c r="E2415" s="167" t="s">
        <v>1673</v>
      </c>
      <c r="F2415" s="169">
        <v>2</v>
      </c>
      <c r="G2415" s="170">
        <v>31.63</v>
      </c>
      <c r="H2415" s="171">
        <v>63.26</v>
      </c>
      <c r="I2415" s="172"/>
      <c r="J2415" s="172"/>
      <c r="K2415" s="172"/>
      <c r="L2415" s="172"/>
      <c r="M2415" s="172"/>
      <c r="N2415" s="172"/>
      <c r="O2415" s="172"/>
      <c r="P2415" s="172"/>
      <c r="Q2415" s="172"/>
      <c r="R2415" s="172"/>
      <c r="S2415" s="172"/>
      <c r="T2415" s="172"/>
      <c r="U2415" s="172"/>
      <c r="V2415" s="172"/>
      <c r="W2415" s="172"/>
      <c r="X2415" s="172"/>
      <c r="Y2415" s="172"/>
      <c r="Z2415" s="172"/>
      <c r="AA2415" s="172"/>
      <c r="AB2415" s="172"/>
    </row>
    <row r="2416" spans="1:28" ht="14.25">
      <c r="A2416" s="166" t="s">
        <v>1513</v>
      </c>
      <c r="B2416" s="167" t="s">
        <v>2940</v>
      </c>
      <c r="C2416" s="167" t="s">
        <v>627</v>
      </c>
      <c r="D2416" s="168" t="s">
        <v>2941</v>
      </c>
      <c r="E2416" s="167" t="s">
        <v>48</v>
      </c>
      <c r="F2416" s="169">
        <v>1</v>
      </c>
      <c r="G2416" s="170">
        <v>3685.9</v>
      </c>
      <c r="H2416" s="171">
        <v>3685.9</v>
      </c>
      <c r="I2416" s="172"/>
      <c r="J2416" s="172"/>
      <c r="K2416" s="172"/>
      <c r="L2416" s="172"/>
      <c r="M2416" s="172"/>
      <c r="N2416" s="172"/>
      <c r="O2416" s="172"/>
      <c r="P2416" s="172"/>
      <c r="Q2416" s="172"/>
      <c r="R2416" s="172"/>
      <c r="S2416" s="172"/>
      <c r="T2416" s="172"/>
      <c r="U2416" s="172"/>
      <c r="V2416" s="172"/>
      <c r="W2416" s="172"/>
      <c r="X2416" s="172"/>
      <c r="Y2416" s="172"/>
      <c r="Z2416" s="172"/>
      <c r="AA2416" s="172"/>
      <c r="AB2416" s="172"/>
    </row>
    <row r="2417" spans="1:28" ht="14.25">
      <c r="A2417" s="159"/>
      <c r="B2417" s="160"/>
      <c r="C2417" s="160"/>
      <c r="D2417" s="161"/>
      <c r="E2417" s="160"/>
      <c r="F2417" s="162"/>
      <c r="G2417" s="163"/>
      <c r="H2417" s="164"/>
      <c r="I2417" s="172"/>
      <c r="J2417" s="172"/>
      <c r="K2417" s="172"/>
      <c r="L2417" s="172"/>
      <c r="M2417" s="172"/>
      <c r="N2417" s="172"/>
      <c r="O2417" s="172"/>
      <c r="P2417" s="172"/>
      <c r="Q2417" s="172"/>
      <c r="R2417" s="172"/>
      <c r="S2417" s="172"/>
      <c r="T2417" s="172"/>
      <c r="U2417" s="172"/>
      <c r="V2417" s="172"/>
      <c r="W2417" s="172"/>
      <c r="X2417" s="172"/>
      <c r="Y2417" s="172"/>
      <c r="Z2417" s="172"/>
      <c r="AA2417" s="172"/>
      <c r="AB2417" s="172"/>
    </row>
    <row r="2418" spans="1:28" ht="14.25">
      <c r="A2418" s="148" t="s">
        <v>1152</v>
      </c>
      <c r="B2418" s="149" t="s">
        <v>7</v>
      </c>
      <c r="C2418" s="149" t="s">
        <v>1504</v>
      </c>
      <c r="D2418" s="165" t="s">
        <v>1505</v>
      </c>
      <c r="E2418" s="149" t="s">
        <v>10</v>
      </c>
      <c r="F2418" s="150" t="s">
        <v>11</v>
      </c>
      <c r="G2418" s="151" t="s">
        <v>1506</v>
      </c>
      <c r="H2418" s="152" t="s">
        <v>1507</v>
      </c>
      <c r="I2418" s="172"/>
      <c r="J2418" s="172"/>
      <c r="K2418" s="172"/>
      <c r="L2418" s="172"/>
      <c r="M2418" s="172"/>
      <c r="N2418" s="172"/>
      <c r="O2418" s="172"/>
      <c r="P2418" s="172"/>
      <c r="Q2418" s="172"/>
      <c r="R2418" s="172"/>
      <c r="S2418" s="172"/>
      <c r="T2418" s="172"/>
      <c r="U2418" s="172"/>
      <c r="V2418" s="172"/>
      <c r="W2418" s="172"/>
      <c r="X2418" s="172"/>
      <c r="Y2418" s="172"/>
      <c r="Z2418" s="172"/>
      <c r="AA2418" s="172"/>
      <c r="AB2418" s="172"/>
    </row>
    <row r="2419" spans="1:28" ht="14.25">
      <c r="A2419" s="153" t="s">
        <v>1508</v>
      </c>
      <c r="B2419" s="154" t="s">
        <v>1153</v>
      </c>
      <c r="C2419" s="154" t="s">
        <v>1154</v>
      </c>
      <c r="D2419" s="155" t="s">
        <v>1155</v>
      </c>
      <c r="E2419" s="154" t="s">
        <v>322</v>
      </c>
      <c r="F2419" s="156">
        <v>1</v>
      </c>
      <c r="G2419" s="157">
        <v>10.62</v>
      </c>
      <c r="H2419" s="158">
        <v>10.62</v>
      </c>
      <c r="I2419" s="172"/>
      <c r="J2419" s="172"/>
      <c r="K2419" s="172"/>
      <c r="L2419" s="172"/>
      <c r="M2419" s="172"/>
      <c r="N2419" s="172"/>
      <c r="O2419" s="172"/>
      <c r="P2419" s="172"/>
      <c r="Q2419" s="172"/>
      <c r="R2419" s="172"/>
      <c r="S2419" s="172"/>
      <c r="T2419" s="172"/>
      <c r="U2419" s="172"/>
      <c r="V2419" s="172"/>
      <c r="W2419" s="172"/>
      <c r="X2419" s="172"/>
      <c r="Y2419" s="172"/>
      <c r="Z2419" s="172"/>
      <c r="AA2419" s="172"/>
      <c r="AB2419" s="172"/>
    </row>
    <row r="2420" spans="1:28" ht="14.25">
      <c r="A2420" s="166" t="s">
        <v>1513</v>
      </c>
      <c r="B2420" s="167" t="s">
        <v>2942</v>
      </c>
      <c r="C2420" s="167" t="s">
        <v>1154</v>
      </c>
      <c r="D2420" s="168" t="s">
        <v>2943</v>
      </c>
      <c r="E2420" s="167" t="s">
        <v>1673</v>
      </c>
      <c r="F2420" s="169">
        <v>0.08</v>
      </c>
      <c r="G2420" s="170">
        <v>19.18</v>
      </c>
      <c r="H2420" s="171">
        <v>1.53</v>
      </c>
      <c r="I2420" s="172"/>
      <c r="J2420" s="172"/>
      <c r="K2420" s="172"/>
      <c r="L2420" s="172"/>
      <c r="M2420" s="172"/>
      <c r="N2420" s="172"/>
      <c r="O2420" s="172"/>
      <c r="P2420" s="172"/>
      <c r="Q2420" s="172"/>
      <c r="R2420" s="172"/>
      <c r="S2420" s="172"/>
      <c r="T2420" s="172"/>
      <c r="U2420" s="172"/>
      <c r="V2420" s="172"/>
      <c r="W2420" s="172"/>
      <c r="X2420" s="172"/>
      <c r="Y2420" s="172"/>
      <c r="Z2420" s="172"/>
      <c r="AA2420" s="172"/>
      <c r="AB2420" s="172"/>
    </row>
    <row r="2421" spans="1:28" ht="14.25">
      <c r="A2421" s="166" t="s">
        <v>1513</v>
      </c>
      <c r="B2421" s="167" t="s">
        <v>2944</v>
      </c>
      <c r="C2421" s="167" t="s">
        <v>1154</v>
      </c>
      <c r="D2421" s="168" t="s">
        <v>2945</v>
      </c>
      <c r="E2421" s="167" t="s">
        <v>322</v>
      </c>
      <c r="F2421" s="169">
        <v>1</v>
      </c>
      <c r="G2421" s="170">
        <v>6.91</v>
      </c>
      <c r="H2421" s="171">
        <v>6.91</v>
      </c>
      <c r="I2421" s="172"/>
      <c r="J2421" s="172"/>
      <c r="K2421" s="172"/>
      <c r="L2421" s="172"/>
      <c r="M2421" s="172"/>
      <c r="N2421" s="172"/>
      <c r="O2421" s="172"/>
      <c r="P2421" s="172"/>
      <c r="Q2421" s="172"/>
      <c r="R2421" s="172"/>
      <c r="S2421" s="172"/>
      <c r="T2421" s="172"/>
      <c r="U2421" s="172"/>
      <c r="V2421" s="172"/>
      <c r="W2421" s="172"/>
      <c r="X2421" s="172"/>
      <c r="Y2421" s="172"/>
      <c r="Z2421" s="172"/>
      <c r="AA2421" s="172"/>
      <c r="AB2421" s="172"/>
    </row>
    <row r="2422" spans="1:28" ht="14.25">
      <c r="A2422" s="166" t="s">
        <v>1513</v>
      </c>
      <c r="B2422" s="167" t="s">
        <v>2946</v>
      </c>
      <c r="C2422" s="167" t="s">
        <v>1154</v>
      </c>
      <c r="D2422" s="168" t="s">
        <v>2947</v>
      </c>
      <c r="E2422" s="167" t="s">
        <v>1673</v>
      </c>
      <c r="F2422" s="169">
        <v>0.08</v>
      </c>
      <c r="G2422" s="170">
        <v>27.36</v>
      </c>
      <c r="H2422" s="171">
        <v>2.1800000000000002</v>
      </c>
      <c r="I2422" s="172"/>
      <c r="J2422" s="172"/>
      <c r="K2422" s="172"/>
      <c r="L2422" s="172"/>
      <c r="M2422" s="172"/>
      <c r="N2422" s="172"/>
      <c r="O2422" s="172"/>
      <c r="P2422" s="172"/>
      <c r="Q2422" s="172"/>
      <c r="R2422" s="172"/>
      <c r="S2422" s="172"/>
      <c r="T2422" s="172"/>
      <c r="U2422" s="172"/>
      <c r="V2422" s="172"/>
      <c r="W2422" s="172"/>
      <c r="X2422" s="172"/>
      <c r="Y2422" s="172"/>
      <c r="Z2422" s="172"/>
      <c r="AA2422" s="172"/>
      <c r="AB2422" s="172"/>
    </row>
    <row r="2423" spans="1:28" ht="14.25">
      <c r="A2423" s="159"/>
      <c r="B2423" s="160"/>
      <c r="C2423" s="160"/>
      <c r="D2423" s="161"/>
      <c r="E2423" s="160"/>
      <c r="F2423" s="162"/>
      <c r="G2423" s="163"/>
      <c r="H2423" s="164"/>
      <c r="I2423" s="172"/>
      <c r="J2423" s="172"/>
      <c r="K2423" s="172"/>
      <c r="L2423" s="172"/>
      <c r="M2423" s="172"/>
      <c r="N2423" s="172"/>
      <c r="O2423" s="172"/>
      <c r="P2423" s="172"/>
      <c r="Q2423" s="172"/>
      <c r="R2423" s="172"/>
      <c r="S2423" s="172"/>
      <c r="T2423" s="172"/>
      <c r="U2423" s="172"/>
      <c r="V2423" s="172"/>
      <c r="W2423" s="172"/>
      <c r="X2423" s="172"/>
      <c r="Y2423" s="172"/>
      <c r="Z2423" s="172"/>
      <c r="AA2423" s="172"/>
      <c r="AB2423" s="172"/>
    </row>
    <row r="2424" spans="1:28" ht="14.25">
      <c r="A2424" s="148" t="s">
        <v>1157</v>
      </c>
      <c r="B2424" s="149" t="s">
        <v>7</v>
      </c>
      <c r="C2424" s="149" t="s">
        <v>1504</v>
      </c>
      <c r="D2424" s="165" t="s">
        <v>1505</v>
      </c>
      <c r="E2424" s="149" t="s">
        <v>10</v>
      </c>
      <c r="F2424" s="150" t="s">
        <v>11</v>
      </c>
      <c r="G2424" s="151" t="s">
        <v>1506</v>
      </c>
      <c r="H2424" s="152" t="s">
        <v>1507</v>
      </c>
      <c r="I2424" s="172"/>
      <c r="J2424" s="172"/>
      <c r="K2424" s="172"/>
      <c r="L2424" s="172"/>
      <c r="M2424" s="172"/>
      <c r="N2424" s="172"/>
      <c r="O2424" s="172"/>
      <c r="P2424" s="172"/>
      <c r="Q2424" s="172"/>
      <c r="R2424" s="172"/>
      <c r="S2424" s="172"/>
      <c r="T2424" s="172"/>
      <c r="U2424" s="172"/>
      <c r="V2424" s="172"/>
      <c r="W2424" s="172"/>
      <c r="X2424" s="172"/>
      <c r="Y2424" s="172"/>
      <c r="Z2424" s="172"/>
      <c r="AA2424" s="172"/>
      <c r="AB2424" s="172"/>
    </row>
    <row r="2425" spans="1:28" ht="14.25">
      <c r="A2425" s="153" t="s">
        <v>1508</v>
      </c>
      <c r="B2425" s="154" t="s">
        <v>1158</v>
      </c>
      <c r="C2425" s="154" t="s">
        <v>627</v>
      </c>
      <c r="D2425" s="155" t="s">
        <v>1159</v>
      </c>
      <c r="E2425" s="154" t="s">
        <v>48</v>
      </c>
      <c r="F2425" s="156">
        <v>1</v>
      </c>
      <c r="G2425" s="157">
        <v>1060.3399999999999</v>
      </c>
      <c r="H2425" s="158">
        <v>1060.3399999999999</v>
      </c>
      <c r="I2425" s="172"/>
      <c r="J2425" s="172"/>
      <c r="K2425" s="172"/>
      <c r="L2425" s="172"/>
      <c r="M2425" s="172"/>
      <c r="N2425" s="172"/>
      <c r="O2425" s="172"/>
      <c r="P2425" s="172"/>
      <c r="Q2425" s="172"/>
      <c r="R2425" s="172"/>
      <c r="S2425" s="172"/>
      <c r="T2425" s="172"/>
      <c r="U2425" s="172"/>
      <c r="V2425" s="172"/>
      <c r="W2425" s="172"/>
      <c r="X2425" s="172"/>
      <c r="Y2425" s="172"/>
      <c r="Z2425" s="172"/>
      <c r="AA2425" s="172"/>
      <c r="AB2425" s="172"/>
    </row>
    <row r="2426" spans="1:28" ht="14.25">
      <c r="A2426" s="166" t="s">
        <v>1508</v>
      </c>
      <c r="B2426" s="167" t="s">
        <v>2948</v>
      </c>
      <c r="C2426" s="167" t="s">
        <v>627</v>
      </c>
      <c r="D2426" s="168" t="s">
        <v>2949</v>
      </c>
      <c r="E2426" s="167" t="s">
        <v>2357</v>
      </c>
      <c r="F2426" s="169">
        <v>0.5</v>
      </c>
      <c r="G2426" s="170" t="s">
        <v>2950</v>
      </c>
      <c r="H2426" s="171" t="s">
        <v>2951</v>
      </c>
      <c r="I2426" s="172"/>
      <c r="J2426" s="172"/>
      <c r="K2426" s="172"/>
      <c r="L2426" s="172"/>
      <c r="M2426" s="172"/>
      <c r="N2426" s="172"/>
      <c r="O2426" s="172"/>
      <c r="P2426" s="172"/>
      <c r="Q2426" s="172"/>
      <c r="R2426" s="172"/>
      <c r="S2426" s="172"/>
      <c r="T2426" s="172"/>
      <c r="U2426" s="172"/>
      <c r="V2426" s="172"/>
      <c r="W2426" s="172"/>
      <c r="X2426" s="172"/>
      <c r="Y2426" s="172"/>
      <c r="Z2426" s="172"/>
      <c r="AA2426" s="172"/>
      <c r="AB2426" s="172"/>
    </row>
    <row r="2427" spans="1:28" ht="14.25">
      <c r="A2427" s="166" t="s">
        <v>1508</v>
      </c>
      <c r="B2427" s="167" t="s">
        <v>2952</v>
      </c>
      <c r="C2427" s="167" t="s">
        <v>627</v>
      </c>
      <c r="D2427" s="168" t="s">
        <v>2953</v>
      </c>
      <c r="E2427" s="167" t="s">
        <v>2357</v>
      </c>
      <c r="F2427" s="169">
        <v>0.5</v>
      </c>
      <c r="G2427" s="170" t="s">
        <v>2954</v>
      </c>
      <c r="H2427" s="171" t="s">
        <v>2955</v>
      </c>
      <c r="I2427" s="172"/>
      <c r="J2427" s="172"/>
      <c r="K2427" s="172"/>
      <c r="L2427" s="172"/>
      <c r="M2427" s="172"/>
      <c r="N2427" s="172"/>
      <c r="O2427" s="172"/>
      <c r="P2427" s="172"/>
      <c r="Q2427" s="172"/>
      <c r="R2427" s="172"/>
      <c r="S2427" s="172"/>
      <c r="T2427" s="172"/>
      <c r="U2427" s="172"/>
      <c r="V2427" s="172"/>
      <c r="W2427" s="172"/>
      <c r="X2427" s="172"/>
      <c r="Y2427" s="172"/>
      <c r="Z2427" s="172"/>
      <c r="AA2427" s="172"/>
      <c r="AB2427" s="172"/>
    </row>
    <row r="2428" spans="1:28" ht="25.5">
      <c r="A2428" s="166" t="s">
        <v>1513</v>
      </c>
      <c r="B2428" s="167" t="s">
        <v>2956</v>
      </c>
      <c r="C2428" s="167" t="s">
        <v>627</v>
      </c>
      <c r="D2428" s="168" t="s">
        <v>2957</v>
      </c>
      <c r="E2428" s="167" t="s">
        <v>2357</v>
      </c>
      <c r="F2428" s="169">
        <v>0.5</v>
      </c>
      <c r="G2428" s="170" t="s">
        <v>2958</v>
      </c>
      <c r="H2428" s="171" t="s">
        <v>2959</v>
      </c>
      <c r="I2428" s="172"/>
      <c r="J2428" s="172"/>
      <c r="K2428" s="172"/>
      <c r="L2428" s="172"/>
      <c r="M2428" s="172"/>
      <c r="N2428" s="172"/>
      <c r="O2428" s="172"/>
      <c r="P2428" s="172"/>
      <c r="Q2428" s="172"/>
      <c r="R2428" s="172"/>
      <c r="S2428" s="172"/>
      <c r="T2428" s="172"/>
      <c r="U2428" s="172"/>
      <c r="V2428" s="172"/>
      <c r="W2428" s="172"/>
      <c r="X2428" s="172"/>
      <c r="Y2428" s="172"/>
      <c r="Z2428" s="172"/>
      <c r="AA2428" s="172"/>
      <c r="AB2428" s="172"/>
    </row>
    <row r="2429" spans="1:28" ht="25.5">
      <c r="A2429" s="166" t="s">
        <v>1513</v>
      </c>
      <c r="B2429" s="167" t="s">
        <v>2960</v>
      </c>
      <c r="C2429" s="167" t="s">
        <v>627</v>
      </c>
      <c r="D2429" s="168" t="s">
        <v>2961</v>
      </c>
      <c r="E2429" s="167" t="s">
        <v>2357</v>
      </c>
      <c r="F2429" s="169">
        <v>0.5</v>
      </c>
      <c r="G2429" s="170" t="s">
        <v>2358</v>
      </c>
      <c r="H2429" s="171" t="s">
        <v>2962</v>
      </c>
      <c r="I2429" s="172"/>
      <c r="J2429" s="172"/>
      <c r="K2429" s="172"/>
      <c r="L2429" s="172"/>
      <c r="M2429" s="172"/>
      <c r="N2429" s="172"/>
      <c r="O2429" s="172"/>
      <c r="P2429" s="172"/>
      <c r="Q2429" s="172"/>
      <c r="R2429" s="172"/>
      <c r="S2429" s="172"/>
      <c r="T2429" s="172"/>
      <c r="U2429" s="172"/>
      <c r="V2429" s="172"/>
      <c r="W2429" s="172"/>
      <c r="X2429" s="172"/>
      <c r="Y2429" s="172"/>
      <c r="Z2429" s="172"/>
      <c r="AA2429" s="172"/>
      <c r="AB2429" s="172"/>
    </row>
    <row r="2430" spans="1:28" ht="14.25">
      <c r="A2430" s="166" t="s">
        <v>1513</v>
      </c>
      <c r="B2430" s="167" t="s">
        <v>2963</v>
      </c>
      <c r="C2430" s="167" t="s">
        <v>627</v>
      </c>
      <c r="D2430" s="168" t="s">
        <v>1159</v>
      </c>
      <c r="E2430" s="167" t="s">
        <v>48</v>
      </c>
      <c r="F2430" s="169">
        <v>1</v>
      </c>
      <c r="G2430" s="170" t="s">
        <v>2964</v>
      </c>
      <c r="H2430" s="171" t="s">
        <v>2964</v>
      </c>
      <c r="I2430" s="172"/>
      <c r="J2430" s="172"/>
      <c r="K2430" s="172"/>
      <c r="L2430" s="172"/>
      <c r="M2430" s="172"/>
      <c r="N2430" s="172"/>
      <c r="O2430" s="172"/>
      <c r="P2430" s="172"/>
      <c r="Q2430" s="172"/>
      <c r="R2430" s="172"/>
      <c r="S2430" s="172"/>
      <c r="T2430" s="172"/>
      <c r="U2430" s="172"/>
      <c r="V2430" s="172"/>
      <c r="W2430" s="172"/>
      <c r="X2430" s="172"/>
      <c r="Y2430" s="172"/>
      <c r="Z2430" s="172"/>
      <c r="AA2430" s="172"/>
      <c r="AB2430" s="172"/>
    </row>
    <row r="2431" spans="1:28" ht="14.25">
      <c r="A2431" s="159"/>
      <c r="B2431" s="160"/>
      <c r="C2431" s="160"/>
      <c r="D2431" s="161"/>
      <c r="E2431" s="160"/>
      <c r="F2431" s="162"/>
      <c r="G2431" s="163"/>
      <c r="H2431" s="164"/>
      <c r="I2431" s="172"/>
      <c r="J2431" s="172"/>
      <c r="K2431" s="172"/>
      <c r="L2431" s="172"/>
      <c r="M2431" s="172"/>
      <c r="N2431" s="172"/>
      <c r="O2431" s="172"/>
      <c r="P2431" s="172"/>
      <c r="Q2431" s="172"/>
      <c r="R2431" s="172"/>
      <c r="S2431" s="172"/>
      <c r="T2431" s="172"/>
      <c r="U2431" s="172"/>
      <c r="V2431" s="172"/>
      <c r="W2431" s="172"/>
      <c r="X2431" s="172"/>
      <c r="Y2431" s="172"/>
      <c r="Z2431" s="172"/>
      <c r="AA2431" s="172"/>
      <c r="AB2431" s="172"/>
    </row>
    <row r="2432" spans="1:28" ht="14.25">
      <c r="A2432" s="148" t="s">
        <v>1164</v>
      </c>
      <c r="B2432" s="149" t="s">
        <v>7</v>
      </c>
      <c r="C2432" s="149" t="s">
        <v>1504</v>
      </c>
      <c r="D2432" s="165" t="s">
        <v>1505</v>
      </c>
      <c r="E2432" s="149" t="s">
        <v>10</v>
      </c>
      <c r="F2432" s="150" t="s">
        <v>11</v>
      </c>
      <c r="G2432" s="151" t="s">
        <v>1506</v>
      </c>
      <c r="H2432" s="152" t="s">
        <v>1507</v>
      </c>
      <c r="I2432" s="172"/>
      <c r="J2432" s="172"/>
      <c r="K2432" s="172"/>
      <c r="L2432" s="172"/>
      <c r="M2432" s="172"/>
      <c r="N2432" s="172"/>
      <c r="O2432" s="172"/>
      <c r="P2432" s="172"/>
      <c r="Q2432" s="172"/>
      <c r="R2432" s="172"/>
      <c r="S2432" s="172"/>
      <c r="T2432" s="172"/>
      <c r="U2432" s="172"/>
      <c r="V2432" s="172"/>
      <c r="W2432" s="172"/>
      <c r="X2432" s="172"/>
      <c r="Y2432" s="172"/>
      <c r="Z2432" s="172"/>
      <c r="AA2432" s="172"/>
      <c r="AB2432" s="172"/>
    </row>
    <row r="2433" spans="1:28" ht="25.5">
      <c r="A2433" s="153" t="s">
        <v>1508</v>
      </c>
      <c r="B2433" s="154" t="s">
        <v>1165</v>
      </c>
      <c r="C2433" s="154" t="s">
        <v>20</v>
      </c>
      <c r="D2433" s="155" t="s">
        <v>1166</v>
      </c>
      <c r="E2433" s="154" t="s">
        <v>61</v>
      </c>
      <c r="F2433" s="156">
        <v>1</v>
      </c>
      <c r="G2433" s="157">
        <v>41.55</v>
      </c>
      <c r="H2433" s="158">
        <v>41.55</v>
      </c>
      <c r="I2433" s="172"/>
      <c r="J2433" s="172"/>
      <c r="K2433" s="172"/>
      <c r="L2433" s="172"/>
      <c r="M2433" s="172"/>
      <c r="N2433" s="172"/>
      <c r="O2433" s="172"/>
      <c r="P2433" s="172"/>
      <c r="Q2433" s="172"/>
      <c r="R2433" s="172"/>
      <c r="S2433" s="172"/>
      <c r="T2433" s="172"/>
      <c r="U2433" s="172"/>
      <c r="V2433" s="172"/>
      <c r="W2433" s="172"/>
      <c r="X2433" s="172"/>
      <c r="Y2433" s="172"/>
      <c r="Z2433" s="172"/>
      <c r="AA2433" s="172"/>
      <c r="AB2433" s="172"/>
    </row>
    <row r="2434" spans="1:28" ht="14.25">
      <c r="A2434" s="166" t="s">
        <v>1513</v>
      </c>
      <c r="B2434" s="167" t="s">
        <v>2965</v>
      </c>
      <c r="C2434" s="167" t="s">
        <v>20</v>
      </c>
      <c r="D2434" s="168" t="s">
        <v>2966</v>
      </c>
      <c r="E2434" s="167" t="s">
        <v>61</v>
      </c>
      <c r="F2434" s="169">
        <v>1.1000000000000001</v>
      </c>
      <c r="G2434" s="170">
        <v>14.39</v>
      </c>
      <c r="H2434" s="171">
        <v>15.829000000000001</v>
      </c>
      <c r="I2434" s="172"/>
      <c r="J2434" s="172"/>
      <c r="K2434" s="172"/>
      <c r="L2434" s="172"/>
      <c r="M2434" s="172"/>
      <c r="N2434" s="172"/>
      <c r="O2434" s="172"/>
      <c r="P2434" s="172"/>
      <c r="Q2434" s="172"/>
      <c r="R2434" s="172"/>
      <c r="S2434" s="172"/>
      <c r="T2434" s="172"/>
      <c r="U2434" s="172"/>
      <c r="V2434" s="172"/>
      <c r="W2434" s="172"/>
      <c r="X2434" s="172"/>
      <c r="Y2434" s="172"/>
      <c r="Z2434" s="172"/>
      <c r="AA2434" s="172"/>
      <c r="AB2434" s="172"/>
    </row>
    <row r="2435" spans="1:28" ht="25.5">
      <c r="A2435" s="166" t="s">
        <v>2104</v>
      </c>
      <c r="B2435" s="167" t="s">
        <v>20</v>
      </c>
      <c r="C2435" s="167" t="s">
        <v>2967</v>
      </c>
      <c r="D2435" s="168" t="s">
        <v>2968</v>
      </c>
      <c r="E2435" s="167" t="s">
        <v>48</v>
      </c>
      <c r="F2435" s="169">
        <v>4</v>
      </c>
      <c r="G2435" s="170">
        <v>8.06</v>
      </c>
      <c r="H2435" s="171">
        <v>32.24</v>
      </c>
      <c r="I2435" s="172"/>
      <c r="J2435" s="172"/>
      <c r="K2435" s="172"/>
      <c r="L2435" s="172"/>
      <c r="M2435" s="172"/>
      <c r="N2435" s="172"/>
      <c r="O2435" s="172"/>
      <c r="P2435" s="172"/>
      <c r="Q2435" s="172"/>
      <c r="R2435" s="172"/>
      <c r="S2435" s="172"/>
      <c r="T2435" s="172"/>
      <c r="U2435" s="172"/>
      <c r="V2435" s="172"/>
      <c r="W2435" s="172"/>
      <c r="X2435" s="172"/>
      <c r="Y2435" s="172"/>
      <c r="Z2435" s="172"/>
      <c r="AA2435" s="172"/>
      <c r="AB2435" s="172"/>
    </row>
    <row r="2436" spans="1:28" ht="14.25">
      <c r="A2436" s="166" t="s">
        <v>1508</v>
      </c>
      <c r="B2436" s="167" t="s">
        <v>1615</v>
      </c>
      <c r="C2436" s="167" t="s">
        <v>20</v>
      </c>
      <c r="D2436" s="168" t="s">
        <v>1616</v>
      </c>
      <c r="E2436" s="167" t="s">
        <v>1585</v>
      </c>
      <c r="F2436" s="169">
        <v>0.45</v>
      </c>
      <c r="G2436" s="170">
        <v>31.64</v>
      </c>
      <c r="H2436" s="171" t="s">
        <v>2969</v>
      </c>
      <c r="I2436" s="172"/>
      <c r="J2436" s="172"/>
      <c r="K2436" s="172"/>
      <c r="L2436" s="172"/>
      <c r="M2436" s="172"/>
      <c r="N2436" s="172"/>
      <c r="O2436" s="172"/>
      <c r="P2436" s="172"/>
      <c r="Q2436" s="172"/>
      <c r="R2436" s="172"/>
      <c r="S2436" s="172"/>
      <c r="T2436" s="172"/>
      <c r="U2436" s="172"/>
      <c r="V2436" s="172"/>
      <c r="W2436" s="172"/>
      <c r="X2436" s="172"/>
      <c r="Y2436" s="172"/>
      <c r="Z2436" s="172"/>
      <c r="AA2436" s="172"/>
      <c r="AB2436" s="172"/>
    </row>
    <row r="2437" spans="1:28" ht="14.25">
      <c r="A2437" s="166" t="s">
        <v>1508</v>
      </c>
      <c r="B2437" s="167" t="s">
        <v>1619</v>
      </c>
      <c r="C2437" s="167" t="s">
        <v>20</v>
      </c>
      <c r="D2437" s="168" t="s">
        <v>1620</v>
      </c>
      <c r="E2437" s="167" t="s">
        <v>1585</v>
      </c>
      <c r="F2437" s="169">
        <v>0.45</v>
      </c>
      <c r="G2437" s="170">
        <v>25.52</v>
      </c>
      <c r="H2437" s="171" t="s">
        <v>2970</v>
      </c>
      <c r="I2437" s="172"/>
      <c r="J2437" s="172"/>
      <c r="K2437" s="172"/>
      <c r="L2437" s="172"/>
      <c r="M2437" s="172"/>
      <c r="N2437" s="172"/>
      <c r="O2437" s="172"/>
      <c r="P2437" s="172"/>
      <c r="Q2437" s="172"/>
      <c r="R2437" s="172"/>
      <c r="S2437" s="172"/>
      <c r="T2437" s="172"/>
      <c r="U2437" s="172"/>
      <c r="V2437" s="172"/>
      <c r="W2437" s="172"/>
      <c r="X2437" s="172"/>
      <c r="Y2437" s="172"/>
      <c r="Z2437" s="172"/>
      <c r="AA2437" s="172"/>
      <c r="AB2437" s="172"/>
    </row>
    <row r="2438" spans="1:28" ht="14.25">
      <c r="A2438" s="159"/>
      <c r="B2438" s="160"/>
      <c r="C2438" s="160"/>
      <c r="D2438" s="161"/>
      <c r="E2438" s="160"/>
      <c r="F2438" s="162"/>
      <c r="G2438" s="163"/>
      <c r="H2438" s="164"/>
      <c r="I2438" s="172"/>
      <c r="J2438" s="172"/>
      <c r="K2438" s="172"/>
      <c r="L2438" s="172"/>
      <c r="M2438" s="172"/>
      <c r="N2438" s="172"/>
      <c r="O2438" s="172"/>
      <c r="P2438" s="172"/>
      <c r="Q2438" s="172"/>
      <c r="R2438" s="172"/>
      <c r="S2438" s="172"/>
      <c r="T2438" s="172"/>
      <c r="U2438" s="172"/>
      <c r="V2438" s="172"/>
      <c r="W2438" s="172"/>
      <c r="X2438" s="172"/>
      <c r="Y2438" s="172"/>
      <c r="Z2438" s="172"/>
      <c r="AA2438" s="172"/>
      <c r="AB2438" s="172"/>
    </row>
    <row r="2439" spans="1:28" ht="14.25">
      <c r="A2439" s="148" t="s">
        <v>1167</v>
      </c>
      <c r="B2439" s="149" t="s">
        <v>7</v>
      </c>
      <c r="C2439" s="149" t="s">
        <v>1504</v>
      </c>
      <c r="D2439" s="165" t="s">
        <v>1505</v>
      </c>
      <c r="E2439" s="149" t="s">
        <v>10</v>
      </c>
      <c r="F2439" s="150" t="s">
        <v>11</v>
      </c>
      <c r="G2439" s="151" t="s">
        <v>1506</v>
      </c>
      <c r="H2439" s="152" t="s">
        <v>1507</v>
      </c>
      <c r="I2439" s="172"/>
      <c r="J2439" s="172"/>
      <c r="K2439" s="172"/>
      <c r="L2439" s="172"/>
      <c r="M2439" s="172"/>
      <c r="N2439" s="172"/>
      <c r="O2439" s="172"/>
      <c r="P2439" s="172"/>
      <c r="Q2439" s="172"/>
      <c r="R2439" s="172"/>
      <c r="S2439" s="172"/>
      <c r="T2439" s="172"/>
      <c r="U2439" s="172"/>
      <c r="V2439" s="172"/>
      <c r="W2439" s="172"/>
      <c r="X2439" s="172"/>
      <c r="Y2439" s="172"/>
      <c r="Z2439" s="172"/>
      <c r="AA2439" s="172"/>
      <c r="AB2439" s="172"/>
    </row>
    <row r="2440" spans="1:28" ht="25.5">
      <c r="A2440" s="153" t="s">
        <v>1508</v>
      </c>
      <c r="B2440" s="154" t="s">
        <v>1168</v>
      </c>
      <c r="C2440" s="154" t="s">
        <v>20</v>
      </c>
      <c r="D2440" s="155" t="s">
        <v>1169</v>
      </c>
      <c r="E2440" s="154" t="s">
        <v>61</v>
      </c>
      <c r="F2440" s="156">
        <v>1</v>
      </c>
      <c r="G2440" s="157">
        <v>51.61</v>
      </c>
      <c r="H2440" s="158">
        <v>51.61</v>
      </c>
      <c r="I2440" s="172"/>
      <c r="J2440" s="172"/>
      <c r="K2440" s="172"/>
      <c r="L2440" s="172"/>
      <c r="M2440" s="172"/>
      <c r="N2440" s="172"/>
      <c r="O2440" s="172"/>
      <c r="P2440" s="172"/>
      <c r="Q2440" s="172"/>
      <c r="R2440" s="172"/>
      <c r="S2440" s="172"/>
      <c r="T2440" s="172"/>
      <c r="U2440" s="172"/>
      <c r="V2440" s="172"/>
      <c r="W2440" s="172"/>
      <c r="X2440" s="172"/>
      <c r="Y2440" s="172"/>
      <c r="Z2440" s="172"/>
      <c r="AA2440" s="172"/>
      <c r="AB2440" s="172"/>
    </row>
    <row r="2441" spans="1:28" ht="25.5">
      <c r="A2441" s="153" t="s">
        <v>1513</v>
      </c>
      <c r="B2441" s="154" t="s">
        <v>2971</v>
      </c>
      <c r="C2441" s="154" t="s">
        <v>20</v>
      </c>
      <c r="D2441" s="155" t="s">
        <v>2972</v>
      </c>
      <c r="E2441" s="167" t="s">
        <v>48</v>
      </c>
      <c r="F2441" s="169">
        <v>0.02</v>
      </c>
      <c r="G2441" s="170">
        <v>15.94</v>
      </c>
      <c r="H2441" s="171" t="s">
        <v>2973</v>
      </c>
      <c r="I2441" s="172"/>
      <c r="J2441" s="172"/>
      <c r="K2441" s="172"/>
      <c r="L2441" s="172"/>
      <c r="M2441" s="172"/>
      <c r="N2441" s="172"/>
      <c r="O2441" s="172"/>
      <c r="P2441" s="172"/>
      <c r="Q2441" s="172"/>
      <c r="R2441" s="172"/>
      <c r="S2441" s="172"/>
      <c r="T2441" s="172"/>
      <c r="U2441" s="172"/>
      <c r="V2441" s="172"/>
      <c r="W2441" s="172"/>
      <c r="X2441" s="172"/>
      <c r="Y2441" s="172"/>
      <c r="Z2441" s="172"/>
      <c r="AA2441" s="172"/>
      <c r="AB2441" s="172"/>
    </row>
    <row r="2442" spans="1:28" ht="25.5">
      <c r="A2442" s="166" t="s">
        <v>1513</v>
      </c>
      <c r="B2442" s="167" t="s">
        <v>2974</v>
      </c>
      <c r="C2442" s="167" t="s">
        <v>20</v>
      </c>
      <c r="D2442" s="168" t="s">
        <v>2975</v>
      </c>
      <c r="E2442" s="167" t="s">
        <v>48</v>
      </c>
      <c r="F2442" s="169">
        <v>1</v>
      </c>
      <c r="G2442" s="170">
        <v>0.1</v>
      </c>
      <c r="H2442" s="171" t="s">
        <v>2976</v>
      </c>
      <c r="I2442" s="172"/>
      <c r="J2442" s="172"/>
      <c r="K2442" s="172"/>
      <c r="L2442" s="172"/>
      <c r="M2442" s="172"/>
      <c r="N2442" s="172"/>
      <c r="O2442" s="172"/>
      <c r="P2442" s="172"/>
      <c r="Q2442" s="172"/>
      <c r="R2442" s="172"/>
      <c r="S2442" s="172"/>
      <c r="T2442" s="172"/>
      <c r="U2442" s="172"/>
      <c r="V2442" s="172"/>
      <c r="W2442" s="172"/>
      <c r="X2442" s="172"/>
      <c r="Y2442" s="172"/>
      <c r="Z2442" s="172"/>
      <c r="AA2442" s="172"/>
      <c r="AB2442" s="172"/>
    </row>
    <row r="2443" spans="1:28" ht="25.5">
      <c r="A2443" s="166" t="s">
        <v>1513</v>
      </c>
      <c r="B2443" s="167" t="s">
        <v>2977</v>
      </c>
      <c r="C2443" s="167" t="s">
        <v>20</v>
      </c>
      <c r="D2443" s="168" t="s">
        <v>2978</v>
      </c>
      <c r="E2443" s="167" t="s">
        <v>48</v>
      </c>
      <c r="F2443" s="169">
        <v>1</v>
      </c>
      <c r="G2443" s="170">
        <v>0.28000000000000003</v>
      </c>
      <c r="H2443" s="171" t="s">
        <v>2979</v>
      </c>
      <c r="I2443" s="172"/>
      <c r="J2443" s="172"/>
      <c r="K2443" s="172"/>
      <c r="L2443" s="172"/>
      <c r="M2443" s="172"/>
      <c r="N2443" s="172"/>
      <c r="O2443" s="172"/>
      <c r="P2443" s="172"/>
      <c r="Q2443" s="172"/>
      <c r="R2443" s="172"/>
      <c r="S2443" s="172"/>
      <c r="T2443" s="172"/>
      <c r="U2443" s="172"/>
      <c r="V2443" s="172"/>
      <c r="W2443" s="172"/>
      <c r="X2443" s="172"/>
      <c r="Y2443" s="172"/>
      <c r="Z2443" s="172"/>
      <c r="AA2443" s="172"/>
      <c r="AB2443" s="172"/>
    </row>
    <row r="2444" spans="1:28" ht="25.5">
      <c r="A2444" s="166" t="s">
        <v>1513</v>
      </c>
      <c r="B2444" s="167" t="s">
        <v>2980</v>
      </c>
      <c r="C2444" s="167" t="s">
        <v>20</v>
      </c>
      <c r="D2444" s="168" t="s">
        <v>2981</v>
      </c>
      <c r="E2444" s="167" t="s">
        <v>48</v>
      </c>
      <c r="F2444" s="169">
        <v>0.5</v>
      </c>
      <c r="G2444" s="170">
        <v>13.9</v>
      </c>
      <c r="H2444" s="171" t="s">
        <v>2982</v>
      </c>
      <c r="I2444" s="172"/>
      <c r="J2444" s="172"/>
      <c r="K2444" s="172"/>
      <c r="L2444" s="172"/>
      <c r="M2444" s="172"/>
      <c r="N2444" s="172"/>
      <c r="O2444" s="172"/>
      <c r="P2444" s="172"/>
      <c r="Q2444" s="172"/>
      <c r="R2444" s="172"/>
      <c r="S2444" s="172"/>
      <c r="T2444" s="172"/>
      <c r="U2444" s="172"/>
      <c r="V2444" s="172"/>
      <c r="W2444" s="172"/>
      <c r="X2444" s="172"/>
      <c r="Y2444" s="172"/>
      <c r="Z2444" s="172"/>
      <c r="AA2444" s="172"/>
      <c r="AB2444" s="172"/>
    </row>
    <row r="2445" spans="1:28" ht="25.5">
      <c r="A2445" s="166" t="s">
        <v>1513</v>
      </c>
      <c r="B2445" s="167" t="s">
        <v>2983</v>
      </c>
      <c r="C2445" s="167" t="s">
        <v>20</v>
      </c>
      <c r="D2445" s="168" t="s">
        <v>2984</v>
      </c>
      <c r="E2445" s="167" t="s">
        <v>61</v>
      </c>
      <c r="F2445" s="169">
        <v>1.03</v>
      </c>
      <c r="G2445" s="170">
        <v>33.43</v>
      </c>
      <c r="H2445" s="171" t="s">
        <v>2985</v>
      </c>
      <c r="I2445" s="172"/>
      <c r="J2445" s="172"/>
      <c r="K2445" s="172"/>
      <c r="L2445" s="172"/>
      <c r="M2445" s="172"/>
      <c r="N2445" s="172"/>
      <c r="O2445" s="172"/>
      <c r="P2445" s="172"/>
      <c r="Q2445" s="172"/>
      <c r="R2445" s="172"/>
      <c r="S2445" s="172"/>
      <c r="T2445" s="172"/>
      <c r="U2445" s="172"/>
      <c r="V2445" s="172"/>
      <c r="W2445" s="172"/>
      <c r="X2445" s="172"/>
      <c r="Y2445" s="172"/>
      <c r="Z2445" s="172"/>
      <c r="AA2445" s="172"/>
      <c r="AB2445" s="172"/>
    </row>
    <row r="2446" spans="1:28" ht="14.25">
      <c r="A2446" s="166" t="s">
        <v>1508</v>
      </c>
      <c r="B2446" s="167" t="s">
        <v>1619</v>
      </c>
      <c r="C2446" s="167" t="s">
        <v>20</v>
      </c>
      <c r="D2446" s="168" t="s">
        <v>1620</v>
      </c>
      <c r="E2446" s="167" t="s">
        <v>1585</v>
      </c>
      <c r="F2446" s="169">
        <v>0.1666667</v>
      </c>
      <c r="G2446" s="170">
        <v>25.52</v>
      </c>
      <c r="H2446" s="171" t="s">
        <v>2986</v>
      </c>
      <c r="I2446" s="172"/>
      <c r="J2446" s="172"/>
      <c r="K2446" s="172"/>
      <c r="L2446" s="172"/>
      <c r="M2446" s="172"/>
      <c r="N2446" s="172"/>
      <c r="O2446" s="172"/>
      <c r="P2446" s="172"/>
      <c r="Q2446" s="172"/>
      <c r="R2446" s="172"/>
      <c r="S2446" s="172"/>
      <c r="T2446" s="172"/>
      <c r="U2446" s="172"/>
      <c r="V2446" s="172"/>
      <c r="W2446" s="172"/>
      <c r="X2446" s="172"/>
      <c r="Y2446" s="172"/>
      <c r="Z2446" s="172"/>
      <c r="AA2446" s="172"/>
      <c r="AB2446" s="172"/>
    </row>
    <row r="2447" spans="1:28" ht="14.25">
      <c r="A2447" s="166" t="s">
        <v>1508</v>
      </c>
      <c r="B2447" s="167" t="s">
        <v>1615</v>
      </c>
      <c r="C2447" s="167" t="s">
        <v>20</v>
      </c>
      <c r="D2447" s="168" t="s">
        <v>1616</v>
      </c>
      <c r="E2447" s="167" t="s">
        <v>1585</v>
      </c>
      <c r="F2447" s="169">
        <v>0.1666667</v>
      </c>
      <c r="G2447" s="170">
        <v>31.64</v>
      </c>
      <c r="H2447" s="171" t="s">
        <v>2987</v>
      </c>
      <c r="I2447" s="172"/>
      <c r="J2447" s="172"/>
      <c r="K2447" s="172"/>
      <c r="L2447" s="172"/>
      <c r="M2447" s="172"/>
      <c r="N2447" s="172"/>
      <c r="O2447" s="172"/>
      <c r="P2447" s="172"/>
      <c r="Q2447" s="172"/>
      <c r="R2447" s="172"/>
      <c r="S2447" s="172"/>
      <c r="T2447" s="172"/>
      <c r="U2447" s="172"/>
      <c r="V2447" s="172"/>
      <c r="W2447" s="172"/>
      <c r="X2447" s="172"/>
      <c r="Y2447" s="172"/>
      <c r="Z2447" s="172"/>
      <c r="AA2447" s="172"/>
      <c r="AB2447" s="172"/>
    </row>
    <row r="2448" spans="1:28" ht="14.25">
      <c r="A2448" s="159"/>
      <c r="B2448" s="160"/>
      <c r="C2448" s="160"/>
      <c r="D2448" s="161"/>
      <c r="E2448" s="160"/>
      <c r="F2448" s="162"/>
      <c r="G2448" s="163"/>
      <c r="H2448" s="164"/>
      <c r="I2448" s="172"/>
      <c r="J2448" s="172"/>
      <c r="K2448" s="172"/>
      <c r="L2448" s="172"/>
      <c r="M2448" s="172"/>
      <c r="N2448" s="172"/>
      <c r="O2448" s="172"/>
      <c r="P2448" s="172"/>
      <c r="Q2448" s="172"/>
      <c r="R2448" s="172"/>
      <c r="S2448" s="172"/>
      <c r="T2448" s="172"/>
      <c r="U2448" s="172"/>
      <c r="V2448" s="172"/>
      <c r="W2448" s="172"/>
      <c r="X2448" s="172"/>
      <c r="Y2448" s="172"/>
      <c r="Z2448" s="172"/>
      <c r="AA2448" s="172"/>
      <c r="AB2448" s="172"/>
    </row>
    <row r="2449" spans="1:28" ht="14.25">
      <c r="A2449" s="148" t="s">
        <v>1170</v>
      </c>
      <c r="B2449" s="149" t="s">
        <v>7</v>
      </c>
      <c r="C2449" s="149" t="s">
        <v>1504</v>
      </c>
      <c r="D2449" s="165" t="s">
        <v>1505</v>
      </c>
      <c r="E2449" s="149" t="s">
        <v>10</v>
      </c>
      <c r="F2449" s="150" t="s">
        <v>11</v>
      </c>
      <c r="G2449" s="151" t="s">
        <v>1506</v>
      </c>
      <c r="H2449" s="152" t="s">
        <v>1507</v>
      </c>
      <c r="I2449" s="172"/>
      <c r="J2449" s="172"/>
      <c r="K2449" s="172"/>
      <c r="L2449" s="172"/>
      <c r="M2449" s="172"/>
      <c r="N2449" s="172"/>
      <c r="O2449" s="172"/>
      <c r="P2449" s="172"/>
      <c r="Q2449" s="172"/>
      <c r="R2449" s="172"/>
      <c r="S2449" s="172"/>
      <c r="T2449" s="172"/>
      <c r="U2449" s="172"/>
      <c r="V2449" s="172"/>
      <c r="W2449" s="172"/>
      <c r="X2449" s="172"/>
      <c r="Y2449" s="172"/>
      <c r="Z2449" s="172"/>
      <c r="AA2449" s="172"/>
      <c r="AB2449" s="172"/>
    </row>
    <row r="2450" spans="1:28" ht="25.5">
      <c r="A2450" s="153" t="s">
        <v>1508</v>
      </c>
      <c r="B2450" s="154" t="s">
        <v>1171</v>
      </c>
      <c r="C2450" s="154" t="s">
        <v>27</v>
      </c>
      <c r="D2450" s="155" t="s">
        <v>1172</v>
      </c>
      <c r="E2450" s="154" t="s">
        <v>322</v>
      </c>
      <c r="F2450" s="156">
        <v>1</v>
      </c>
      <c r="G2450" s="157">
        <v>57.68</v>
      </c>
      <c r="H2450" s="158">
        <v>57.68</v>
      </c>
      <c r="I2450" s="172"/>
      <c r="J2450" s="172"/>
      <c r="K2450" s="172"/>
      <c r="L2450" s="172"/>
      <c r="M2450" s="172"/>
      <c r="N2450" s="172"/>
      <c r="O2450" s="172"/>
      <c r="P2450" s="172"/>
      <c r="Q2450" s="172"/>
      <c r="R2450" s="172"/>
      <c r="S2450" s="172"/>
      <c r="T2450" s="172"/>
      <c r="U2450" s="172"/>
      <c r="V2450" s="172"/>
      <c r="W2450" s="172"/>
      <c r="X2450" s="172"/>
      <c r="Y2450" s="172"/>
      <c r="Z2450" s="172"/>
      <c r="AA2450" s="172"/>
      <c r="AB2450" s="172"/>
    </row>
    <row r="2451" spans="1:28" ht="25.5">
      <c r="A2451" s="166" t="s">
        <v>1510</v>
      </c>
      <c r="B2451" s="167" t="s">
        <v>2638</v>
      </c>
      <c r="C2451" s="167" t="s">
        <v>27</v>
      </c>
      <c r="D2451" s="168" t="s">
        <v>2639</v>
      </c>
      <c r="E2451" s="167" t="s">
        <v>1673</v>
      </c>
      <c r="F2451" s="169">
        <v>3.3099999999999997E-2</v>
      </c>
      <c r="G2451" s="170">
        <v>25.52</v>
      </c>
      <c r="H2451" s="171">
        <v>0.84</v>
      </c>
      <c r="I2451" s="172"/>
      <c r="J2451" s="172"/>
      <c r="K2451" s="172"/>
      <c r="L2451" s="172"/>
      <c r="M2451" s="172"/>
      <c r="N2451" s="172"/>
      <c r="O2451" s="172"/>
      <c r="P2451" s="172"/>
      <c r="Q2451" s="172"/>
      <c r="R2451" s="172"/>
      <c r="S2451" s="172"/>
      <c r="T2451" s="172"/>
      <c r="U2451" s="172"/>
      <c r="V2451" s="172"/>
      <c r="W2451" s="172"/>
      <c r="X2451" s="172"/>
      <c r="Y2451" s="172"/>
      <c r="Z2451" s="172"/>
      <c r="AA2451" s="172"/>
      <c r="AB2451" s="172"/>
    </row>
    <row r="2452" spans="1:28" ht="25.5">
      <c r="A2452" s="166" t="s">
        <v>1510</v>
      </c>
      <c r="B2452" s="167" t="s">
        <v>2637</v>
      </c>
      <c r="C2452" s="167" t="s">
        <v>27</v>
      </c>
      <c r="D2452" s="168" t="s">
        <v>1616</v>
      </c>
      <c r="E2452" s="167" t="s">
        <v>1673</v>
      </c>
      <c r="F2452" s="169">
        <v>3.3099999999999997E-2</v>
      </c>
      <c r="G2452" s="170">
        <v>31.63</v>
      </c>
      <c r="H2452" s="171">
        <v>1.04</v>
      </c>
      <c r="I2452" s="172"/>
      <c r="J2452" s="172"/>
      <c r="K2452" s="172"/>
      <c r="L2452" s="172"/>
      <c r="M2452" s="172"/>
      <c r="N2452" s="172"/>
      <c r="O2452" s="172"/>
      <c r="P2452" s="172"/>
      <c r="Q2452" s="172"/>
      <c r="R2452" s="172"/>
      <c r="S2452" s="172"/>
      <c r="T2452" s="172"/>
      <c r="U2452" s="172"/>
      <c r="V2452" s="172"/>
      <c r="W2452" s="172"/>
      <c r="X2452" s="172"/>
      <c r="Y2452" s="172"/>
      <c r="Z2452" s="172"/>
      <c r="AA2452" s="172"/>
      <c r="AB2452" s="172"/>
    </row>
    <row r="2453" spans="1:28" ht="14.25">
      <c r="A2453" s="166" t="s">
        <v>1513</v>
      </c>
      <c r="B2453" s="167" t="s">
        <v>2988</v>
      </c>
      <c r="C2453" s="167" t="s">
        <v>27</v>
      </c>
      <c r="D2453" s="168" t="s">
        <v>2989</v>
      </c>
      <c r="E2453" s="167" t="s">
        <v>322</v>
      </c>
      <c r="F2453" s="169">
        <v>1.05</v>
      </c>
      <c r="G2453" s="170">
        <v>53.15</v>
      </c>
      <c r="H2453" s="171">
        <v>55.8</v>
      </c>
      <c r="I2453" s="172"/>
      <c r="J2453" s="172"/>
      <c r="K2453" s="172"/>
      <c r="L2453" s="172"/>
      <c r="M2453" s="172"/>
      <c r="N2453" s="172"/>
      <c r="O2453" s="172"/>
      <c r="P2453" s="172"/>
      <c r="Q2453" s="172"/>
      <c r="R2453" s="172"/>
      <c r="S2453" s="172"/>
      <c r="T2453" s="172"/>
      <c r="U2453" s="172"/>
      <c r="V2453" s="172"/>
      <c r="W2453" s="172"/>
      <c r="X2453" s="172"/>
      <c r="Y2453" s="172"/>
      <c r="Z2453" s="172"/>
      <c r="AA2453" s="172"/>
      <c r="AB2453" s="172"/>
    </row>
    <row r="2454" spans="1:28" ht="14.25">
      <c r="A2454" s="159"/>
      <c r="B2454" s="160"/>
      <c r="C2454" s="160"/>
      <c r="D2454" s="161"/>
      <c r="E2454" s="160"/>
      <c r="F2454" s="162"/>
      <c r="G2454" s="163"/>
      <c r="H2454" s="164"/>
      <c r="I2454" s="172"/>
      <c r="J2454" s="172"/>
      <c r="K2454" s="172"/>
      <c r="L2454" s="172"/>
      <c r="M2454" s="172"/>
      <c r="N2454" s="172"/>
      <c r="O2454" s="172"/>
      <c r="P2454" s="172"/>
      <c r="Q2454" s="172"/>
      <c r="R2454" s="172"/>
      <c r="S2454" s="172"/>
      <c r="T2454" s="172"/>
      <c r="U2454" s="172"/>
      <c r="V2454" s="172"/>
      <c r="W2454" s="172"/>
      <c r="X2454" s="172"/>
      <c r="Y2454" s="172"/>
      <c r="Z2454" s="172"/>
      <c r="AA2454" s="172"/>
      <c r="AB2454" s="172"/>
    </row>
    <row r="2455" spans="1:28" ht="14.25">
      <c r="A2455" s="148" t="s">
        <v>1173</v>
      </c>
      <c r="B2455" s="149" t="s">
        <v>7</v>
      </c>
      <c r="C2455" s="149" t="s">
        <v>1504</v>
      </c>
      <c r="D2455" s="165" t="s">
        <v>1505</v>
      </c>
      <c r="E2455" s="149" t="s">
        <v>10</v>
      </c>
      <c r="F2455" s="150" t="s">
        <v>11</v>
      </c>
      <c r="G2455" s="151" t="s">
        <v>1506</v>
      </c>
      <c r="H2455" s="152" t="s">
        <v>1507</v>
      </c>
      <c r="I2455" s="172"/>
      <c r="J2455" s="172"/>
      <c r="K2455" s="172"/>
      <c r="L2455" s="172"/>
      <c r="M2455" s="172"/>
      <c r="N2455" s="172"/>
      <c r="O2455" s="172"/>
      <c r="P2455" s="172"/>
      <c r="Q2455" s="172"/>
      <c r="R2455" s="172"/>
      <c r="S2455" s="172"/>
      <c r="T2455" s="172"/>
      <c r="U2455" s="172"/>
      <c r="V2455" s="172"/>
      <c r="W2455" s="172"/>
      <c r="X2455" s="172"/>
      <c r="Y2455" s="172"/>
      <c r="Z2455" s="172"/>
      <c r="AA2455" s="172"/>
      <c r="AB2455" s="172"/>
    </row>
    <row r="2456" spans="1:28" ht="14.25">
      <c r="A2456" s="153" t="s">
        <v>1508</v>
      </c>
      <c r="B2456" s="154" t="s">
        <v>1174</v>
      </c>
      <c r="C2456" s="154" t="s">
        <v>20</v>
      </c>
      <c r="D2456" s="155" t="s">
        <v>1175</v>
      </c>
      <c r="E2456" s="154" t="s">
        <v>311</v>
      </c>
      <c r="F2456" s="156">
        <v>1</v>
      </c>
      <c r="G2456" s="157">
        <v>21.01</v>
      </c>
      <c r="H2456" s="158">
        <v>21.01</v>
      </c>
      <c r="I2456" s="172"/>
      <c r="J2456" s="172"/>
      <c r="K2456" s="172"/>
      <c r="L2456" s="172"/>
      <c r="M2456" s="172"/>
      <c r="N2456" s="172"/>
      <c r="O2456" s="172"/>
      <c r="P2456" s="172"/>
      <c r="Q2456" s="172"/>
      <c r="R2456" s="172"/>
      <c r="S2456" s="172"/>
      <c r="T2456" s="172"/>
      <c r="U2456" s="172"/>
      <c r="V2456" s="172"/>
      <c r="W2456" s="172"/>
      <c r="X2456" s="172"/>
      <c r="Y2456" s="172"/>
      <c r="Z2456" s="172"/>
      <c r="AA2456" s="172"/>
      <c r="AB2456" s="172"/>
    </row>
    <row r="2457" spans="1:28" ht="25.5">
      <c r="A2457" s="166" t="s">
        <v>1513</v>
      </c>
      <c r="B2457" s="167" t="s">
        <v>2990</v>
      </c>
      <c r="C2457" s="167" t="s">
        <v>20</v>
      </c>
      <c r="D2457" s="168" t="s">
        <v>2991</v>
      </c>
      <c r="E2457" s="167" t="s">
        <v>48</v>
      </c>
      <c r="F2457" s="169">
        <v>1</v>
      </c>
      <c r="G2457" s="170">
        <v>15.29</v>
      </c>
      <c r="H2457" s="171">
        <v>15.29</v>
      </c>
      <c r="I2457" s="172"/>
      <c r="J2457" s="172"/>
      <c r="K2457" s="172"/>
      <c r="L2457" s="172"/>
      <c r="M2457" s="172"/>
      <c r="N2457" s="172"/>
      <c r="O2457" s="172"/>
      <c r="P2457" s="172"/>
      <c r="Q2457" s="172"/>
      <c r="R2457" s="172"/>
      <c r="S2457" s="172"/>
      <c r="T2457" s="172"/>
      <c r="U2457" s="172"/>
      <c r="V2457" s="172"/>
      <c r="W2457" s="172"/>
      <c r="X2457" s="172"/>
      <c r="Y2457" s="172"/>
      <c r="Z2457" s="172"/>
      <c r="AA2457" s="172"/>
      <c r="AB2457" s="172"/>
    </row>
    <row r="2458" spans="1:28" ht="14.25">
      <c r="A2458" s="166" t="s">
        <v>1508</v>
      </c>
      <c r="B2458" s="167" t="s">
        <v>1619</v>
      </c>
      <c r="C2458" s="167" t="s">
        <v>20</v>
      </c>
      <c r="D2458" s="168" t="s">
        <v>1620</v>
      </c>
      <c r="E2458" s="167" t="s">
        <v>1585</v>
      </c>
      <c r="F2458" s="169">
        <v>0.1</v>
      </c>
      <c r="G2458" s="170">
        <v>25.52</v>
      </c>
      <c r="H2458" s="171">
        <v>2.552</v>
      </c>
      <c r="I2458" s="172"/>
      <c r="J2458" s="172"/>
      <c r="K2458" s="172"/>
      <c r="L2458" s="172"/>
      <c r="M2458" s="172"/>
      <c r="N2458" s="172"/>
      <c r="O2458" s="172"/>
      <c r="P2458" s="172"/>
      <c r="Q2458" s="172"/>
      <c r="R2458" s="172"/>
      <c r="S2458" s="172"/>
      <c r="T2458" s="172"/>
      <c r="U2458" s="172"/>
      <c r="V2458" s="172"/>
      <c r="W2458" s="172"/>
      <c r="X2458" s="172"/>
      <c r="Y2458" s="172"/>
      <c r="Z2458" s="172"/>
      <c r="AA2458" s="172"/>
      <c r="AB2458" s="172"/>
    </row>
    <row r="2459" spans="1:28" ht="14.25">
      <c r="A2459" s="166" t="s">
        <v>1508</v>
      </c>
      <c r="B2459" s="167" t="s">
        <v>1615</v>
      </c>
      <c r="C2459" s="167" t="s">
        <v>20</v>
      </c>
      <c r="D2459" s="168" t="s">
        <v>1616</v>
      </c>
      <c r="E2459" s="167" t="s">
        <v>1585</v>
      </c>
      <c r="F2459" s="169">
        <v>0.1</v>
      </c>
      <c r="G2459" s="170">
        <v>31.63</v>
      </c>
      <c r="H2459" s="171">
        <v>3.1640000000000001</v>
      </c>
      <c r="I2459" s="172"/>
      <c r="J2459" s="172"/>
      <c r="K2459" s="172"/>
      <c r="L2459" s="172"/>
      <c r="M2459" s="172"/>
      <c r="N2459" s="172"/>
      <c r="O2459" s="172"/>
      <c r="P2459" s="172"/>
      <c r="Q2459" s="172"/>
      <c r="R2459" s="172"/>
      <c r="S2459" s="172"/>
      <c r="T2459" s="172"/>
      <c r="U2459" s="172"/>
      <c r="V2459" s="172"/>
      <c r="W2459" s="172"/>
      <c r="X2459" s="172"/>
      <c r="Y2459" s="172"/>
      <c r="Z2459" s="172"/>
      <c r="AA2459" s="172"/>
      <c r="AB2459" s="172"/>
    </row>
    <row r="2460" spans="1:28" ht="14.25">
      <c r="A2460" s="159"/>
      <c r="B2460" s="160"/>
      <c r="C2460" s="160"/>
      <c r="D2460" s="161"/>
      <c r="E2460" s="160"/>
      <c r="F2460" s="162"/>
      <c r="G2460" s="163"/>
      <c r="H2460" s="164"/>
      <c r="I2460" s="172"/>
      <c r="J2460" s="172"/>
      <c r="K2460" s="172"/>
      <c r="L2460" s="172"/>
      <c r="M2460" s="172"/>
      <c r="N2460" s="172"/>
      <c r="O2460" s="172"/>
      <c r="P2460" s="172"/>
      <c r="Q2460" s="172"/>
      <c r="R2460" s="172"/>
      <c r="S2460" s="172"/>
      <c r="T2460" s="172"/>
      <c r="U2460" s="172"/>
      <c r="V2460" s="172"/>
      <c r="W2460" s="172"/>
      <c r="X2460" s="172"/>
      <c r="Y2460" s="172"/>
      <c r="Z2460" s="172"/>
      <c r="AA2460" s="172"/>
      <c r="AB2460" s="172"/>
    </row>
    <row r="2461" spans="1:28" ht="14.25">
      <c r="A2461" s="148" t="s">
        <v>1176</v>
      </c>
      <c r="B2461" s="149" t="s">
        <v>7</v>
      </c>
      <c r="C2461" s="149" t="s">
        <v>1504</v>
      </c>
      <c r="D2461" s="165" t="s">
        <v>1505</v>
      </c>
      <c r="E2461" s="149" t="s">
        <v>10</v>
      </c>
      <c r="F2461" s="150" t="s">
        <v>11</v>
      </c>
      <c r="G2461" s="151" t="s">
        <v>1506</v>
      </c>
      <c r="H2461" s="152" t="s">
        <v>1507</v>
      </c>
      <c r="I2461" s="172"/>
      <c r="J2461" s="172"/>
      <c r="K2461" s="172"/>
      <c r="L2461" s="172"/>
      <c r="M2461" s="172"/>
      <c r="N2461" s="172"/>
      <c r="O2461" s="172"/>
      <c r="P2461" s="172"/>
      <c r="Q2461" s="172"/>
      <c r="R2461" s="172"/>
      <c r="S2461" s="172"/>
      <c r="T2461" s="172"/>
      <c r="U2461" s="172"/>
      <c r="V2461" s="172"/>
      <c r="W2461" s="172"/>
      <c r="X2461" s="172"/>
      <c r="Y2461" s="172"/>
      <c r="Z2461" s="172"/>
      <c r="AA2461" s="172"/>
      <c r="AB2461" s="172"/>
    </row>
    <row r="2462" spans="1:28" ht="14.25">
      <c r="A2462" s="153" t="s">
        <v>1508</v>
      </c>
      <c r="B2462" s="154" t="s">
        <v>1177</v>
      </c>
      <c r="C2462" s="154" t="s">
        <v>147</v>
      </c>
      <c r="D2462" s="155" t="s">
        <v>1178</v>
      </c>
      <c r="E2462" s="154" t="s">
        <v>61</v>
      </c>
      <c r="F2462" s="156">
        <v>1</v>
      </c>
      <c r="G2462" s="157">
        <v>29.78</v>
      </c>
      <c r="H2462" s="158">
        <v>29.78</v>
      </c>
      <c r="I2462" s="172"/>
      <c r="J2462" s="172"/>
      <c r="K2462" s="172"/>
      <c r="L2462" s="172"/>
      <c r="M2462" s="172"/>
      <c r="N2462" s="172"/>
      <c r="O2462" s="172"/>
      <c r="P2462" s="172"/>
      <c r="Q2462" s="172"/>
      <c r="R2462" s="172"/>
      <c r="S2462" s="172"/>
      <c r="T2462" s="172"/>
      <c r="U2462" s="172"/>
      <c r="V2462" s="172"/>
      <c r="W2462" s="172"/>
      <c r="X2462" s="172"/>
      <c r="Y2462" s="172"/>
      <c r="Z2462" s="172"/>
      <c r="AA2462" s="172"/>
      <c r="AB2462" s="172"/>
    </row>
    <row r="2463" spans="1:28" ht="25.5">
      <c r="A2463" s="166" t="s">
        <v>1510</v>
      </c>
      <c r="B2463" s="167" t="s">
        <v>2638</v>
      </c>
      <c r="C2463" s="167" t="s">
        <v>27</v>
      </c>
      <c r="D2463" s="168" t="s">
        <v>2639</v>
      </c>
      <c r="E2463" s="167" t="s">
        <v>1673</v>
      </c>
      <c r="F2463" s="169">
        <v>0.38978499999999999</v>
      </c>
      <c r="G2463" s="170">
        <v>25.52</v>
      </c>
      <c r="H2463" s="171">
        <v>9.94</v>
      </c>
      <c r="I2463" s="172"/>
      <c r="J2463" s="172"/>
      <c r="K2463" s="172"/>
      <c r="L2463" s="172"/>
      <c r="M2463" s="172"/>
      <c r="N2463" s="172"/>
      <c r="O2463" s="172"/>
      <c r="P2463" s="172"/>
      <c r="Q2463" s="172"/>
      <c r="R2463" s="172"/>
      <c r="S2463" s="172"/>
      <c r="T2463" s="172"/>
      <c r="U2463" s="172"/>
      <c r="V2463" s="172"/>
      <c r="W2463" s="172"/>
      <c r="X2463" s="172"/>
      <c r="Y2463" s="172"/>
      <c r="Z2463" s="172"/>
      <c r="AA2463" s="172"/>
      <c r="AB2463" s="172"/>
    </row>
    <row r="2464" spans="1:28" ht="25.5">
      <c r="A2464" s="166" t="s">
        <v>1510</v>
      </c>
      <c r="B2464" s="167" t="s">
        <v>2637</v>
      </c>
      <c r="C2464" s="167" t="s">
        <v>27</v>
      </c>
      <c r="D2464" s="168" t="s">
        <v>1616</v>
      </c>
      <c r="E2464" s="167" t="s">
        <v>1673</v>
      </c>
      <c r="F2464" s="169">
        <v>0.38978499999999999</v>
      </c>
      <c r="G2464" s="170">
        <v>31.63</v>
      </c>
      <c r="H2464" s="171">
        <v>12.32</v>
      </c>
      <c r="I2464" s="172"/>
      <c r="J2464" s="172"/>
      <c r="K2464" s="172"/>
      <c r="L2464" s="172"/>
      <c r="M2464" s="172"/>
      <c r="N2464" s="172"/>
      <c r="O2464" s="172"/>
      <c r="P2464" s="172"/>
      <c r="Q2464" s="172"/>
      <c r="R2464" s="172"/>
      <c r="S2464" s="172"/>
      <c r="T2464" s="172"/>
      <c r="U2464" s="172"/>
      <c r="V2464" s="172"/>
      <c r="W2464" s="172"/>
      <c r="X2464" s="172"/>
      <c r="Y2464" s="172"/>
      <c r="Z2464" s="172"/>
      <c r="AA2464" s="172"/>
      <c r="AB2464" s="172"/>
    </row>
    <row r="2465" spans="1:28" ht="25.5">
      <c r="A2465" s="166" t="s">
        <v>1513</v>
      </c>
      <c r="B2465" s="167" t="s">
        <v>2992</v>
      </c>
      <c r="C2465" s="167" t="s">
        <v>27</v>
      </c>
      <c r="D2465" s="168" t="s">
        <v>2993</v>
      </c>
      <c r="E2465" s="167" t="s">
        <v>76</v>
      </c>
      <c r="F2465" s="169">
        <v>1</v>
      </c>
      <c r="G2465" s="170">
        <v>4.32</v>
      </c>
      <c r="H2465" s="171">
        <v>4.32</v>
      </c>
      <c r="I2465" s="172"/>
      <c r="J2465" s="172"/>
      <c r="K2465" s="172"/>
      <c r="L2465" s="172"/>
      <c r="M2465" s="172"/>
      <c r="N2465" s="172"/>
      <c r="O2465" s="172"/>
      <c r="P2465" s="172"/>
      <c r="Q2465" s="172"/>
      <c r="R2465" s="172"/>
      <c r="S2465" s="172"/>
      <c r="T2465" s="172"/>
      <c r="U2465" s="172"/>
      <c r="V2465" s="172"/>
      <c r="W2465" s="172"/>
      <c r="X2465" s="172"/>
      <c r="Y2465" s="172"/>
      <c r="Z2465" s="172"/>
      <c r="AA2465" s="172"/>
      <c r="AB2465" s="172"/>
    </row>
    <row r="2466" spans="1:28" ht="25.5">
      <c r="A2466" s="166" t="s">
        <v>1513</v>
      </c>
      <c r="B2466" s="167" t="s">
        <v>2994</v>
      </c>
      <c r="C2466" s="167" t="s">
        <v>27</v>
      </c>
      <c r="D2466" s="168" t="s">
        <v>2995</v>
      </c>
      <c r="E2466" s="167" t="s">
        <v>76</v>
      </c>
      <c r="F2466" s="169">
        <v>1</v>
      </c>
      <c r="G2466" s="170">
        <v>0.76</v>
      </c>
      <c r="H2466" s="171">
        <v>0.76</v>
      </c>
      <c r="I2466" s="172"/>
      <c r="J2466" s="172"/>
      <c r="K2466" s="172"/>
      <c r="L2466" s="172"/>
      <c r="M2466" s="172"/>
      <c r="N2466" s="172"/>
      <c r="O2466" s="172"/>
      <c r="P2466" s="172"/>
      <c r="Q2466" s="172"/>
      <c r="R2466" s="172"/>
      <c r="S2466" s="172"/>
      <c r="T2466" s="172"/>
      <c r="U2466" s="172"/>
      <c r="V2466" s="172"/>
      <c r="W2466" s="172"/>
      <c r="X2466" s="172"/>
      <c r="Y2466" s="172"/>
      <c r="Z2466" s="172"/>
      <c r="AA2466" s="172"/>
      <c r="AB2466" s="172"/>
    </row>
    <row r="2467" spans="1:28" ht="25.5">
      <c r="A2467" s="166" t="s">
        <v>1513</v>
      </c>
      <c r="B2467" s="167" t="s">
        <v>2996</v>
      </c>
      <c r="C2467" s="167" t="s">
        <v>27</v>
      </c>
      <c r="D2467" s="168" t="s">
        <v>2997</v>
      </c>
      <c r="E2467" s="167" t="s">
        <v>76</v>
      </c>
      <c r="F2467" s="169">
        <v>1</v>
      </c>
      <c r="G2467" s="170">
        <v>2.44</v>
      </c>
      <c r="H2467" s="171">
        <v>2.44</v>
      </c>
      <c r="I2467" s="172"/>
      <c r="J2467" s="172"/>
      <c r="K2467" s="172"/>
      <c r="L2467" s="172"/>
      <c r="M2467" s="172"/>
      <c r="N2467" s="172"/>
      <c r="O2467" s="172"/>
      <c r="P2467" s="172"/>
      <c r="Q2467" s="172"/>
      <c r="R2467" s="172"/>
      <c r="S2467" s="172"/>
      <c r="T2467" s="172"/>
      <c r="U2467" s="172"/>
      <c r="V2467" s="172"/>
      <c r="W2467" s="172"/>
      <c r="X2467" s="172"/>
      <c r="Y2467" s="172"/>
      <c r="Z2467" s="172"/>
      <c r="AA2467" s="172"/>
      <c r="AB2467" s="172"/>
    </row>
    <row r="2468" spans="1:28" ht="14.25">
      <c r="A2468" s="159"/>
      <c r="B2468" s="160"/>
      <c r="C2468" s="160"/>
      <c r="D2468" s="161"/>
      <c r="E2468" s="160"/>
      <c r="F2468" s="162"/>
      <c r="G2468" s="163"/>
      <c r="H2468" s="164"/>
      <c r="I2468" s="172"/>
      <c r="J2468" s="172"/>
      <c r="K2468" s="172"/>
      <c r="L2468" s="172"/>
      <c r="M2468" s="172"/>
      <c r="N2468" s="172"/>
      <c r="O2468" s="172"/>
      <c r="P2468" s="172"/>
      <c r="Q2468" s="172"/>
      <c r="R2468" s="172"/>
      <c r="S2468" s="172"/>
      <c r="T2468" s="172"/>
      <c r="U2468" s="172"/>
      <c r="V2468" s="172"/>
      <c r="W2468" s="172"/>
      <c r="X2468" s="172"/>
      <c r="Y2468" s="172"/>
      <c r="Z2468" s="172"/>
      <c r="AA2468" s="172"/>
      <c r="AB2468" s="172"/>
    </row>
    <row r="2469" spans="1:28" ht="14.25">
      <c r="A2469" s="148" t="s">
        <v>1179</v>
      </c>
      <c r="B2469" s="149" t="s">
        <v>7</v>
      </c>
      <c r="C2469" s="149" t="s">
        <v>1504</v>
      </c>
      <c r="D2469" s="165" t="s">
        <v>1505</v>
      </c>
      <c r="E2469" s="149" t="s">
        <v>10</v>
      </c>
      <c r="F2469" s="150" t="s">
        <v>11</v>
      </c>
      <c r="G2469" s="151" t="s">
        <v>1506</v>
      </c>
      <c r="H2469" s="152" t="s">
        <v>1507</v>
      </c>
      <c r="I2469" s="172"/>
      <c r="J2469" s="172"/>
      <c r="K2469" s="172"/>
      <c r="L2469" s="172"/>
      <c r="M2469" s="172"/>
      <c r="N2469" s="172"/>
      <c r="O2469" s="172"/>
      <c r="P2469" s="172"/>
      <c r="Q2469" s="172"/>
      <c r="R2469" s="172"/>
      <c r="S2469" s="172"/>
      <c r="T2469" s="172"/>
      <c r="U2469" s="172"/>
      <c r="V2469" s="172"/>
      <c r="W2469" s="172"/>
      <c r="X2469" s="172"/>
      <c r="Y2469" s="172"/>
      <c r="Z2469" s="172"/>
      <c r="AA2469" s="172"/>
      <c r="AB2469" s="172"/>
    </row>
    <row r="2470" spans="1:28" ht="25.5">
      <c r="A2470" s="153" t="s">
        <v>1508</v>
      </c>
      <c r="B2470" s="154" t="s">
        <v>1180</v>
      </c>
      <c r="C2470" s="154" t="s">
        <v>20</v>
      </c>
      <c r="D2470" s="155" t="s">
        <v>1181</v>
      </c>
      <c r="E2470" s="154" t="s">
        <v>311</v>
      </c>
      <c r="F2470" s="156">
        <v>1</v>
      </c>
      <c r="G2470" s="157">
        <v>597.47</v>
      </c>
      <c r="H2470" s="158">
        <v>597.47</v>
      </c>
      <c r="I2470" s="172"/>
      <c r="J2470" s="172"/>
      <c r="K2470" s="172"/>
      <c r="L2470" s="172"/>
      <c r="M2470" s="172"/>
      <c r="N2470" s="172"/>
      <c r="O2470" s="172"/>
      <c r="P2470" s="172"/>
      <c r="Q2470" s="172"/>
      <c r="R2470" s="172"/>
      <c r="S2470" s="172"/>
      <c r="T2470" s="172"/>
      <c r="U2470" s="172"/>
      <c r="V2470" s="172"/>
      <c r="W2470" s="172"/>
      <c r="X2470" s="172"/>
      <c r="Y2470" s="172"/>
      <c r="Z2470" s="172"/>
      <c r="AA2470" s="172"/>
      <c r="AB2470" s="172"/>
    </row>
    <row r="2471" spans="1:28" ht="63.75">
      <c r="A2471" s="166" t="s">
        <v>1513</v>
      </c>
      <c r="B2471" s="167" t="s">
        <v>2998</v>
      </c>
      <c r="C2471" s="167" t="s">
        <v>20</v>
      </c>
      <c r="D2471" s="168" t="s">
        <v>2999</v>
      </c>
      <c r="E2471" s="167" t="s">
        <v>48</v>
      </c>
      <c r="F2471" s="169">
        <v>1</v>
      </c>
      <c r="G2471" s="170">
        <v>511.73</v>
      </c>
      <c r="H2471" s="171">
        <v>511.73</v>
      </c>
      <c r="I2471" s="172"/>
      <c r="J2471" s="172"/>
      <c r="K2471" s="172"/>
      <c r="L2471" s="172"/>
      <c r="M2471" s="172"/>
      <c r="N2471" s="172"/>
      <c r="O2471" s="172"/>
      <c r="P2471" s="172"/>
      <c r="Q2471" s="172"/>
      <c r="R2471" s="172"/>
      <c r="S2471" s="172"/>
      <c r="T2471" s="172"/>
      <c r="U2471" s="172"/>
      <c r="V2471" s="172"/>
      <c r="W2471" s="172"/>
      <c r="X2471" s="172"/>
      <c r="Y2471" s="172"/>
      <c r="Z2471" s="172"/>
      <c r="AA2471" s="172"/>
      <c r="AB2471" s="172"/>
    </row>
    <row r="2472" spans="1:28" ht="14.25">
      <c r="A2472" s="166" t="s">
        <v>1508</v>
      </c>
      <c r="B2472" s="167" t="s">
        <v>1619</v>
      </c>
      <c r="C2472" s="167" t="s">
        <v>20</v>
      </c>
      <c r="D2472" s="168" t="s">
        <v>1620</v>
      </c>
      <c r="E2472" s="167" t="s">
        <v>1585</v>
      </c>
      <c r="F2472" s="169">
        <v>1.5</v>
      </c>
      <c r="G2472" s="170">
        <v>25.52</v>
      </c>
      <c r="H2472" s="171" t="s">
        <v>3000</v>
      </c>
      <c r="I2472" s="172"/>
      <c r="J2472" s="172"/>
      <c r="K2472" s="172"/>
      <c r="L2472" s="172"/>
      <c r="M2472" s="172"/>
      <c r="N2472" s="172"/>
      <c r="O2472" s="172"/>
      <c r="P2472" s="172"/>
      <c r="Q2472" s="172"/>
      <c r="R2472" s="172"/>
      <c r="S2472" s="172"/>
      <c r="T2472" s="172"/>
      <c r="U2472" s="172"/>
      <c r="V2472" s="172"/>
      <c r="W2472" s="172"/>
      <c r="X2472" s="172"/>
      <c r="Y2472" s="172"/>
      <c r="Z2472" s="172"/>
      <c r="AA2472" s="172"/>
      <c r="AB2472" s="172"/>
    </row>
    <row r="2473" spans="1:28" ht="14.25">
      <c r="A2473" s="166" t="s">
        <v>1508</v>
      </c>
      <c r="B2473" s="167" t="s">
        <v>1615</v>
      </c>
      <c r="C2473" s="167" t="s">
        <v>20</v>
      </c>
      <c r="D2473" s="168" t="s">
        <v>1616</v>
      </c>
      <c r="E2473" s="167" t="s">
        <v>1585</v>
      </c>
      <c r="F2473" s="169">
        <v>1.5</v>
      </c>
      <c r="G2473" s="170">
        <v>31.64</v>
      </c>
      <c r="H2473" s="171" t="s">
        <v>3001</v>
      </c>
      <c r="I2473" s="172"/>
      <c r="J2473" s="172"/>
      <c r="K2473" s="172"/>
      <c r="L2473" s="172"/>
      <c r="M2473" s="172"/>
      <c r="N2473" s="172"/>
      <c r="O2473" s="172"/>
      <c r="P2473" s="172"/>
      <c r="Q2473" s="172"/>
      <c r="R2473" s="172"/>
      <c r="S2473" s="172"/>
      <c r="T2473" s="172"/>
      <c r="U2473" s="172"/>
      <c r="V2473" s="172"/>
      <c r="W2473" s="172"/>
      <c r="X2473" s="172"/>
      <c r="Y2473" s="172"/>
      <c r="Z2473" s="172"/>
      <c r="AA2473" s="172"/>
      <c r="AB2473" s="172"/>
    </row>
    <row r="2474" spans="1:28" ht="14.25">
      <c r="A2474" s="159"/>
      <c r="B2474" s="160"/>
      <c r="C2474" s="160"/>
      <c r="D2474" s="161"/>
      <c r="E2474" s="160"/>
      <c r="F2474" s="162"/>
      <c r="G2474" s="163"/>
      <c r="H2474" s="164"/>
      <c r="I2474" s="172"/>
      <c r="J2474" s="172"/>
      <c r="K2474" s="172"/>
      <c r="L2474" s="172"/>
      <c r="M2474" s="172"/>
      <c r="N2474" s="172"/>
      <c r="O2474" s="172"/>
      <c r="P2474" s="172"/>
      <c r="Q2474" s="172"/>
      <c r="R2474" s="172"/>
      <c r="S2474" s="172"/>
      <c r="T2474" s="172"/>
      <c r="U2474" s="172"/>
      <c r="V2474" s="172"/>
      <c r="W2474" s="172"/>
      <c r="X2474" s="172"/>
      <c r="Y2474" s="172"/>
      <c r="Z2474" s="172"/>
      <c r="AA2474" s="172"/>
      <c r="AB2474" s="172"/>
    </row>
    <row r="2475" spans="1:28" ht="14.25">
      <c r="A2475" s="148" t="s">
        <v>1182</v>
      </c>
      <c r="B2475" s="149" t="s">
        <v>7</v>
      </c>
      <c r="C2475" s="149" t="s">
        <v>1504</v>
      </c>
      <c r="D2475" s="165" t="s">
        <v>1505</v>
      </c>
      <c r="E2475" s="149" t="s">
        <v>10</v>
      </c>
      <c r="F2475" s="150" t="s">
        <v>11</v>
      </c>
      <c r="G2475" s="151" t="s">
        <v>1506</v>
      </c>
      <c r="H2475" s="152" t="s">
        <v>1507</v>
      </c>
      <c r="I2475" s="172"/>
      <c r="J2475" s="172"/>
      <c r="K2475" s="172"/>
      <c r="L2475" s="172"/>
      <c r="M2475" s="172"/>
      <c r="N2475" s="172"/>
      <c r="O2475" s="172"/>
      <c r="P2475" s="172"/>
      <c r="Q2475" s="172"/>
      <c r="R2475" s="172"/>
      <c r="S2475" s="172"/>
      <c r="T2475" s="172"/>
      <c r="U2475" s="172"/>
      <c r="V2475" s="172"/>
      <c r="W2475" s="172"/>
      <c r="X2475" s="172"/>
      <c r="Y2475" s="172"/>
      <c r="Z2475" s="172"/>
      <c r="AA2475" s="172"/>
      <c r="AB2475" s="172"/>
    </row>
    <row r="2476" spans="1:28" ht="25.5">
      <c r="A2476" s="153" t="s">
        <v>1508</v>
      </c>
      <c r="B2476" s="154" t="s">
        <v>1183</v>
      </c>
      <c r="C2476" s="154" t="s">
        <v>27</v>
      </c>
      <c r="D2476" s="155" t="s">
        <v>1184</v>
      </c>
      <c r="E2476" s="154" t="s">
        <v>76</v>
      </c>
      <c r="F2476" s="156">
        <v>1</v>
      </c>
      <c r="G2476" s="157">
        <v>174.24</v>
      </c>
      <c r="H2476" s="158">
        <v>174.24</v>
      </c>
      <c r="I2476" s="172"/>
      <c r="J2476" s="172"/>
      <c r="K2476" s="172"/>
      <c r="L2476" s="172"/>
      <c r="M2476" s="172"/>
      <c r="N2476" s="172"/>
      <c r="O2476" s="172"/>
      <c r="P2476" s="172"/>
      <c r="Q2476" s="172"/>
      <c r="R2476" s="172"/>
      <c r="S2476" s="172"/>
      <c r="T2476" s="172"/>
      <c r="U2476" s="172"/>
      <c r="V2476" s="172"/>
      <c r="W2476" s="172"/>
      <c r="X2476" s="172"/>
      <c r="Y2476" s="172"/>
      <c r="Z2476" s="172"/>
      <c r="AA2476" s="172"/>
      <c r="AB2476" s="172"/>
    </row>
    <row r="2477" spans="1:28" ht="25.5">
      <c r="A2477" s="166" t="s">
        <v>1510</v>
      </c>
      <c r="B2477" s="167" t="s">
        <v>2637</v>
      </c>
      <c r="C2477" s="167" t="s">
        <v>27</v>
      </c>
      <c r="D2477" s="168" t="s">
        <v>1616</v>
      </c>
      <c r="E2477" s="167" t="s">
        <v>1673</v>
      </c>
      <c r="F2477" s="169">
        <v>0.38819999999999999</v>
      </c>
      <c r="G2477" s="170">
        <v>31.63</v>
      </c>
      <c r="H2477" s="171">
        <v>12.27</v>
      </c>
      <c r="I2477" s="172"/>
      <c r="J2477" s="172"/>
      <c r="K2477" s="172"/>
      <c r="L2477" s="172"/>
      <c r="M2477" s="172"/>
      <c r="N2477" s="172"/>
      <c r="O2477" s="172"/>
      <c r="P2477" s="172"/>
      <c r="Q2477" s="172"/>
      <c r="R2477" s="172"/>
      <c r="S2477" s="172"/>
      <c r="T2477" s="172"/>
      <c r="U2477" s="172"/>
      <c r="V2477" s="172"/>
      <c r="W2477" s="172"/>
      <c r="X2477" s="172"/>
      <c r="Y2477" s="172"/>
      <c r="Z2477" s="172"/>
      <c r="AA2477" s="172"/>
      <c r="AB2477" s="172"/>
    </row>
    <row r="2478" spans="1:28" ht="25.5">
      <c r="A2478" s="166" t="s">
        <v>1510</v>
      </c>
      <c r="B2478" s="167" t="s">
        <v>2638</v>
      </c>
      <c r="C2478" s="167" t="s">
        <v>27</v>
      </c>
      <c r="D2478" s="168" t="s">
        <v>2639</v>
      </c>
      <c r="E2478" s="167" t="s">
        <v>1673</v>
      </c>
      <c r="F2478" s="169">
        <v>0.38819999999999999</v>
      </c>
      <c r="G2478" s="170">
        <v>25.52</v>
      </c>
      <c r="H2478" s="171">
        <v>9.9</v>
      </c>
      <c r="I2478" s="172"/>
      <c r="J2478" s="172"/>
      <c r="K2478" s="172"/>
      <c r="L2478" s="172"/>
      <c r="M2478" s="172"/>
      <c r="N2478" s="172"/>
      <c r="O2478" s="172"/>
      <c r="P2478" s="172"/>
      <c r="Q2478" s="172"/>
      <c r="R2478" s="172"/>
      <c r="S2478" s="172"/>
      <c r="T2478" s="172"/>
      <c r="U2478" s="172"/>
      <c r="V2478" s="172"/>
      <c r="W2478" s="172"/>
      <c r="X2478" s="172"/>
      <c r="Y2478" s="172"/>
      <c r="Z2478" s="172"/>
      <c r="AA2478" s="172"/>
      <c r="AB2478" s="172"/>
    </row>
    <row r="2479" spans="1:28" ht="25.5">
      <c r="A2479" s="166" t="s">
        <v>1513</v>
      </c>
      <c r="B2479" s="167" t="s">
        <v>3002</v>
      </c>
      <c r="C2479" s="167" t="s">
        <v>27</v>
      </c>
      <c r="D2479" s="168" t="s">
        <v>3003</v>
      </c>
      <c r="E2479" s="167" t="s">
        <v>76</v>
      </c>
      <c r="F2479" s="169">
        <v>1</v>
      </c>
      <c r="G2479" s="170">
        <v>152.07</v>
      </c>
      <c r="H2479" s="171">
        <v>152.07</v>
      </c>
      <c r="I2479" s="172"/>
      <c r="J2479" s="172"/>
      <c r="K2479" s="172"/>
      <c r="L2479" s="172"/>
      <c r="M2479" s="172"/>
      <c r="N2479" s="172"/>
      <c r="O2479" s="172"/>
      <c r="P2479" s="172"/>
      <c r="Q2479" s="172"/>
      <c r="R2479" s="172"/>
      <c r="S2479" s="172"/>
      <c r="T2479" s="172"/>
      <c r="U2479" s="172"/>
      <c r="V2479" s="172"/>
      <c r="W2479" s="172"/>
      <c r="X2479" s="172"/>
      <c r="Y2479" s="172"/>
      <c r="Z2479" s="172"/>
      <c r="AA2479" s="172"/>
      <c r="AB2479" s="172"/>
    </row>
    <row r="2480" spans="1:28" ht="14.25">
      <c r="A2480" s="159"/>
      <c r="B2480" s="160"/>
      <c r="C2480" s="160"/>
      <c r="D2480" s="161"/>
      <c r="E2480" s="160"/>
      <c r="F2480" s="162"/>
      <c r="G2480" s="163"/>
      <c r="H2480" s="164"/>
      <c r="I2480" s="172"/>
      <c r="J2480" s="172"/>
      <c r="K2480" s="172"/>
      <c r="L2480" s="172"/>
      <c r="M2480" s="172"/>
      <c r="N2480" s="172"/>
      <c r="O2480" s="172"/>
      <c r="P2480" s="172"/>
      <c r="Q2480" s="172"/>
      <c r="R2480" s="172"/>
      <c r="S2480" s="172"/>
      <c r="T2480" s="172"/>
      <c r="U2480" s="172"/>
      <c r="V2480" s="172"/>
      <c r="W2480" s="172"/>
      <c r="X2480" s="172"/>
      <c r="Y2480" s="172"/>
      <c r="Z2480" s="172"/>
      <c r="AA2480" s="172"/>
      <c r="AB2480" s="172"/>
    </row>
    <row r="2481" spans="1:28" ht="14.25">
      <c r="A2481" s="148" t="s">
        <v>1187</v>
      </c>
      <c r="B2481" s="149" t="s">
        <v>7</v>
      </c>
      <c r="C2481" s="149" t="s">
        <v>1504</v>
      </c>
      <c r="D2481" s="165" t="s">
        <v>1505</v>
      </c>
      <c r="E2481" s="149" t="s">
        <v>10</v>
      </c>
      <c r="F2481" s="150" t="s">
        <v>11</v>
      </c>
      <c r="G2481" s="151" t="s">
        <v>1506</v>
      </c>
      <c r="H2481" s="152" t="s">
        <v>1507</v>
      </c>
      <c r="I2481" s="172"/>
      <c r="J2481" s="172"/>
      <c r="K2481" s="172"/>
      <c r="L2481" s="172"/>
      <c r="M2481" s="172"/>
      <c r="N2481" s="172"/>
      <c r="O2481" s="172"/>
      <c r="P2481" s="172"/>
      <c r="Q2481" s="172"/>
      <c r="R2481" s="172"/>
      <c r="S2481" s="172"/>
      <c r="T2481" s="172"/>
      <c r="U2481" s="172"/>
      <c r="V2481" s="172"/>
      <c r="W2481" s="172"/>
      <c r="X2481" s="172"/>
      <c r="Y2481" s="172"/>
      <c r="Z2481" s="172"/>
      <c r="AA2481" s="172"/>
      <c r="AB2481" s="172"/>
    </row>
    <row r="2482" spans="1:28" ht="25.5">
      <c r="A2482" s="153" t="s">
        <v>1508</v>
      </c>
      <c r="B2482" s="154" t="s">
        <v>1188</v>
      </c>
      <c r="C2482" s="154" t="s">
        <v>20</v>
      </c>
      <c r="D2482" s="155" t="s">
        <v>1189</v>
      </c>
      <c r="E2482" s="154" t="s">
        <v>1190</v>
      </c>
      <c r="F2482" s="156">
        <v>1</v>
      </c>
      <c r="G2482" s="157">
        <v>36.409999999999997</v>
      </c>
      <c r="H2482" s="158">
        <v>36.409999999999997</v>
      </c>
      <c r="I2482" s="172"/>
      <c r="J2482" s="172"/>
      <c r="K2482" s="172"/>
      <c r="L2482" s="172"/>
      <c r="M2482" s="172"/>
      <c r="N2482" s="172"/>
      <c r="O2482" s="172"/>
      <c r="P2482" s="172"/>
      <c r="Q2482" s="172"/>
      <c r="R2482" s="172"/>
      <c r="S2482" s="172"/>
      <c r="T2482" s="172"/>
      <c r="U2482" s="172"/>
      <c r="V2482" s="172"/>
      <c r="W2482" s="172"/>
      <c r="X2482" s="172"/>
      <c r="Y2482" s="172"/>
      <c r="Z2482" s="172"/>
      <c r="AA2482" s="172"/>
      <c r="AB2482" s="172"/>
    </row>
    <row r="2483" spans="1:28" ht="14.25">
      <c r="A2483" s="166" t="s">
        <v>1513</v>
      </c>
      <c r="B2483" s="167" t="s">
        <v>3004</v>
      </c>
      <c r="C2483" s="167" t="s">
        <v>20</v>
      </c>
      <c r="D2483" s="168" t="s">
        <v>2226</v>
      </c>
      <c r="E2483" s="167" t="s">
        <v>1673</v>
      </c>
      <c r="F2483" s="169">
        <v>0.15</v>
      </c>
      <c r="G2483" s="170">
        <v>23.356100000000001</v>
      </c>
      <c r="H2483" s="171">
        <v>3.5034000000000001</v>
      </c>
      <c r="I2483" s="172"/>
      <c r="J2483" s="172"/>
      <c r="K2483" s="172"/>
      <c r="L2483" s="172"/>
      <c r="M2483" s="172"/>
      <c r="N2483" s="172"/>
      <c r="O2483" s="172"/>
      <c r="P2483" s="172"/>
      <c r="Q2483" s="172"/>
      <c r="R2483" s="172"/>
      <c r="S2483" s="172"/>
      <c r="T2483" s="172"/>
      <c r="U2483" s="172"/>
      <c r="V2483" s="172"/>
      <c r="W2483" s="172"/>
      <c r="X2483" s="172"/>
      <c r="Y2483" s="172"/>
      <c r="Z2483" s="172"/>
      <c r="AA2483" s="172"/>
      <c r="AB2483" s="172"/>
    </row>
    <row r="2484" spans="1:28" ht="14.25">
      <c r="A2484" s="166" t="s">
        <v>1513</v>
      </c>
      <c r="B2484" s="167" t="s">
        <v>3005</v>
      </c>
      <c r="C2484" s="167" t="s">
        <v>20</v>
      </c>
      <c r="D2484" s="168" t="s">
        <v>3006</v>
      </c>
      <c r="E2484" s="167" t="s">
        <v>1673</v>
      </c>
      <c r="F2484" s="169">
        <v>0.15</v>
      </c>
      <c r="G2484" s="170">
        <v>26.715299999999999</v>
      </c>
      <c r="H2484" s="171">
        <v>4.0072999999999999</v>
      </c>
      <c r="I2484" s="172"/>
      <c r="J2484" s="172"/>
      <c r="K2484" s="172"/>
      <c r="L2484" s="172"/>
      <c r="M2484" s="172"/>
      <c r="N2484" s="172"/>
      <c r="O2484" s="172"/>
      <c r="P2484" s="172"/>
      <c r="Q2484" s="172"/>
      <c r="R2484" s="172"/>
      <c r="S2484" s="172"/>
      <c r="T2484" s="172"/>
      <c r="U2484" s="172"/>
      <c r="V2484" s="172"/>
      <c r="W2484" s="172"/>
      <c r="X2484" s="172"/>
      <c r="Y2484" s="172"/>
      <c r="Z2484" s="172"/>
      <c r="AA2484" s="172"/>
      <c r="AB2484" s="172"/>
    </row>
    <row r="2485" spans="1:28" ht="14.25">
      <c r="A2485" s="166" t="s">
        <v>1513</v>
      </c>
      <c r="B2485" s="167" t="s">
        <v>3007</v>
      </c>
      <c r="C2485" s="167" t="s">
        <v>20</v>
      </c>
      <c r="D2485" s="168" t="s">
        <v>3008</v>
      </c>
      <c r="E2485" s="167" t="s">
        <v>1190</v>
      </c>
      <c r="F2485" s="169">
        <v>1</v>
      </c>
      <c r="G2485" s="170">
        <v>28.903400000000001</v>
      </c>
      <c r="H2485" s="171">
        <v>28.903400000000001</v>
      </c>
      <c r="I2485" s="172"/>
      <c r="J2485" s="172"/>
      <c r="K2485" s="172"/>
      <c r="L2485" s="172"/>
      <c r="M2485" s="172"/>
      <c r="N2485" s="172"/>
      <c r="O2485" s="172"/>
      <c r="P2485" s="172"/>
      <c r="Q2485" s="172"/>
      <c r="R2485" s="172"/>
      <c r="S2485" s="172"/>
      <c r="T2485" s="172"/>
      <c r="U2485" s="172"/>
      <c r="V2485" s="172"/>
      <c r="W2485" s="172"/>
      <c r="X2485" s="172"/>
      <c r="Y2485" s="172"/>
      <c r="Z2485" s="172"/>
      <c r="AA2485" s="172"/>
      <c r="AB2485" s="172"/>
    </row>
    <row r="2486" spans="1:28" ht="14.25">
      <c r="A2486" s="159"/>
      <c r="B2486" s="160"/>
      <c r="C2486" s="160"/>
      <c r="D2486" s="161"/>
      <c r="E2486" s="160"/>
      <c r="F2486" s="162"/>
      <c r="G2486" s="163"/>
      <c r="H2486" s="164"/>
      <c r="I2486" s="172"/>
      <c r="J2486" s="172"/>
      <c r="K2486" s="172"/>
      <c r="L2486" s="172"/>
      <c r="M2486" s="172"/>
      <c r="N2486" s="172"/>
      <c r="O2486" s="172"/>
      <c r="P2486" s="172"/>
      <c r="Q2486" s="172"/>
      <c r="R2486" s="172"/>
      <c r="S2486" s="172"/>
      <c r="T2486" s="172"/>
      <c r="U2486" s="172"/>
      <c r="V2486" s="172"/>
      <c r="W2486" s="172"/>
      <c r="X2486" s="172"/>
      <c r="Y2486" s="172"/>
      <c r="Z2486" s="172"/>
      <c r="AA2486" s="172"/>
      <c r="AB2486" s="172"/>
    </row>
    <row r="2487" spans="1:28" ht="14.25">
      <c r="A2487" s="148" t="s">
        <v>1191</v>
      </c>
      <c r="B2487" s="149" t="s">
        <v>7</v>
      </c>
      <c r="C2487" s="149" t="s">
        <v>1504</v>
      </c>
      <c r="D2487" s="165" t="s">
        <v>1505</v>
      </c>
      <c r="E2487" s="149" t="s">
        <v>10</v>
      </c>
      <c r="F2487" s="150" t="s">
        <v>11</v>
      </c>
      <c r="G2487" s="151" t="s">
        <v>1506</v>
      </c>
      <c r="H2487" s="152" t="s">
        <v>1507</v>
      </c>
      <c r="I2487" s="172"/>
      <c r="J2487" s="172"/>
      <c r="K2487" s="172"/>
      <c r="L2487" s="172"/>
      <c r="M2487" s="172"/>
      <c r="N2487" s="172"/>
      <c r="O2487" s="172"/>
      <c r="P2487" s="172"/>
      <c r="Q2487" s="172"/>
      <c r="R2487" s="172"/>
      <c r="S2487" s="172"/>
      <c r="T2487" s="172"/>
      <c r="U2487" s="172"/>
      <c r="V2487" s="172"/>
      <c r="W2487" s="172"/>
      <c r="X2487" s="172"/>
      <c r="Y2487" s="172"/>
      <c r="Z2487" s="172"/>
      <c r="AA2487" s="172"/>
      <c r="AB2487" s="172"/>
    </row>
    <row r="2488" spans="1:28" ht="38.25">
      <c r="A2488" s="153" t="s">
        <v>1508</v>
      </c>
      <c r="B2488" s="154" t="s">
        <v>1192</v>
      </c>
      <c r="C2488" s="154" t="s">
        <v>147</v>
      </c>
      <c r="D2488" s="155" t="s">
        <v>1193</v>
      </c>
      <c r="E2488" s="154" t="s">
        <v>76</v>
      </c>
      <c r="F2488" s="156">
        <v>1</v>
      </c>
      <c r="G2488" s="157">
        <v>4083.87</v>
      </c>
      <c r="H2488" s="158">
        <v>4083.87</v>
      </c>
      <c r="I2488" s="172"/>
      <c r="J2488" s="172"/>
      <c r="K2488" s="172"/>
      <c r="L2488" s="172"/>
      <c r="M2488" s="172"/>
      <c r="N2488" s="172"/>
      <c r="O2488" s="172"/>
      <c r="P2488" s="172"/>
      <c r="Q2488" s="172"/>
      <c r="R2488" s="172"/>
      <c r="S2488" s="172"/>
      <c r="T2488" s="172"/>
      <c r="U2488" s="172"/>
      <c r="V2488" s="172"/>
      <c r="W2488" s="172"/>
      <c r="X2488" s="172"/>
      <c r="Y2488" s="172"/>
      <c r="Z2488" s="172"/>
      <c r="AA2488" s="172"/>
      <c r="AB2488" s="172"/>
    </row>
    <row r="2489" spans="1:28" ht="25.5">
      <c r="A2489" s="166" t="s">
        <v>1510</v>
      </c>
      <c r="B2489" s="167" t="s">
        <v>2118</v>
      </c>
      <c r="C2489" s="167" t="s">
        <v>27</v>
      </c>
      <c r="D2489" s="168" t="s">
        <v>2119</v>
      </c>
      <c r="E2489" s="167" t="s">
        <v>1673</v>
      </c>
      <c r="F2489" s="169">
        <v>0.6</v>
      </c>
      <c r="G2489" s="170">
        <v>30.48</v>
      </c>
      <c r="H2489" s="171">
        <v>18.28</v>
      </c>
      <c r="I2489" s="172"/>
      <c r="J2489" s="172"/>
      <c r="K2489" s="172"/>
      <c r="L2489" s="172"/>
      <c r="M2489" s="172"/>
      <c r="N2489" s="172"/>
      <c r="O2489" s="172"/>
      <c r="P2489" s="172"/>
      <c r="Q2489" s="172"/>
      <c r="R2489" s="172"/>
      <c r="S2489" s="172"/>
      <c r="T2489" s="172"/>
      <c r="U2489" s="172"/>
      <c r="V2489" s="172"/>
      <c r="W2489" s="172"/>
      <c r="X2489" s="172"/>
      <c r="Y2489" s="172"/>
      <c r="Z2489" s="172"/>
      <c r="AA2489" s="172"/>
      <c r="AB2489" s="172"/>
    </row>
    <row r="2490" spans="1:28" ht="25.5">
      <c r="A2490" s="166" t="s">
        <v>1510</v>
      </c>
      <c r="B2490" s="167" t="s">
        <v>2411</v>
      </c>
      <c r="C2490" s="167" t="s">
        <v>27</v>
      </c>
      <c r="D2490" s="168" t="s">
        <v>2412</v>
      </c>
      <c r="E2490" s="167" t="s">
        <v>1673</v>
      </c>
      <c r="F2490" s="169">
        <v>0.6</v>
      </c>
      <c r="G2490" s="170">
        <v>24.48</v>
      </c>
      <c r="H2490" s="171">
        <v>14.68</v>
      </c>
      <c r="I2490" s="172"/>
      <c r="J2490" s="172"/>
      <c r="K2490" s="172"/>
      <c r="L2490" s="172"/>
      <c r="M2490" s="172"/>
      <c r="N2490" s="172"/>
      <c r="O2490" s="172"/>
      <c r="P2490" s="172"/>
      <c r="Q2490" s="172"/>
      <c r="R2490" s="172"/>
      <c r="S2490" s="172"/>
      <c r="T2490" s="172"/>
      <c r="U2490" s="172"/>
      <c r="V2490" s="172"/>
      <c r="W2490" s="172"/>
      <c r="X2490" s="172"/>
      <c r="Y2490" s="172"/>
      <c r="Z2490" s="172"/>
      <c r="AA2490" s="172"/>
      <c r="AB2490" s="172"/>
    </row>
    <row r="2491" spans="1:28" ht="25.5">
      <c r="A2491" s="166" t="s">
        <v>1513</v>
      </c>
      <c r="B2491" s="167" t="s">
        <v>3009</v>
      </c>
      <c r="C2491" s="167" t="s">
        <v>627</v>
      </c>
      <c r="D2491" s="168" t="s">
        <v>3010</v>
      </c>
      <c r="E2491" s="167" t="s">
        <v>48</v>
      </c>
      <c r="F2491" s="169">
        <v>1</v>
      </c>
      <c r="G2491" s="170">
        <v>4050.91</v>
      </c>
      <c r="H2491" s="171">
        <v>4050.91</v>
      </c>
      <c r="I2491" s="172"/>
      <c r="J2491" s="172"/>
      <c r="K2491" s="172"/>
      <c r="L2491" s="172"/>
      <c r="M2491" s="172"/>
      <c r="N2491" s="172"/>
      <c r="O2491" s="172"/>
      <c r="P2491" s="172"/>
      <c r="Q2491" s="172"/>
      <c r="R2491" s="172"/>
      <c r="S2491" s="172"/>
      <c r="T2491" s="172"/>
      <c r="U2491" s="172"/>
      <c r="V2491" s="172"/>
      <c r="W2491" s="172"/>
      <c r="X2491" s="172"/>
      <c r="Y2491" s="172"/>
      <c r="Z2491" s="172"/>
      <c r="AA2491" s="172"/>
      <c r="AB2491" s="172"/>
    </row>
    <row r="2492" spans="1:28" ht="14.25">
      <c r="A2492" s="159"/>
      <c r="B2492" s="160"/>
      <c r="C2492" s="160"/>
      <c r="D2492" s="161"/>
      <c r="E2492" s="160"/>
      <c r="F2492" s="162"/>
      <c r="G2492" s="163"/>
      <c r="H2492" s="164"/>
      <c r="I2492" s="172"/>
      <c r="J2492" s="172"/>
      <c r="K2492" s="172"/>
      <c r="L2492" s="172"/>
      <c r="M2492" s="172"/>
      <c r="N2492" s="172"/>
      <c r="O2492" s="172"/>
      <c r="P2492" s="172"/>
      <c r="Q2492" s="172"/>
      <c r="R2492" s="172"/>
      <c r="S2492" s="172"/>
      <c r="T2492" s="172"/>
      <c r="U2492" s="172"/>
      <c r="V2492" s="172"/>
      <c r="W2492" s="172"/>
      <c r="X2492" s="172"/>
      <c r="Y2492" s="172"/>
      <c r="Z2492" s="172"/>
      <c r="AA2492" s="172"/>
      <c r="AB2492" s="172"/>
    </row>
    <row r="2493" spans="1:28" ht="14.25">
      <c r="A2493" s="148" t="s">
        <v>1194</v>
      </c>
      <c r="B2493" s="149" t="s">
        <v>7</v>
      </c>
      <c r="C2493" s="149" t="s">
        <v>1504</v>
      </c>
      <c r="D2493" s="165" t="s">
        <v>1505</v>
      </c>
      <c r="E2493" s="149" t="s">
        <v>10</v>
      </c>
      <c r="F2493" s="150" t="s">
        <v>11</v>
      </c>
      <c r="G2493" s="151" t="s">
        <v>1506</v>
      </c>
      <c r="H2493" s="152" t="s">
        <v>1507</v>
      </c>
      <c r="I2493" s="172"/>
      <c r="J2493" s="172"/>
      <c r="K2493" s="172"/>
      <c r="L2493" s="172"/>
      <c r="M2493" s="172"/>
      <c r="N2493" s="172"/>
      <c r="O2493" s="172"/>
      <c r="P2493" s="172"/>
      <c r="Q2493" s="172"/>
      <c r="R2493" s="172"/>
      <c r="S2493" s="172"/>
      <c r="T2493" s="172"/>
      <c r="U2493" s="172"/>
      <c r="V2493" s="172"/>
      <c r="W2493" s="172"/>
      <c r="X2493" s="172"/>
      <c r="Y2493" s="172"/>
      <c r="Z2493" s="172"/>
      <c r="AA2493" s="172"/>
      <c r="AB2493" s="172"/>
    </row>
    <row r="2494" spans="1:28" ht="38.25">
      <c r="A2494" s="153" t="s">
        <v>1508</v>
      </c>
      <c r="B2494" s="154" t="s">
        <v>1195</v>
      </c>
      <c r="C2494" s="154" t="s">
        <v>27</v>
      </c>
      <c r="D2494" s="155" t="s">
        <v>1196</v>
      </c>
      <c r="E2494" s="154" t="s">
        <v>322</v>
      </c>
      <c r="F2494" s="156">
        <v>1</v>
      </c>
      <c r="G2494" s="157">
        <v>104.89</v>
      </c>
      <c r="H2494" s="158">
        <v>104.89</v>
      </c>
      <c r="I2494" s="172"/>
      <c r="J2494" s="172"/>
      <c r="K2494" s="172"/>
      <c r="L2494" s="172"/>
      <c r="M2494" s="172"/>
      <c r="N2494" s="172"/>
      <c r="O2494" s="172"/>
      <c r="P2494" s="172"/>
      <c r="Q2494" s="172"/>
      <c r="R2494" s="172"/>
      <c r="S2494" s="172"/>
      <c r="T2494" s="172"/>
      <c r="U2494" s="172"/>
      <c r="V2494" s="172"/>
      <c r="W2494" s="172"/>
      <c r="X2494" s="172"/>
      <c r="Y2494" s="172"/>
      <c r="Z2494" s="172"/>
      <c r="AA2494" s="172"/>
      <c r="AB2494" s="172"/>
    </row>
    <row r="2495" spans="1:28" ht="25.5">
      <c r="A2495" s="166" t="s">
        <v>1510</v>
      </c>
      <c r="B2495" s="167" t="s">
        <v>2118</v>
      </c>
      <c r="C2495" s="167" t="s">
        <v>27</v>
      </c>
      <c r="D2495" s="168" t="s">
        <v>2119</v>
      </c>
      <c r="E2495" s="167" t="s">
        <v>1673</v>
      </c>
      <c r="F2495" s="169">
        <v>0.3876</v>
      </c>
      <c r="G2495" s="170">
        <v>30.48</v>
      </c>
      <c r="H2495" s="171">
        <v>11.81</v>
      </c>
      <c r="I2495" s="172"/>
      <c r="J2495" s="172"/>
      <c r="K2495" s="172"/>
      <c r="L2495" s="172"/>
      <c r="M2495" s="172"/>
      <c r="N2495" s="172"/>
      <c r="O2495" s="172"/>
      <c r="P2495" s="172"/>
      <c r="Q2495" s="172"/>
      <c r="R2495" s="172"/>
      <c r="S2495" s="172"/>
      <c r="T2495" s="172"/>
      <c r="U2495" s="172"/>
      <c r="V2495" s="172"/>
      <c r="W2495" s="172"/>
      <c r="X2495" s="172"/>
      <c r="Y2495" s="172"/>
      <c r="Z2495" s="172"/>
      <c r="AA2495" s="172"/>
      <c r="AB2495" s="172"/>
    </row>
    <row r="2496" spans="1:28" ht="25.5">
      <c r="A2496" s="166" t="s">
        <v>1510</v>
      </c>
      <c r="B2496" s="167" t="s">
        <v>2411</v>
      </c>
      <c r="C2496" s="167" t="s">
        <v>27</v>
      </c>
      <c r="D2496" s="168" t="s">
        <v>2412</v>
      </c>
      <c r="E2496" s="167" t="s">
        <v>1673</v>
      </c>
      <c r="F2496" s="169">
        <v>0.3876</v>
      </c>
      <c r="G2496" s="170">
        <v>24.48</v>
      </c>
      <c r="H2496" s="171">
        <v>9.48</v>
      </c>
      <c r="I2496" s="172"/>
      <c r="J2496" s="172"/>
      <c r="K2496" s="172"/>
      <c r="L2496" s="172"/>
      <c r="M2496" s="172"/>
      <c r="N2496" s="172"/>
      <c r="O2496" s="172"/>
      <c r="P2496" s="172"/>
      <c r="Q2496" s="172"/>
      <c r="R2496" s="172"/>
      <c r="S2496" s="172"/>
      <c r="T2496" s="172"/>
      <c r="U2496" s="172"/>
      <c r="V2496" s="172"/>
      <c r="W2496" s="172"/>
      <c r="X2496" s="172"/>
      <c r="Y2496" s="172"/>
      <c r="Z2496" s="172"/>
      <c r="AA2496" s="172"/>
      <c r="AB2496" s="172"/>
    </row>
    <row r="2497" spans="1:28" ht="25.5">
      <c r="A2497" s="166" t="s">
        <v>1513</v>
      </c>
      <c r="B2497" s="167" t="s">
        <v>3011</v>
      </c>
      <c r="C2497" s="167" t="s">
        <v>27</v>
      </c>
      <c r="D2497" s="168" t="s">
        <v>3012</v>
      </c>
      <c r="E2497" s="167" t="s">
        <v>322</v>
      </c>
      <c r="F2497" s="169">
        <v>1.0225</v>
      </c>
      <c r="G2497" s="170">
        <v>81.77</v>
      </c>
      <c r="H2497" s="171">
        <v>83.6</v>
      </c>
      <c r="I2497" s="172"/>
      <c r="J2497" s="172"/>
      <c r="K2497" s="172"/>
      <c r="L2497" s="172"/>
      <c r="M2497" s="172"/>
      <c r="N2497" s="172"/>
      <c r="O2497" s="172"/>
      <c r="P2497" s="172"/>
      <c r="Q2497" s="172"/>
      <c r="R2497" s="172"/>
      <c r="S2497" s="172"/>
      <c r="T2497" s="172"/>
      <c r="U2497" s="172"/>
      <c r="V2497" s="172"/>
      <c r="W2497" s="172"/>
      <c r="X2497" s="172"/>
      <c r="Y2497" s="172"/>
      <c r="Z2497" s="172"/>
      <c r="AA2497" s="172"/>
      <c r="AB2497" s="172"/>
    </row>
    <row r="2498" spans="1:28" ht="14.25">
      <c r="A2498" s="159"/>
      <c r="B2498" s="160"/>
      <c r="C2498" s="160"/>
      <c r="D2498" s="161"/>
      <c r="E2498" s="160"/>
      <c r="F2498" s="162"/>
      <c r="G2498" s="163"/>
      <c r="H2498" s="164"/>
      <c r="I2498" s="172"/>
      <c r="J2498" s="172"/>
      <c r="K2498" s="172"/>
      <c r="L2498" s="172"/>
      <c r="M2498" s="172"/>
      <c r="N2498" s="172"/>
      <c r="O2498" s="172"/>
      <c r="P2498" s="172"/>
      <c r="Q2498" s="172"/>
      <c r="R2498" s="172"/>
      <c r="S2498" s="172"/>
      <c r="T2498" s="172"/>
      <c r="U2498" s="172"/>
      <c r="V2498" s="172"/>
      <c r="W2498" s="172"/>
      <c r="X2498" s="172"/>
      <c r="Y2498" s="172"/>
      <c r="Z2498" s="172"/>
      <c r="AA2498" s="172"/>
      <c r="AB2498" s="172"/>
    </row>
    <row r="2499" spans="1:28" ht="14.25">
      <c r="A2499" s="148" t="s">
        <v>1197</v>
      </c>
      <c r="B2499" s="149" t="s">
        <v>7</v>
      </c>
      <c r="C2499" s="149" t="s">
        <v>1504</v>
      </c>
      <c r="D2499" s="165" t="s">
        <v>1505</v>
      </c>
      <c r="E2499" s="149" t="s">
        <v>10</v>
      </c>
      <c r="F2499" s="150" t="s">
        <v>11</v>
      </c>
      <c r="G2499" s="151" t="s">
        <v>1506</v>
      </c>
      <c r="H2499" s="152" t="s">
        <v>1507</v>
      </c>
      <c r="I2499" s="172"/>
      <c r="J2499" s="172"/>
      <c r="K2499" s="172"/>
      <c r="L2499" s="172"/>
      <c r="M2499" s="172"/>
      <c r="N2499" s="172"/>
      <c r="O2499" s="172"/>
      <c r="P2499" s="172"/>
      <c r="Q2499" s="172"/>
      <c r="R2499" s="172"/>
      <c r="S2499" s="172"/>
      <c r="T2499" s="172"/>
      <c r="U2499" s="172"/>
      <c r="V2499" s="172"/>
      <c r="W2499" s="172"/>
      <c r="X2499" s="172"/>
      <c r="Y2499" s="172"/>
      <c r="Z2499" s="172"/>
      <c r="AA2499" s="172"/>
      <c r="AB2499" s="172"/>
    </row>
    <row r="2500" spans="1:28" ht="38.25">
      <c r="A2500" s="153" t="s">
        <v>1508</v>
      </c>
      <c r="B2500" s="154" t="s">
        <v>1198</v>
      </c>
      <c r="C2500" s="154" t="s">
        <v>27</v>
      </c>
      <c r="D2500" s="155" t="s">
        <v>1199</v>
      </c>
      <c r="E2500" s="154" t="s">
        <v>322</v>
      </c>
      <c r="F2500" s="156">
        <v>1</v>
      </c>
      <c r="G2500" s="157">
        <v>67.64</v>
      </c>
      <c r="H2500" s="158">
        <v>67.64</v>
      </c>
      <c r="I2500" s="172"/>
      <c r="J2500" s="172"/>
      <c r="K2500" s="172"/>
      <c r="L2500" s="172"/>
      <c r="M2500" s="172"/>
      <c r="N2500" s="172"/>
      <c r="O2500" s="172"/>
      <c r="P2500" s="172"/>
      <c r="Q2500" s="172"/>
      <c r="R2500" s="172"/>
      <c r="S2500" s="172"/>
      <c r="T2500" s="172"/>
      <c r="U2500" s="172"/>
      <c r="V2500" s="172"/>
      <c r="W2500" s="172"/>
      <c r="X2500" s="172"/>
      <c r="Y2500" s="172"/>
      <c r="Z2500" s="172"/>
      <c r="AA2500" s="172"/>
      <c r="AB2500" s="172"/>
    </row>
    <row r="2501" spans="1:28" ht="25.5">
      <c r="A2501" s="166" t="s">
        <v>1510</v>
      </c>
      <c r="B2501" s="167" t="s">
        <v>2411</v>
      </c>
      <c r="C2501" s="167" t="s">
        <v>27</v>
      </c>
      <c r="D2501" s="168" t="s">
        <v>2412</v>
      </c>
      <c r="E2501" s="167" t="s">
        <v>1673</v>
      </c>
      <c r="F2501" s="169">
        <v>0.29089999999999999</v>
      </c>
      <c r="G2501" s="170">
        <v>24.48</v>
      </c>
      <c r="H2501" s="171">
        <v>7.12</v>
      </c>
      <c r="I2501" s="172"/>
      <c r="J2501" s="172"/>
      <c r="K2501" s="172"/>
      <c r="L2501" s="172"/>
      <c r="M2501" s="172"/>
      <c r="N2501" s="172"/>
      <c r="O2501" s="172"/>
      <c r="P2501" s="172"/>
      <c r="Q2501" s="172"/>
      <c r="R2501" s="172"/>
      <c r="S2501" s="172"/>
      <c r="T2501" s="172"/>
      <c r="U2501" s="172"/>
      <c r="V2501" s="172"/>
      <c r="W2501" s="172"/>
      <c r="X2501" s="172"/>
      <c r="Y2501" s="172"/>
      <c r="Z2501" s="172"/>
      <c r="AA2501" s="172"/>
      <c r="AB2501" s="172"/>
    </row>
    <row r="2502" spans="1:28" ht="25.5">
      <c r="A2502" s="166" t="s">
        <v>1510</v>
      </c>
      <c r="B2502" s="167" t="s">
        <v>2118</v>
      </c>
      <c r="C2502" s="167" t="s">
        <v>27</v>
      </c>
      <c r="D2502" s="168" t="s">
        <v>2119</v>
      </c>
      <c r="E2502" s="167" t="s">
        <v>1673</v>
      </c>
      <c r="F2502" s="169">
        <v>0.29089999999999999</v>
      </c>
      <c r="G2502" s="170">
        <v>30.48</v>
      </c>
      <c r="H2502" s="171">
        <v>8.86</v>
      </c>
      <c r="I2502" s="172"/>
      <c r="J2502" s="172"/>
      <c r="K2502" s="172"/>
      <c r="L2502" s="172"/>
      <c r="M2502" s="172"/>
      <c r="N2502" s="172"/>
      <c r="O2502" s="172"/>
      <c r="P2502" s="172"/>
      <c r="Q2502" s="172"/>
      <c r="R2502" s="172"/>
      <c r="S2502" s="172"/>
      <c r="T2502" s="172"/>
      <c r="U2502" s="172"/>
      <c r="V2502" s="172"/>
      <c r="W2502" s="172"/>
      <c r="X2502" s="172"/>
      <c r="Y2502" s="172"/>
      <c r="Z2502" s="172"/>
      <c r="AA2502" s="172"/>
      <c r="AB2502" s="172"/>
    </row>
    <row r="2503" spans="1:28" ht="25.5">
      <c r="A2503" s="166" t="s">
        <v>1513</v>
      </c>
      <c r="B2503" s="167" t="s">
        <v>3013</v>
      </c>
      <c r="C2503" s="167" t="s">
        <v>27</v>
      </c>
      <c r="D2503" s="168" t="s">
        <v>3014</v>
      </c>
      <c r="E2503" s="167" t="s">
        <v>322</v>
      </c>
      <c r="F2503" s="169">
        <v>1.0225</v>
      </c>
      <c r="G2503" s="170">
        <v>50.53</v>
      </c>
      <c r="H2503" s="171">
        <v>51.66</v>
      </c>
      <c r="I2503" s="172"/>
      <c r="J2503" s="172"/>
      <c r="K2503" s="172"/>
      <c r="L2503" s="172"/>
      <c r="M2503" s="172"/>
      <c r="N2503" s="172"/>
      <c r="O2503" s="172"/>
      <c r="P2503" s="172"/>
      <c r="Q2503" s="172"/>
      <c r="R2503" s="172"/>
      <c r="S2503" s="172"/>
      <c r="T2503" s="172"/>
      <c r="U2503" s="172"/>
      <c r="V2503" s="172"/>
      <c r="W2503" s="172"/>
      <c r="X2503" s="172"/>
      <c r="Y2503" s="172"/>
      <c r="Z2503" s="172"/>
      <c r="AA2503" s="172"/>
      <c r="AB2503" s="172"/>
    </row>
    <row r="2504" spans="1:28" ht="14.25">
      <c r="A2504" s="159"/>
      <c r="B2504" s="160"/>
      <c r="C2504" s="160"/>
      <c r="D2504" s="161"/>
      <c r="E2504" s="160"/>
      <c r="F2504" s="162"/>
      <c r="G2504" s="163"/>
      <c r="H2504" s="164"/>
      <c r="I2504" s="172"/>
      <c r="J2504" s="172"/>
      <c r="K2504" s="172"/>
      <c r="L2504" s="172"/>
      <c r="M2504" s="172"/>
      <c r="N2504" s="172"/>
      <c r="O2504" s="172"/>
      <c r="P2504" s="172"/>
      <c r="Q2504" s="172"/>
      <c r="R2504" s="172"/>
      <c r="S2504" s="172"/>
      <c r="T2504" s="172"/>
      <c r="U2504" s="172"/>
      <c r="V2504" s="172"/>
      <c r="W2504" s="172"/>
      <c r="X2504" s="172"/>
      <c r="Y2504" s="172"/>
      <c r="Z2504" s="172"/>
      <c r="AA2504" s="172"/>
      <c r="AB2504" s="172"/>
    </row>
    <row r="2505" spans="1:28" ht="14.25">
      <c r="A2505" s="148" t="s">
        <v>1200</v>
      </c>
      <c r="B2505" s="149" t="s">
        <v>7</v>
      </c>
      <c r="C2505" s="149" t="s">
        <v>1504</v>
      </c>
      <c r="D2505" s="165" t="s">
        <v>1505</v>
      </c>
      <c r="E2505" s="149" t="s">
        <v>10</v>
      </c>
      <c r="F2505" s="150" t="s">
        <v>11</v>
      </c>
      <c r="G2505" s="151" t="s">
        <v>1506</v>
      </c>
      <c r="H2505" s="152" t="s">
        <v>1507</v>
      </c>
      <c r="I2505" s="172"/>
      <c r="J2505" s="172"/>
      <c r="K2505" s="172"/>
      <c r="L2505" s="172"/>
      <c r="M2505" s="172"/>
      <c r="N2505" s="172"/>
      <c r="O2505" s="172"/>
      <c r="P2505" s="172"/>
      <c r="Q2505" s="172"/>
      <c r="R2505" s="172"/>
      <c r="S2505" s="172"/>
      <c r="T2505" s="172"/>
      <c r="U2505" s="172"/>
      <c r="V2505" s="172"/>
      <c r="W2505" s="172"/>
      <c r="X2505" s="172"/>
      <c r="Y2505" s="172"/>
      <c r="Z2505" s="172"/>
      <c r="AA2505" s="172"/>
      <c r="AB2505" s="172"/>
    </row>
    <row r="2506" spans="1:28" ht="25.5">
      <c r="A2506" s="153" t="s">
        <v>1508</v>
      </c>
      <c r="B2506" s="154" t="s">
        <v>1201</v>
      </c>
      <c r="C2506" s="154" t="s">
        <v>27</v>
      </c>
      <c r="D2506" s="155" t="s">
        <v>1202</v>
      </c>
      <c r="E2506" s="154" t="s">
        <v>76</v>
      </c>
      <c r="F2506" s="156">
        <v>1</v>
      </c>
      <c r="G2506" s="157">
        <v>91.39</v>
      </c>
      <c r="H2506" s="158">
        <v>91.39</v>
      </c>
      <c r="I2506" s="172"/>
      <c r="J2506" s="172"/>
      <c r="K2506" s="172"/>
      <c r="L2506" s="172"/>
      <c r="M2506" s="172"/>
      <c r="N2506" s="172"/>
      <c r="O2506" s="172"/>
      <c r="P2506" s="172"/>
      <c r="Q2506" s="172"/>
      <c r="R2506" s="172"/>
      <c r="S2506" s="172"/>
      <c r="T2506" s="172"/>
      <c r="U2506" s="172"/>
      <c r="V2506" s="172"/>
      <c r="W2506" s="172"/>
      <c r="X2506" s="172"/>
      <c r="Y2506" s="172"/>
      <c r="Z2506" s="172"/>
      <c r="AA2506" s="172"/>
      <c r="AB2506" s="172"/>
    </row>
    <row r="2507" spans="1:28" ht="25.5">
      <c r="A2507" s="166" t="s">
        <v>1510</v>
      </c>
      <c r="B2507" s="167" t="s">
        <v>2411</v>
      </c>
      <c r="C2507" s="167" t="s">
        <v>27</v>
      </c>
      <c r="D2507" s="168" t="s">
        <v>2412</v>
      </c>
      <c r="E2507" s="167" t="s">
        <v>1673</v>
      </c>
      <c r="F2507" s="169">
        <v>7.1900000000000006E-2</v>
      </c>
      <c r="G2507" s="170">
        <v>24.48</v>
      </c>
      <c r="H2507" s="171">
        <v>1.76</v>
      </c>
      <c r="I2507" s="172"/>
      <c r="J2507" s="172"/>
      <c r="K2507" s="172"/>
      <c r="L2507" s="172"/>
      <c r="M2507" s="172"/>
      <c r="N2507" s="172"/>
      <c r="O2507" s="172"/>
      <c r="P2507" s="172"/>
      <c r="Q2507" s="172"/>
      <c r="R2507" s="172"/>
      <c r="S2507" s="172"/>
      <c r="T2507" s="172"/>
      <c r="U2507" s="172"/>
      <c r="V2507" s="172"/>
      <c r="W2507" s="172"/>
      <c r="X2507" s="172"/>
      <c r="Y2507" s="172"/>
      <c r="Z2507" s="172"/>
      <c r="AA2507" s="172"/>
      <c r="AB2507" s="172"/>
    </row>
    <row r="2508" spans="1:28" ht="25.5">
      <c r="A2508" s="166" t="s">
        <v>1510</v>
      </c>
      <c r="B2508" s="167" t="s">
        <v>2118</v>
      </c>
      <c r="C2508" s="167" t="s">
        <v>27</v>
      </c>
      <c r="D2508" s="168" t="s">
        <v>2119</v>
      </c>
      <c r="E2508" s="167" t="s">
        <v>1673</v>
      </c>
      <c r="F2508" s="169">
        <v>7.1900000000000006E-2</v>
      </c>
      <c r="G2508" s="170">
        <v>30.48</v>
      </c>
      <c r="H2508" s="171">
        <v>2.19</v>
      </c>
      <c r="I2508" s="172"/>
      <c r="J2508" s="172"/>
      <c r="K2508" s="172"/>
      <c r="L2508" s="172"/>
      <c r="M2508" s="172"/>
      <c r="N2508" s="172"/>
      <c r="O2508" s="172"/>
      <c r="P2508" s="172"/>
      <c r="Q2508" s="172"/>
      <c r="R2508" s="172"/>
      <c r="S2508" s="172"/>
      <c r="T2508" s="172"/>
      <c r="U2508" s="172"/>
      <c r="V2508" s="172"/>
      <c r="W2508" s="172"/>
      <c r="X2508" s="172"/>
      <c r="Y2508" s="172"/>
      <c r="Z2508" s="172"/>
      <c r="AA2508" s="172"/>
      <c r="AB2508" s="172"/>
    </row>
    <row r="2509" spans="1:28" ht="25.5">
      <c r="A2509" s="166" t="s">
        <v>1513</v>
      </c>
      <c r="B2509" s="167" t="s">
        <v>3015</v>
      </c>
      <c r="C2509" s="167" t="s">
        <v>27</v>
      </c>
      <c r="D2509" s="168" t="s">
        <v>3016</v>
      </c>
      <c r="E2509" s="167" t="s">
        <v>76</v>
      </c>
      <c r="F2509" s="169">
        <v>1</v>
      </c>
      <c r="G2509" s="170">
        <v>87.32</v>
      </c>
      <c r="H2509" s="171">
        <v>87.32</v>
      </c>
      <c r="I2509" s="172"/>
      <c r="J2509" s="172"/>
      <c r="K2509" s="172"/>
      <c r="L2509" s="172"/>
      <c r="M2509" s="172"/>
      <c r="N2509" s="172"/>
      <c r="O2509" s="172"/>
      <c r="P2509" s="172"/>
      <c r="Q2509" s="172"/>
      <c r="R2509" s="172"/>
      <c r="S2509" s="172"/>
      <c r="T2509" s="172"/>
      <c r="U2509" s="172"/>
      <c r="V2509" s="172"/>
      <c r="W2509" s="172"/>
      <c r="X2509" s="172"/>
      <c r="Y2509" s="172"/>
      <c r="Z2509" s="172"/>
      <c r="AA2509" s="172"/>
      <c r="AB2509" s="172"/>
    </row>
    <row r="2510" spans="1:28" ht="14.25">
      <c r="A2510" s="166" t="s">
        <v>1513</v>
      </c>
      <c r="B2510" s="167" t="s">
        <v>2445</v>
      </c>
      <c r="C2510" s="167" t="s">
        <v>27</v>
      </c>
      <c r="D2510" s="168" t="s">
        <v>2446</v>
      </c>
      <c r="E2510" s="167" t="s">
        <v>76</v>
      </c>
      <c r="F2510" s="169">
        <v>8.3999999999999995E-3</v>
      </c>
      <c r="G2510" s="170">
        <v>14.75</v>
      </c>
      <c r="H2510" s="171">
        <v>0.12</v>
      </c>
      <c r="I2510" s="172"/>
      <c r="J2510" s="172"/>
      <c r="K2510" s="172"/>
      <c r="L2510" s="172"/>
      <c r="M2510" s="172"/>
      <c r="N2510" s="172"/>
      <c r="O2510" s="172"/>
      <c r="P2510" s="172"/>
      <c r="Q2510" s="172"/>
      <c r="R2510" s="172"/>
      <c r="S2510" s="172"/>
      <c r="T2510" s="172"/>
      <c r="U2510" s="172"/>
      <c r="V2510" s="172"/>
      <c r="W2510" s="172"/>
      <c r="X2510" s="172"/>
      <c r="Y2510" s="172"/>
      <c r="Z2510" s="172"/>
      <c r="AA2510" s="172"/>
      <c r="AB2510" s="172"/>
    </row>
    <row r="2511" spans="1:28" ht="14.25">
      <c r="A2511" s="159"/>
      <c r="B2511" s="160"/>
      <c r="C2511" s="160"/>
      <c r="D2511" s="161"/>
      <c r="E2511" s="160"/>
      <c r="F2511" s="162"/>
      <c r="G2511" s="163"/>
      <c r="H2511" s="164"/>
      <c r="I2511" s="172"/>
      <c r="J2511" s="172"/>
      <c r="K2511" s="172"/>
      <c r="L2511" s="172"/>
      <c r="M2511" s="172"/>
      <c r="N2511" s="172"/>
      <c r="O2511" s="172"/>
      <c r="P2511" s="172"/>
      <c r="Q2511" s="172"/>
      <c r="R2511" s="172"/>
      <c r="S2511" s="172"/>
      <c r="T2511" s="172"/>
      <c r="U2511" s="172"/>
      <c r="V2511" s="172"/>
      <c r="W2511" s="172"/>
      <c r="X2511" s="172"/>
      <c r="Y2511" s="172"/>
      <c r="Z2511" s="172"/>
      <c r="AA2511" s="172"/>
      <c r="AB2511" s="172"/>
    </row>
    <row r="2512" spans="1:28" ht="14.25">
      <c r="A2512" s="148" t="s">
        <v>1203</v>
      </c>
      <c r="B2512" s="149" t="s">
        <v>7</v>
      </c>
      <c r="C2512" s="149" t="s">
        <v>1504</v>
      </c>
      <c r="D2512" s="165" t="s">
        <v>1505</v>
      </c>
      <c r="E2512" s="149" t="s">
        <v>10</v>
      </c>
      <c r="F2512" s="150" t="s">
        <v>11</v>
      </c>
      <c r="G2512" s="151" t="s">
        <v>1506</v>
      </c>
      <c r="H2512" s="152" t="s">
        <v>1507</v>
      </c>
      <c r="I2512" s="172"/>
      <c r="J2512" s="172"/>
      <c r="K2512" s="172"/>
      <c r="L2512" s="172"/>
      <c r="M2512" s="172"/>
      <c r="N2512" s="172"/>
      <c r="O2512" s="172"/>
      <c r="P2512" s="172"/>
      <c r="Q2512" s="172"/>
      <c r="R2512" s="172"/>
      <c r="S2512" s="172"/>
      <c r="T2512" s="172"/>
      <c r="U2512" s="172"/>
      <c r="V2512" s="172"/>
      <c r="W2512" s="172"/>
      <c r="X2512" s="172"/>
      <c r="Y2512" s="172"/>
      <c r="Z2512" s="172"/>
      <c r="AA2512" s="172"/>
      <c r="AB2512" s="172"/>
    </row>
    <row r="2513" spans="1:28" ht="14.25">
      <c r="A2513" s="153" t="s">
        <v>1508</v>
      </c>
      <c r="B2513" s="154" t="s">
        <v>1204</v>
      </c>
      <c r="C2513" s="154" t="s">
        <v>20</v>
      </c>
      <c r="D2513" s="155" t="s">
        <v>1205</v>
      </c>
      <c r="E2513" s="154" t="s">
        <v>311</v>
      </c>
      <c r="F2513" s="156">
        <v>1</v>
      </c>
      <c r="G2513" s="157">
        <v>79.760000000000005</v>
      </c>
      <c r="H2513" s="158">
        <v>79.760000000000005</v>
      </c>
      <c r="I2513" s="172"/>
      <c r="J2513" s="172"/>
      <c r="K2513" s="172"/>
      <c r="L2513" s="172"/>
      <c r="M2513" s="172"/>
      <c r="N2513" s="172"/>
      <c r="O2513" s="172"/>
      <c r="P2513" s="172"/>
      <c r="Q2513" s="172"/>
      <c r="R2513" s="172"/>
      <c r="S2513" s="172"/>
      <c r="T2513" s="172"/>
      <c r="U2513" s="172"/>
      <c r="V2513" s="172"/>
      <c r="W2513" s="172"/>
      <c r="X2513" s="172"/>
      <c r="Y2513" s="172"/>
      <c r="Z2513" s="172"/>
      <c r="AA2513" s="172"/>
      <c r="AB2513" s="172"/>
    </row>
    <row r="2514" spans="1:28" ht="25.5">
      <c r="A2514" s="166" t="s">
        <v>1513</v>
      </c>
      <c r="B2514" s="167" t="s">
        <v>3017</v>
      </c>
      <c r="C2514" s="167" t="s">
        <v>20</v>
      </c>
      <c r="D2514" s="168" t="s">
        <v>3018</v>
      </c>
      <c r="E2514" s="167" t="s">
        <v>48</v>
      </c>
      <c r="F2514" s="169">
        <v>1</v>
      </c>
      <c r="G2514" s="170">
        <v>46.7</v>
      </c>
      <c r="H2514" s="171" t="s">
        <v>3019</v>
      </c>
      <c r="I2514" s="172"/>
      <c r="J2514" s="172"/>
      <c r="K2514" s="172"/>
      <c r="L2514" s="172"/>
      <c r="M2514" s="172"/>
      <c r="N2514" s="172"/>
      <c r="O2514" s="172"/>
      <c r="P2514" s="172"/>
      <c r="Q2514" s="172"/>
      <c r="R2514" s="172"/>
      <c r="S2514" s="172"/>
      <c r="T2514" s="172"/>
      <c r="U2514" s="172"/>
      <c r="V2514" s="172"/>
      <c r="W2514" s="172"/>
      <c r="X2514" s="172"/>
      <c r="Y2514" s="172"/>
      <c r="Z2514" s="172"/>
      <c r="AA2514" s="172"/>
      <c r="AB2514" s="172"/>
    </row>
    <row r="2515" spans="1:28" ht="25.5">
      <c r="A2515" s="166" t="s">
        <v>1513</v>
      </c>
      <c r="B2515" s="167" t="s">
        <v>2290</v>
      </c>
      <c r="C2515" s="167" t="s">
        <v>20</v>
      </c>
      <c r="D2515" s="168" t="s">
        <v>2291</v>
      </c>
      <c r="E2515" s="167" t="s">
        <v>61</v>
      </c>
      <c r="F2515" s="169">
        <v>0.56000000000000005</v>
      </c>
      <c r="G2515" s="170">
        <v>0.13</v>
      </c>
      <c r="H2515" s="171" t="s">
        <v>3020</v>
      </c>
      <c r="I2515" s="172"/>
      <c r="J2515" s="172"/>
      <c r="K2515" s="172"/>
      <c r="L2515" s="172"/>
      <c r="M2515" s="172"/>
      <c r="N2515" s="172"/>
      <c r="O2515" s="172"/>
      <c r="P2515" s="172"/>
      <c r="Q2515" s="172"/>
      <c r="R2515" s="172"/>
      <c r="S2515" s="172"/>
      <c r="T2515" s="172"/>
      <c r="U2515" s="172"/>
      <c r="V2515" s="172"/>
      <c r="W2515" s="172"/>
      <c r="X2515" s="172"/>
      <c r="Y2515" s="172"/>
      <c r="Z2515" s="172"/>
      <c r="AA2515" s="172"/>
      <c r="AB2515" s="172"/>
    </row>
    <row r="2516" spans="1:28" ht="14.25">
      <c r="A2516" s="166" t="s">
        <v>1508</v>
      </c>
      <c r="B2516" s="167" t="s">
        <v>1591</v>
      </c>
      <c r="C2516" s="167" t="s">
        <v>20</v>
      </c>
      <c r="D2516" s="168" t="s">
        <v>1592</v>
      </c>
      <c r="E2516" s="167" t="s">
        <v>1585</v>
      </c>
      <c r="F2516" s="169">
        <v>0.6</v>
      </c>
      <c r="G2516" s="170">
        <v>24.49</v>
      </c>
      <c r="H2516" s="171" t="s">
        <v>3021</v>
      </c>
      <c r="I2516" s="172"/>
      <c r="J2516" s="172"/>
      <c r="K2516" s="172"/>
      <c r="L2516" s="172"/>
      <c r="M2516" s="172"/>
      <c r="N2516" s="172"/>
      <c r="O2516" s="172"/>
      <c r="P2516" s="172"/>
      <c r="Q2516" s="172"/>
      <c r="R2516" s="172"/>
      <c r="S2516" s="172"/>
      <c r="T2516" s="172"/>
      <c r="U2516" s="172"/>
      <c r="V2516" s="172"/>
      <c r="W2516" s="172"/>
      <c r="X2516" s="172"/>
      <c r="Y2516" s="172"/>
      <c r="Z2516" s="172"/>
      <c r="AA2516" s="172"/>
      <c r="AB2516" s="172"/>
    </row>
    <row r="2517" spans="1:28" ht="14.25">
      <c r="A2517" s="166" t="s">
        <v>1508</v>
      </c>
      <c r="B2517" s="167" t="s">
        <v>1583</v>
      </c>
      <c r="C2517" s="167" t="s">
        <v>20</v>
      </c>
      <c r="D2517" s="168" t="s">
        <v>1584</v>
      </c>
      <c r="E2517" s="167" t="s">
        <v>1585</v>
      </c>
      <c r="F2517" s="169">
        <v>0.6</v>
      </c>
      <c r="G2517" s="170">
        <v>30.49</v>
      </c>
      <c r="H2517" s="171" t="s">
        <v>3022</v>
      </c>
      <c r="I2517" s="172"/>
      <c r="J2517" s="172"/>
      <c r="K2517" s="172"/>
      <c r="L2517" s="172"/>
      <c r="M2517" s="172"/>
      <c r="N2517" s="172"/>
      <c r="O2517" s="172"/>
      <c r="P2517" s="172"/>
      <c r="Q2517" s="172"/>
      <c r="R2517" s="172"/>
      <c r="S2517" s="172"/>
      <c r="T2517" s="172"/>
      <c r="U2517" s="172"/>
      <c r="V2517" s="172"/>
      <c r="W2517" s="172"/>
      <c r="X2517" s="172"/>
      <c r="Y2517" s="172"/>
      <c r="Z2517" s="172"/>
      <c r="AA2517" s="172"/>
      <c r="AB2517" s="172"/>
    </row>
    <row r="2518" spans="1:28" ht="14.25">
      <c r="A2518" s="159"/>
      <c r="B2518" s="160"/>
      <c r="C2518" s="160"/>
      <c r="D2518" s="161"/>
      <c r="E2518" s="160"/>
      <c r="F2518" s="162"/>
      <c r="G2518" s="163"/>
      <c r="H2518" s="164"/>
      <c r="I2518" s="172"/>
      <c r="J2518" s="172"/>
      <c r="K2518" s="172"/>
      <c r="L2518" s="172"/>
      <c r="M2518" s="172"/>
      <c r="N2518" s="172"/>
      <c r="O2518" s="172"/>
      <c r="P2518" s="172"/>
      <c r="Q2518" s="172"/>
      <c r="R2518" s="172"/>
      <c r="S2518" s="172"/>
      <c r="T2518" s="172"/>
      <c r="U2518" s="172"/>
      <c r="V2518" s="172"/>
      <c r="W2518" s="172"/>
      <c r="X2518" s="172"/>
      <c r="Y2518" s="172"/>
      <c r="Z2518" s="172"/>
      <c r="AA2518" s="172"/>
      <c r="AB2518" s="172"/>
    </row>
    <row r="2519" spans="1:28" ht="14.25">
      <c r="A2519" s="148" t="s">
        <v>1206</v>
      </c>
      <c r="B2519" s="149" t="s">
        <v>7</v>
      </c>
      <c r="C2519" s="149" t="s">
        <v>1504</v>
      </c>
      <c r="D2519" s="165" t="s">
        <v>1505</v>
      </c>
      <c r="E2519" s="149" t="s">
        <v>10</v>
      </c>
      <c r="F2519" s="150" t="s">
        <v>11</v>
      </c>
      <c r="G2519" s="151" t="s">
        <v>1506</v>
      </c>
      <c r="H2519" s="152" t="s">
        <v>1507</v>
      </c>
      <c r="I2519" s="172"/>
      <c r="J2519" s="172"/>
      <c r="K2519" s="172"/>
      <c r="L2519" s="172"/>
      <c r="M2519" s="172"/>
      <c r="N2519" s="172"/>
      <c r="O2519" s="172"/>
      <c r="P2519" s="172"/>
      <c r="Q2519" s="172"/>
      <c r="R2519" s="172"/>
      <c r="S2519" s="172"/>
      <c r="T2519" s="172"/>
      <c r="U2519" s="172"/>
      <c r="V2519" s="172"/>
      <c r="W2519" s="172"/>
      <c r="X2519" s="172"/>
      <c r="Y2519" s="172"/>
      <c r="Z2519" s="172"/>
      <c r="AA2519" s="172"/>
      <c r="AB2519" s="172"/>
    </row>
    <row r="2520" spans="1:28" ht="14.25">
      <c r="A2520" s="153" t="s">
        <v>1508</v>
      </c>
      <c r="B2520" s="154" t="s">
        <v>1207</v>
      </c>
      <c r="C2520" s="154" t="s">
        <v>20</v>
      </c>
      <c r="D2520" s="155" t="s">
        <v>1208</v>
      </c>
      <c r="E2520" s="154" t="s">
        <v>311</v>
      </c>
      <c r="F2520" s="156">
        <v>1</v>
      </c>
      <c r="G2520" s="157">
        <v>68.06</v>
      </c>
      <c r="H2520" s="158">
        <v>68.06</v>
      </c>
      <c r="I2520" s="172"/>
      <c r="J2520" s="172"/>
      <c r="K2520" s="172"/>
      <c r="L2520" s="172"/>
      <c r="M2520" s="172"/>
      <c r="N2520" s="172"/>
      <c r="O2520" s="172"/>
      <c r="P2520" s="172"/>
      <c r="Q2520" s="172"/>
      <c r="R2520" s="172"/>
      <c r="S2520" s="172"/>
      <c r="T2520" s="172"/>
      <c r="U2520" s="172"/>
      <c r="V2520" s="172"/>
      <c r="W2520" s="172"/>
      <c r="X2520" s="172"/>
      <c r="Y2520" s="172"/>
      <c r="Z2520" s="172"/>
      <c r="AA2520" s="172"/>
      <c r="AB2520" s="172"/>
    </row>
    <row r="2521" spans="1:28" ht="25.5">
      <c r="A2521" s="166" t="s">
        <v>1513</v>
      </c>
      <c r="B2521" s="167" t="s">
        <v>2290</v>
      </c>
      <c r="C2521" s="167" t="s">
        <v>20</v>
      </c>
      <c r="D2521" s="168" t="s">
        <v>2291</v>
      </c>
      <c r="E2521" s="167" t="s">
        <v>61</v>
      </c>
      <c r="F2521" s="169">
        <v>0.56000000000000005</v>
      </c>
      <c r="G2521" s="170">
        <v>0.13</v>
      </c>
      <c r="H2521" s="171" t="s">
        <v>3020</v>
      </c>
      <c r="I2521" s="172"/>
      <c r="J2521" s="172"/>
      <c r="K2521" s="172"/>
      <c r="L2521" s="172"/>
      <c r="M2521" s="172"/>
      <c r="N2521" s="172"/>
      <c r="O2521" s="172"/>
      <c r="P2521" s="172"/>
      <c r="Q2521" s="172"/>
      <c r="R2521" s="172"/>
      <c r="S2521" s="172"/>
      <c r="T2521" s="172"/>
      <c r="U2521" s="172"/>
      <c r="V2521" s="172"/>
      <c r="W2521" s="172"/>
      <c r="X2521" s="172"/>
      <c r="Y2521" s="172"/>
      <c r="Z2521" s="172"/>
      <c r="AA2521" s="172"/>
      <c r="AB2521" s="172"/>
    </row>
    <row r="2522" spans="1:28" ht="25.5">
      <c r="A2522" s="166" t="s">
        <v>1513</v>
      </c>
      <c r="B2522" s="167" t="s">
        <v>3023</v>
      </c>
      <c r="C2522" s="167" t="s">
        <v>20</v>
      </c>
      <c r="D2522" s="168" t="s">
        <v>3024</v>
      </c>
      <c r="E2522" s="167" t="s">
        <v>48</v>
      </c>
      <c r="F2522" s="169">
        <v>1</v>
      </c>
      <c r="G2522" s="170">
        <v>35</v>
      </c>
      <c r="H2522" s="171" t="s">
        <v>3025</v>
      </c>
      <c r="I2522" s="172"/>
      <c r="J2522" s="172"/>
      <c r="K2522" s="172"/>
      <c r="L2522" s="172"/>
      <c r="M2522" s="172"/>
      <c r="N2522" s="172"/>
      <c r="O2522" s="172"/>
      <c r="P2522" s="172"/>
      <c r="Q2522" s="172"/>
      <c r="R2522" s="172"/>
      <c r="S2522" s="172"/>
      <c r="T2522" s="172"/>
      <c r="U2522" s="172"/>
      <c r="V2522" s="172"/>
      <c r="W2522" s="172"/>
      <c r="X2522" s="172"/>
      <c r="Y2522" s="172"/>
      <c r="Z2522" s="172"/>
      <c r="AA2522" s="172"/>
      <c r="AB2522" s="172"/>
    </row>
    <row r="2523" spans="1:28" ht="14.25">
      <c r="A2523" s="166" t="s">
        <v>1508</v>
      </c>
      <c r="B2523" s="167" t="s">
        <v>1583</v>
      </c>
      <c r="C2523" s="167" t="s">
        <v>20</v>
      </c>
      <c r="D2523" s="168" t="s">
        <v>1584</v>
      </c>
      <c r="E2523" s="167" t="s">
        <v>1585</v>
      </c>
      <c r="F2523" s="169">
        <v>0.6</v>
      </c>
      <c r="G2523" s="170">
        <v>30.49</v>
      </c>
      <c r="H2523" s="171" t="s">
        <v>3022</v>
      </c>
      <c r="I2523" s="172"/>
      <c r="J2523" s="172"/>
      <c r="K2523" s="172"/>
      <c r="L2523" s="172"/>
      <c r="M2523" s="172"/>
      <c r="N2523" s="172"/>
      <c r="O2523" s="172"/>
      <c r="P2523" s="172"/>
      <c r="Q2523" s="172"/>
      <c r="R2523" s="172"/>
      <c r="S2523" s="172"/>
      <c r="T2523" s="172"/>
      <c r="U2523" s="172"/>
      <c r="V2523" s="172"/>
      <c r="W2523" s="172"/>
      <c r="X2523" s="172"/>
      <c r="Y2523" s="172"/>
      <c r="Z2523" s="172"/>
      <c r="AA2523" s="172"/>
      <c r="AB2523" s="172"/>
    </row>
    <row r="2524" spans="1:28" ht="14.25">
      <c r="A2524" s="166" t="s">
        <v>1508</v>
      </c>
      <c r="B2524" s="167" t="s">
        <v>1591</v>
      </c>
      <c r="C2524" s="167" t="s">
        <v>20</v>
      </c>
      <c r="D2524" s="168" t="s">
        <v>1592</v>
      </c>
      <c r="E2524" s="167" t="s">
        <v>1585</v>
      </c>
      <c r="F2524" s="169">
        <v>0.6</v>
      </c>
      <c r="G2524" s="170">
        <v>24.49</v>
      </c>
      <c r="H2524" s="171" t="s">
        <v>3021</v>
      </c>
      <c r="I2524" s="172"/>
      <c r="J2524" s="172"/>
      <c r="K2524" s="172"/>
      <c r="L2524" s="172"/>
      <c r="M2524" s="172"/>
      <c r="N2524" s="172"/>
      <c r="O2524" s="172"/>
      <c r="P2524" s="172"/>
      <c r="Q2524" s="172"/>
      <c r="R2524" s="172"/>
      <c r="S2524" s="172"/>
      <c r="T2524" s="172"/>
      <c r="U2524" s="172"/>
      <c r="V2524" s="172"/>
      <c r="W2524" s="172"/>
      <c r="X2524" s="172"/>
      <c r="Y2524" s="172"/>
      <c r="Z2524" s="172"/>
      <c r="AA2524" s="172"/>
      <c r="AB2524" s="172"/>
    </row>
    <row r="2525" spans="1:28" ht="14.25">
      <c r="A2525" s="159"/>
      <c r="B2525" s="160"/>
      <c r="C2525" s="160"/>
      <c r="D2525" s="161"/>
      <c r="E2525" s="160"/>
      <c r="F2525" s="162"/>
      <c r="G2525" s="163"/>
      <c r="H2525" s="164"/>
      <c r="I2525" s="172"/>
      <c r="J2525" s="172"/>
      <c r="K2525" s="172"/>
      <c r="L2525" s="172"/>
      <c r="M2525" s="172"/>
      <c r="N2525" s="172"/>
      <c r="O2525" s="172"/>
      <c r="P2525" s="172"/>
      <c r="Q2525" s="172"/>
      <c r="R2525" s="172"/>
      <c r="S2525" s="172"/>
      <c r="T2525" s="172"/>
      <c r="U2525" s="172"/>
      <c r="V2525" s="172"/>
      <c r="W2525" s="172"/>
      <c r="X2525" s="172"/>
      <c r="Y2525" s="172"/>
      <c r="Z2525" s="172"/>
      <c r="AA2525" s="172"/>
      <c r="AB2525" s="172"/>
    </row>
    <row r="2526" spans="1:28" ht="14.25">
      <c r="A2526" s="148" t="s">
        <v>1209</v>
      </c>
      <c r="B2526" s="149" t="s">
        <v>7</v>
      </c>
      <c r="C2526" s="149" t="s">
        <v>1504</v>
      </c>
      <c r="D2526" s="165" t="s">
        <v>1505</v>
      </c>
      <c r="E2526" s="149" t="s">
        <v>10</v>
      </c>
      <c r="F2526" s="150" t="s">
        <v>11</v>
      </c>
      <c r="G2526" s="151" t="s">
        <v>1506</v>
      </c>
      <c r="H2526" s="152" t="s">
        <v>1507</v>
      </c>
      <c r="I2526" s="172"/>
      <c r="J2526" s="172"/>
      <c r="K2526" s="172"/>
      <c r="L2526" s="172"/>
      <c r="M2526" s="172"/>
      <c r="N2526" s="172"/>
      <c r="O2526" s="172"/>
      <c r="P2526" s="172"/>
      <c r="Q2526" s="172"/>
      <c r="R2526" s="172"/>
      <c r="S2526" s="172"/>
      <c r="T2526" s="172"/>
      <c r="U2526" s="172"/>
      <c r="V2526" s="172"/>
      <c r="W2526" s="172"/>
      <c r="X2526" s="172"/>
      <c r="Y2526" s="172"/>
      <c r="Z2526" s="172"/>
      <c r="AA2526" s="172"/>
      <c r="AB2526" s="172"/>
    </row>
    <row r="2527" spans="1:28" ht="38.25">
      <c r="A2527" s="153" t="s">
        <v>1508</v>
      </c>
      <c r="B2527" s="154" t="s">
        <v>1210</v>
      </c>
      <c r="C2527" s="154" t="s">
        <v>27</v>
      </c>
      <c r="D2527" s="155" t="s">
        <v>1211</v>
      </c>
      <c r="E2527" s="154" t="s">
        <v>76</v>
      </c>
      <c r="F2527" s="156">
        <v>1</v>
      </c>
      <c r="G2527" s="157">
        <v>36.89</v>
      </c>
      <c r="H2527" s="158">
        <v>36.89</v>
      </c>
      <c r="I2527" s="172"/>
      <c r="J2527" s="172"/>
      <c r="K2527" s="172"/>
      <c r="L2527" s="172"/>
      <c r="M2527" s="172"/>
      <c r="N2527" s="172"/>
      <c r="O2527" s="172"/>
      <c r="P2527" s="172"/>
      <c r="Q2527" s="172"/>
      <c r="R2527" s="172"/>
      <c r="S2527" s="172"/>
      <c r="T2527" s="172"/>
      <c r="U2527" s="172"/>
      <c r="V2527" s="172"/>
      <c r="W2527" s="172"/>
      <c r="X2527" s="172"/>
      <c r="Y2527" s="172"/>
      <c r="Z2527" s="172"/>
      <c r="AA2527" s="172"/>
      <c r="AB2527" s="172"/>
    </row>
    <row r="2528" spans="1:28" ht="25.5">
      <c r="A2528" s="166" t="s">
        <v>1510</v>
      </c>
      <c r="B2528" s="167" t="s">
        <v>2411</v>
      </c>
      <c r="C2528" s="167" t="s">
        <v>27</v>
      </c>
      <c r="D2528" s="168" t="s">
        <v>2412</v>
      </c>
      <c r="E2528" s="154" t="s">
        <v>1673</v>
      </c>
      <c r="F2528" s="169">
        <v>0.4163</v>
      </c>
      <c r="G2528" s="170">
        <v>24.48</v>
      </c>
      <c r="H2528" s="171">
        <v>10.19</v>
      </c>
      <c r="I2528" s="172"/>
      <c r="J2528" s="172"/>
      <c r="K2528" s="172"/>
      <c r="L2528" s="172"/>
      <c r="M2528" s="172"/>
      <c r="N2528" s="172"/>
      <c r="O2528" s="172"/>
      <c r="P2528" s="172"/>
      <c r="Q2528" s="172"/>
      <c r="R2528" s="172"/>
      <c r="S2528" s="172"/>
      <c r="T2528" s="172"/>
      <c r="U2528" s="172"/>
      <c r="V2528" s="172"/>
      <c r="W2528" s="172"/>
      <c r="X2528" s="172"/>
      <c r="Y2528" s="172"/>
      <c r="Z2528" s="172"/>
      <c r="AA2528" s="172"/>
      <c r="AB2528" s="172"/>
    </row>
    <row r="2529" spans="1:28" ht="25.5">
      <c r="A2529" s="166" t="s">
        <v>1510</v>
      </c>
      <c r="B2529" s="167" t="s">
        <v>2118</v>
      </c>
      <c r="C2529" s="167" t="s">
        <v>27</v>
      </c>
      <c r="D2529" s="168" t="s">
        <v>2119</v>
      </c>
      <c r="E2529" s="167" t="s">
        <v>1673</v>
      </c>
      <c r="F2529" s="169">
        <v>0.4163</v>
      </c>
      <c r="G2529" s="170">
        <v>30.48</v>
      </c>
      <c r="H2529" s="171">
        <v>12.68</v>
      </c>
      <c r="I2529" s="172"/>
      <c r="J2529" s="172"/>
      <c r="K2529" s="172"/>
      <c r="L2529" s="172"/>
      <c r="M2529" s="172"/>
      <c r="N2529" s="172"/>
      <c r="O2529" s="172"/>
      <c r="P2529" s="172"/>
      <c r="Q2529" s="172"/>
      <c r="R2529" s="172"/>
      <c r="S2529" s="172"/>
      <c r="T2529" s="172"/>
      <c r="U2529" s="172"/>
      <c r="V2529" s="172"/>
      <c r="W2529" s="172"/>
      <c r="X2529" s="172"/>
      <c r="Y2529" s="172"/>
      <c r="Z2529" s="172"/>
      <c r="AA2529" s="172"/>
      <c r="AB2529" s="172"/>
    </row>
    <row r="2530" spans="1:28" ht="14.25">
      <c r="A2530" s="166" t="s">
        <v>1513</v>
      </c>
      <c r="B2530" s="167" t="s">
        <v>3026</v>
      </c>
      <c r="C2530" s="167" t="s">
        <v>27</v>
      </c>
      <c r="D2530" s="168" t="s">
        <v>3027</v>
      </c>
      <c r="E2530" s="167" t="s">
        <v>76</v>
      </c>
      <c r="F2530" s="169">
        <v>1</v>
      </c>
      <c r="G2530" s="170">
        <v>12.06</v>
      </c>
      <c r="H2530" s="171">
        <v>12.06</v>
      </c>
      <c r="I2530" s="172"/>
      <c r="J2530" s="172"/>
      <c r="K2530" s="172"/>
      <c r="L2530" s="172"/>
      <c r="M2530" s="172"/>
      <c r="N2530" s="172"/>
      <c r="O2530" s="172"/>
      <c r="P2530" s="172"/>
      <c r="Q2530" s="172"/>
      <c r="R2530" s="172"/>
      <c r="S2530" s="172"/>
      <c r="T2530" s="172"/>
      <c r="U2530" s="172"/>
      <c r="V2530" s="172"/>
      <c r="W2530" s="172"/>
      <c r="X2530" s="172"/>
      <c r="Y2530" s="172"/>
      <c r="Z2530" s="172"/>
      <c r="AA2530" s="172"/>
      <c r="AB2530" s="172"/>
    </row>
    <row r="2531" spans="1:28" ht="14.25">
      <c r="A2531" s="166" t="s">
        <v>1513</v>
      </c>
      <c r="B2531" s="167" t="s">
        <v>3028</v>
      </c>
      <c r="C2531" s="167" t="s">
        <v>27</v>
      </c>
      <c r="D2531" s="168" t="s">
        <v>3029</v>
      </c>
      <c r="E2531" s="167" t="s">
        <v>3030</v>
      </c>
      <c r="F2531" s="169">
        <v>1.1999999999999999E-3</v>
      </c>
      <c r="G2531" s="170">
        <v>56.57</v>
      </c>
      <c r="H2531" s="171">
        <v>0.06</v>
      </c>
      <c r="I2531" s="172"/>
      <c r="J2531" s="172"/>
      <c r="K2531" s="172"/>
      <c r="L2531" s="172"/>
      <c r="M2531" s="172"/>
      <c r="N2531" s="172"/>
      <c r="O2531" s="172"/>
      <c r="P2531" s="172"/>
      <c r="Q2531" s="172"/>
      <c r="R2531" s="172"/>
      <c r="S2531" s="172"/>
      <c r="T2531" s="172"/>
      <c r="U2531" s="172"/>
      <c r="V2531" s="172"/>
      <c r="W2531" s="172"/>
      <c r="X2531" s="172"/>
      <c r="Y2531" s="172"/>
      <c r="Z2531" s="172"/>
      <c r="AA2531" s="172"/>
      <c r="AB2531" s="172"/>
    </row>
    <row r="2532" spans="1:28" ht="25.5">
      <c r="A2532" s="166" t="s">
        <v>1513</v>
      </c>
      <c r="B2532" s="167" t="s">
        <v>3031</v>
      </c>
      <c r="C2532" s="167" t="s">
        <v>27</v>
      </c>
      <c r="D2532" s="168" t="s">
        <v>3032</v>
      </c>
      <c r="E2532" s="167" t="s">
        <v>76</v>
      </c>
      <c r="F2532" s="169">
        <v>4.7999999999999996E-3</v>
      </c>
      <c r="G2532" s="170">
        <v>308.60000000000002</v>
      </c>
      <c r="H2532" s="171">
        <v>1.48</v>
      </c>
      <c r="I2532" s="172"/>
      <c r="J2532" s="172"/>
      <c r="K2532" s="172"/>
      <c r="L2532" s="172"/>
      <c r="M2532" s="172"/>
      <c r="N2532" s="172"/>
      <c r="O2532" s="172"/>
      <c r="P2532" s="172"/>
      <c r="Q2532" s="172"/>
      <c r="R2532" s="172"/>
      <c r="S2532" s="172"/>
      <c r="T2532" s="172"/>
      <c r="U2532" s="172"/>
      <c r="V2532" s="172"/>
      <c r="W2532" s="172"/>
      <c r="X2532" s="172"/>
      <c r="Y2532" s="172"/>
      <c r="Z2532" s="172"/>
      <c r="AA2532" s="172"/>
      <c r="AB2532" s="172"/>
    </row>
    <row r="2533" spans="1:28" ht="14.25">
      <c r="A2533" s="166" t="s">
        <v>1513</v>
      </c>
      <c r="B2533" s="167" t="s">
        <v>2413</v>
      </c>
      <c r="C2533" s="167" t="s">
        <v>27</v>
      </c>
      <c r="D2533" s="168" t="s">
        <v>2414</v>
      </c>
      <c r="E2533" s="167" t="s">
        <v>76</v>
      </c>
      <c r="F2533" s="169">
        <v>0.13880000000000001</v>
      </c>
      <c r="G2533" s="170">
        <v>3.09</v>
      </c>
      <c r="H2533" s="171">
        <v>0.42</v>
      </c>
      <c r="I2533" s="172"/>
      <c r="J2533" s="172"/>
      <c r="K2533" s="172"/>
      <c r="L2533" s="172"/>
      <c r="M2533" s="172"/>
      <c r="N2533" s="172"/>
      <c r="O2533" s="172"/>
      <c r="P2533" s="172"/>
      <c r="Q2533" s="172"/>
      <c r="R2533" s="172"/>
      <c r="S2533" s="172"/>
      <c r="T2533" s="172"/>
      <c r="U2533" s="172"/>
      <c r="V2533" s="172"/>
      <c r="W2533" s="172"/>
      <c r="X2533" s="172"/>
      <c r="Y2533" s="172"/>
      <c r="Z2533" s="172"/>
      <c r="AA2533" s="172"/>
      <c r="AB2533" s="172"/>
    </row>
    <row r="2534" spans="1:28" ht="14.25">
      <c r="A2534" s="159"/>
      <c r="B2534" s="160"/>
      <c r="C2534" s="160"/>
      <c r="D2534" s="161"/>
      <c r="E2534" s="160"/>
      <c r="F2534" s="162"/>
      <c r="G2534" s="163"/>
      <c r="H2534" s="164"/>
      <c r="I2534" s="172"/>
      <c r="J2534" s="172"/>
      <c r="K2534" s="172"/>
      <c r="L2534" s="172"/>
      <c r="M2534" s="172"/>
      <c r="N2534" s="172"/>
      <c r="O2534" s="172"/>
      <c r="P2534" s="172"/>
      <c r="Q2534" s="172"/>
      <c r="R2534" s="172"/>
      <c r="S2534" s="172"/>
      <c r="T2534" s="172"/>
      <c r="U2534" s="172"/>
      <c r="V2534" s="172"/>
      <c r="W2534" s="172"/>
      <c r="X2534" s="172"/>
      <c r="Y2534" s="172"/>
      <c r="Z2534" s="172"/>
      <c r="AA2534" s="172"/>
      <c r="AB2534" s="172"/>
    </row>
    <row r="2535" spans="1:28" ht="14.25">
      <c r="A2535" s="148" t="s">
        <v>1212</v>
      </c>
      <c r="B2535" s="149" t="s">
        <v>7</v>
      </c>
      <c r="C2535" s="149" t="s">
        <v>1504</v>
      </c>
      <c r="D2535" s="165" t="s">
        <v>1505</v>
      </c>
      <c r="E2535" s="149" t="s">
        <v>10</v>
      </c>
      <c r="F2535" s="150" t="s">
        <v>11</v>
      </c>
      <c r="G2535" s="151" t="s">
        <v>1506</v>
      </c>
      <c r="H2535" s="152" t="s">
        <v>1507</v>
      </c>
      <c r="I2535" s="172"/>
      <c r="J2535" s="172"/>
      <c r="K2535" s="172"/>
      <c r="L2535" s="172"/>
      <c r="M2535" s="172"/>
      <c r="N2535" s="172"/>
      <c r="O2535" s="172"/>
      <c r="P2535" s="172"/>
      <c r="Q2535" s="172"/>
      <c r="R2535" s="172"/>
      <c r="S2535" s="172"/>
      <c r="T2535" s="172"/>
      <c r="U2535" s="172"/>
      <c r="V2535" s="172"/>
      <c r="W2535" s="172"/>
      <c r="X2535" s="172"/>
      <c r="Y2535" s="172"/>
      <c r="Z2535" s="172"/>
      <c r="AA2535" s="172"/>
      <c r="AB2535" s="172"/>
    </row>
    <row r="2536" spans="1:28" ht="25.5">
      <c r="A2536" s="153" t="s">
        <v>1508</v>
      </c>
      <c r="B2536" s="154" t="s">
        <v>1213</v>
      </c>
      <c r="C2536" s="154" t="s">
        <v>27</v>
      </c>
      <c r="D2536" s="155" t="s">
        <v>1214</v>
      </c>
      <c r="E2536" s="154" t="s">
        <v>76</v>
      </c>
      <c r="F2536" s="156">
        <v>1</v>
      </c>
      <c r="G2536" s="157">
        <v>40.99</v>
      </c>
      <c r="H2536" s="158">
        <v>40.99</v>
      </c>
      <c r="I2536" s="172"/>
      <c r="J2536" s="172"/>
      <c r="K2536" s="172"/>
      <c r="L2536" s="172"/>
      <c r="M2536" s="172"/>
      <c r="N2536" s="172"/>
      <c r="O2536" s="172"/>
      <c r="P2536" s="172"/>
      <c r="Q2536" s="172"/>
      <c r="R2536" s="172"/>
      <c r="S2536" s="172"/>
      <c r="T2536" s="172"/>
      <c r="U2536" s="172"/>
      <c r="V2536" s="172"/>
      <c r="W2536" s="172"/>
      <c r="X2536" s="172"/>
      <c r="Y2536" s="172"/>
      <c r="Z2536" s="172"/>
      <c r="AA2536" s="172"/>
      <c r="AB2536" s="172"/>
    </row>
    <row r="2537" spans="1:28" ht="25.5">
      <c r="A2537" s="166" t="s">
        <v>1510</v>
      </c>
      <c r="B2537" s="167" t="s">
        <v>2411</v>
      </c>
      <c r="C2537" s="167" t="s">
        <v>27</v>
      </c>
      <c r="D2537" s="168" t="s">
        <v>2412</v>
      </c>
      <c r="E2537" s="167" t="s">
        <v>1673</v>
      </c>
      <c r="F2537" s="169">
        <v>0.40610000000000002</v>
      </c>
      <c r="G2537" s="170">
        <v>24.48</v>
      </c>
      <c r="H2537" s="171">
        <v>9.94</v>
      </c>
      <c r="I2537" s="172"/>
      <c r="J2537" s="172"/>
      <c r="K2537" s="172"/>
      <c r="L2537" s="172"/>
      <c r="M2537" s="172"/>
      <c r="N2537" s="172"/>
      <c r="O2537" s="172"/>
      <c r="P2537" s="172"/>
      <c r="Q2537" s="172"/>
      <c r="R2537" s="172"/>
      <c r="S2537" s="172"/>
      <c r="T2537" s="172"/>
      <c r="U2537" s="172"/>
      <c r="V2537" s="172"/>
      <c r="W2537" s="172"/>
      <c r="X2537" s="172"/>
      <c r="Y2537" s="172"/>
      <c r="Z2537" s="172"/>
      <c r="AA2537" s="172"/>
      <c r="AB2537" s="172"/>
    </row>
    <row r="2538" spans="1:28" s="147" customFormat="1" ht="25.5">
      <c r="A2538" s="166" t="s">
        <v>1510</v>
      </c>
      <c r="B2538" s="167" t="s">
        <v>2118</v>
      </c>
      <c r="C2538" s="167" t="s">
        <v>27</v>
      </c>
      <c r="D2538" s="168" t="s">
        <v>2119</v>
      </c>
      <c r="E2538" s="167" t="s">
        <v>1673</v>
      </c>
      <c r="F2538" s="169">
        <v>0.40610000000000002</v>
      </c>
      <c r="G2538" s="170">
        <v>30.48</v>
      </c>
      <c r="H2538" s="171">
        <v>12.37</v>
      </c>
      <c r="I2538" s="193"/>
      <c r="J2538" s="193"/>
      <c r="K2538" s="193"/>
      <c r="L2538" s="193"/>
      <c r="M2538" s="193"/>
      <c r="N2538" s="193"/>
      <c r="O2538" s="193"/>
      <c r="P2538" s="193"/>
      <c r="Q2538" s="193"/>
      <c r="R2538" s="193"/>
      <c r="S2538" s="193"/>
      <c r="T2538" s="193"/>
      <c r="U2538" s="193"/>
      <c r="V2538" s="193"/>
      <c r="W2538" s="193"/>
      <c r="X2538" s="193"/>
      <c r="Y2538" s="193"/>
      <c r="Z2538" s="193"/>
      <c r="AA2538" s="193"/>
      <c r="AB2538" s="193"/>
    </row>
    <row r="2539" spans="1:28" s="147" customFormat="1" ht="14.25">
      <c r="A2539" s="166" t="s">
        <v>1513</v>
      </c>
      <c r="B2539" s="167" t="s">
        <v>3028</v>
      </c>
      <c r="C2539" s="167" t="s">
        <v>27</v>
      </c>
      <c r="D2539" s="168" t="s">
        <v>3029</v>
      </c>
      <c r="E2539" s="167" t="s">
        <v>3030</v>
      </c>
      <c r="F2539" s="169">
        <v>1.8E-3</v>
      </c>
      <c r="G2539" s="170">
        <v>56.57</v>
      </c>
      <c r="H2539" s="171">
        <v>0.1</v>
      </c>
      <c r="I2539" s="193"/>
      <c r="J2539" s="193"/>
      <c r="K2539" s="193"/>
      <c r="L2539" s="193"/>
      <c r="M2539" s="193"/>
      <c r="N2539" s="193"/>
      <c r="O2539" s="193"/>
      <c r="P2539" s="193"/>
      <c r="Q2539" s="193"/>
      <c r="R2539" s="193"/>
      <c r="S2539" s="193"/>
      <c r="T2539" s="193"/>
      <c r="U2539" s="193"/>
      <c r="V2539" s="193"/>
      <c r="W2539" s="193"/>
      <c r="X2539" s="193"/>
      <c r="Y2539" s="193"/>
      <c r="Z2539" s="193"/>
      <c r="AA2539" s="193"/>
      <c r="AB2539" s="193"/>
    </row>
    <row r="2540" spans="1:28" s="147" customFormat="1" ht="25.5">
      <c r="A2540" s="166" t="s">
        <v>1513</v>
      </c>
      <c r="B2540" s="167" t="s">
        <v>3031</v>
      </c>
      <c r="C2540" s="167" t="s">
        <v>27</v>
      </c>
      <c r="D2540" s="168" t="s">
        <v>3032</v>
      </c>
      <c r="E2540" s="167" t="s">
        <v>76</v>
      </c>
      <c r="F2540" s="169">
        <v>7.1999999999999998E-3</v>
      </c>
      <c r="G2540" s="170">
        <v>308.60000000000002</v>
      </c>
      <c r="H2540" s="171">
        <v>2.2200000000000002</v>
      </c>
      <c r="I2540" s="193"/>
      <c r="J2540" s="193"/>
      <c r="K2540" s="193"/>
      <c r="L2540" s="193"/>
      <c r="M2540" s="193"/>
      <c r="N2540" s="193"/>
      <c r="O2540" s="193"/>
      <c r="P2540" s="193"/>
      <c r="Q2540" s="193"/>
      <c r="R2540" s="193"/>
      <c r="S2540" s="193"/>
      <c r="T2540" s="193"/>
      <c r="U2540" s="193"/>
      <c r="V2540" s="193"/>
      <c r="W2540" s="193"/>
      <c r="X2540" s="193"/>
      <c r="Y2540" s="193"/>
      <c r="Z2540" s="193"/>
      <c r="AA2540" s="193"/>
      <c r="AB2540" s="193"/>
    </row>
    <row r="2541" spans="1:28" s="147" customFormat="1" ht="14.25">
      <c r="A2541" s="166" t="s">
        <v>1513</v>
      </c>
      <c r="B2541" s="167" t="s">
        <v>3033</v>
      </c>
      <c r="C2541" s="167" t="s">
        <v>27</v>
      </c>
      <c r="D2541" s="168" t="s">
        <v>3034</v>
      </c>
      <c r="E2541" s="167" t="s">
        <v>76</v>
      </c>
      <c r="F2541" s="169">
        <v>1</v>
      </c>
      <c r="G2541" s="170">
        <v>15.89</v>
      </c>
      <c r="H2541" s="171">
        <v>15.89</v>
      </c>
      <c r="I2541" s="193"/>
      <c r="J2541" s="193"/>
      <c r="K2541" s="193"/>
      <c r="L2541" s="193"/>
      <c r="M2541" s="193"/>
      <c r="N2541" s="193"/>
      <c r="O2541" s="193"/>
      <c r="P2541" s="193"/>
      <c r="Q2541" s="193"/>
      <c r="R2541" s="193"/>
      <c r="S2541" s="193"/>
      <c r="T2541" s="193"/>
      <c r="U2541" s="193"/>
      <c r="V2541" s="193"/>
      <c r="W2541" s="193"/>
      <c r="X2541" s="193"/>
      <c r="Y2541" s="193"/>
      <c r="Z2541" s="193"/>
      <c r="AA2541" s="193"/>
      <c r="AB2541" s="193"/>
    </row>
    <row r="2542" spans="1:28" ht="14.25">
      <c r="A2542" s="166" t="s">
        <v>1513</v>
      </c>
      <c r="B2542" s="167" t="s">
        <v>2413</v>
      </c>
      <c r="C2542" s="167" t="s">
        <v>27</v>
      </c>
      <c r="D2542" s="168" t="s">
        <v>2414</v>
      </c>
      <c r="E2542" s="167" t="s">
        <v>76</v>
      </c>
      <c r="F2542" s="169">
        <v>0.15229999999999999</v>
      </c>
      <c r="G2542" s="170">
        <v>3.09</v>
      </c>
      <c r="H2542" s="171">
        <v>0.47</v>
      </c>
      <c r="I2542" s="172"/>
      <c r="J2542" s="172"/>
      <c r="K2542" s="172"/>
      <c r="L2542" s="172"/>
      <c r="M2542" s="172"/>
      <c r="N2542" s="172"/>
      <c r="O2542" s="172"/>
      <c r="P2542" s="172"/>
      <c r="Q2542" s="172"/>
      <c r="R2542" s="172"/>
      <c r="S2542" s="172"/>
      <c r="T2542" s="172"/>
      <c r="U2542" s="172"/>
      <c r="V2542" s="172"/>
      <c r="W2542" s="172"/>
      <c r="X2542" s="172"/>
      <c r="Y2542" s="172"/>
      <c r="Z2542" s="172"/>
      <c r="AA2542" s="172"/>
      <c r="AB2542" s="172"/>
    </row>
    <row r="2543" spans="1:28" ht="14.25">
      <c r="A2543" s="159"/>
      <c r="B2543" s="160"/>
      <c r="C2543" s="160"/>
      <c r="D2543" s="161"/>
      <c r="E2543" s="160"/>
      <c r="F2543" s="162"/>
      <c r="G2543" s="163"/>
      <c r="H2543" s="164"/>
      <c r="I2543" s="172"/>
      <c r="J2543" s="172"/>
      <c r="K2543" s="172"/>
      <c r="L2543" s="172"/>
      <c r="M2543" s="172"/>
      <c r="N2543" s="172"/>
      <c r="O2543" s="172"/>
      <c r="P2543" s="172"/>
      <c r="Q2543" s="172"/>
      <c r="R2543" s="172"/>
      <c r="S2543" s="172"/>
      <c r="T2543" s="172"/>
      <c r="U2543" s="172"/>
      <c r="V2543" s="172"/>
      <c r="W2543" s="172"/>
      <c r="X2543" s="172"/>
      <c r="Y2543" s="172"/>
      <c r="Z2543" s="172"/>
      <c r="AA2543" s="172"/>
      <c r="AB2543" s="172"/>
    </row>
    <row r="2544" spans="1:28" ht="14.25">
      <c r="A2544" s="148" t="s">
        <v>1215</v>
      </c>
      <c r="B2544" s="149" t="s">
        <v>7</v>
      </c>
      <c r="C2544" s="149" t="s">
        <v>1504</v>
      </c>
      <c r="D2544" s="165" t="s">
        <v>1505</v>
      </c>
      <c r="E2544" s="149" t="s">
        <v>10</v>
      </c>
      <c r="F2544" s="150" t="s">
        <v>11</v>
      </c>
      <c r="G2544" s="151" t="s">
        <v>1506</v>
      </c>
      <c r="H2544" s="152" t="s">
        <v>1507</v>
      </c>
      <c r="I2544" s="172"/>
      <c r="J2544" s="172"/>
      <c r="K2544" s="172"/>
      <c r="L2544" s="172"/>
      <c r="M2544" s="172"/>
      <c r="N2544" s="172"/>
      <c r="O2544" s="172"/>
      <c r="P2544" s="172"/>
      <c r="Q2544" s="172"/>
      <c r="R2544" s="172"/>
      <c r="S2544" s="172"/>
      <c r="T2544" s="172"/>
      <c r="U2544" s="172"/>
      <c r="V2544" s="172"/>
      <c r="W2544" s="172"/>
      <c r="X2544" s="172"/>
      <c r="Y2544" s="172"/>
      <c r="Z2544" s="172"/>
      <c r="AA2544" s="172"/>
      <c r="AB2544" s="172"/>
    </row>
    <row r="2545" spans="1:28" ht="38.25">
      <c r="A2545" s="153" t="s">
        <v>1508</v>
      </c>
      <c r="B2545" s="154" t="s">
        <v>1216</v>
      </c>
      <c r="C2545" s="154" t="s">
        <v>27</v>
      </c>
      <c r="D2545" s="155" t="s">
        <v>1217</v>
      </c>
      <c r="E2545" s="154" t="s">
        <v>76</v>
      </c>
      <c r="F2545" s="156">
        <v>1</v>
      </c>
      <c r="G2545" s="157">
        <v>17.690000000000001</v>
      </c>
      <c r="H2545" s="158">
        <v>17.690000000000001</v>
      </c>
      <c r="I2545" s="172"/>
      <c r="J2545" s="172"/>
      <c r="K2545" s="172"/>
      <c r="L2545" s="172"/>
      <c r="M2545" s="172"/>
      <c r="N2545" s="172"/>
      <c r="O2545" s="172"/>
      <c r="P2545" s="172"/>
      <c r="Q2545" s="172"/>
      <c r="R2545" s="172"/>
      <c r="S2545" s="172"/>
      <c r="T2545" s="172"/>
      <c r="U2545" s="172"/>
      <c r="V2545" s="172"/>
      <c r="W2545" s="172"/>
      <c r="X2545" s="172"/>
      <c r="Y2545" s="172"/>
      <c r="Z2545" s="172"/>
      <c r="AA2545" s="172"/>
      <c r="AB2545" s="172"/>
    </row>
    <row r="2546" spans="1:28" ht="25.5">
      <c r="A2546" s="166" t="s">
        <v>1510</v>
      </c>
      <c r="B2546" s="167" t="s">
        <v>2411</v>
      </c>
      <c r="C2546" s="167" t="s">
        <v>27</v>
      </c>
      <c r="D2546" s="168" t="s">
        <v>2412</v>
      </c>
      <c r="E2546" s="167" t="s">
        <v>1673</v>
      </c>
      <c r="F2546" s="169">
        <v>0.17774999999999999</v>
      </c>
      <c r="G2546" s="170">
        <v>24.48</v>
      </c>
      <c r="H2546" s="171">
        <v>4.3499999999999996</v>
      </c>
      <c r="I2546" s="172"/>
      <c r="J2546" s="172"/>
      <c r="K2546" s="172"/>
      <c r="L2546" s="172"/>
      <c r="M2546" s="172"/>
      <c r="N2546" s="172"/>
      <c r="O2546" s="172"/>
      <c r="P2546" s="172"/>
      <c r="Q2546" s="172"/>
      <c r="R2546" s="172"/>
      <c r="S2546" s="172"/>
      <c r="T2546" s="172"/>
      <c r="U2546" s="172"/>
      <c r="V2546" s="172"/>
      <c r="W2546" s="172"/>
      <c r="X2546" s="172"/>
      <c r="Y2546" s="172"/>
      <c r="Z2546" s="172"/>
      <c r="AA2546" s="172"/>
      <c r="AB2546" s="172"/>
    </row>
    <row r="2547" spans="1:28" ht="25.5">
      <c r="A2547" s="166" t="s">
        <v>1510</v>
      </c>
      <c r="B2547" s="167" t="s">
        <v>2118</v>
      </c>
      <c r="C2547" s="167" t="s">
        <v>27</v>
      </c>
      <c r="D2547" s="168" t="s">
        <v>2119</v>
      </c>
      <c r="E2547" s="167" t="s">
        <v>1673</v>
      </c>
      <c r="F2547" s="169">
        <v>0.17774999999999999</v>
      </c>
      <c r="G2547" s="170">
        <v>30.48</v>
      </c>
      <c r="H2547" s="171">
        <v>5.41</v>
      </c>
      <c r="I2547" s="172"/>
      <c r="J2547" s="172"/>
      <c r="K2547" s="172"/>
      <c r="L2547" s="172"/>
      <c r="M2547" s="172"/>
      <c r="N2547" s="172"/>
      <c r="O2547" s="172"/>
      <c r="P2547" s="172"/>
      <c r="Q2547" s="172"/>
      <c r="R2547" s="172"/>
      <c r="S2547" s="172"/>
      <c r="T2547" s="172"/>
      <c r="U2547" s="172"/>
      <c r="V2547" s="172"/>
      <c r="W2547" s="172"/>
      <c r="X2547" s="172"/>
      <c r="Y2547" s="172"/>
      <c r="Z2547" s="172"/>
      <c r="AA2547" s="172"/>
      <c r="AB2547" s="172"/>
    </row>
    <row r="2548" spans="1:28" ht="25.5">
      <c r="A2548" s="166" t="s">
        <v>1513</v>
      </c>
      <c r="B2548" s="167" t="s">
        <v>3031</v>
      </c>
      <c r="C2548" s="167" t="s">
        <v>27</v>
      </c>
      <c r="D2548" s="168" t="s">
        <v>3032</v>
      </c>
      <c r="E2548" s="167" t="s">
        <v>76</v>
      </c>
      <c r="F2548" s="169">
        <v>3.8E-3</v>
      </c>
      <c r="G2548" s="170">
        <v>308.60000000000002</v>
      </c>
      <c r="H2548" s="171">
        <v>1.17</v>
      </c>
      <c r="I2548" s="172"/>
      <c r="J2548" s="172"/>
      <c r="K2548" s="172"/>
      <c r="L2548" s="172"/>
      <c r="M2548" s="172"/>
      <c r="N2548" s="172"/>
      <c r="O2548" s="172"/>
      <c r="P2548" s="172"/>
      <c r="Q2548" s="172"/>
      <c r="R2548" s="172"/>
      <c r="S2548" s="172"/>
      <c r="T2548" s="172"/>
      <c r="U2548" s="172"/>
      <c r="V2548" s="172"/>
      <c r="W2548" s="172"/>
      <c r="X2548" s="172"/>
      <c r="Y2548" s="172"/>
      <c r="Z2548" s="172"/>
      <c r="AA2548" s="172"/>
      <c r="AB2548" s="172"/>
    </row>
    <row r="2549" spans="1:28" ht="14.25">
      <c r="A2549" s="166" t="s">
        <v>1513</v>
      </c>
      <c r="B2549" s="167" t="s">
        <v>3028</v>
      </c>
      <c r="C2549" s="167" t="s">
        <v>27</v>
      </c>
      <c r="D2549" s="168" t="s">
        <v>3029</v>
      </c>
      <c r="E2549" s="167" t="s">
        <v>3030</v>
      </c>
      <c r="F2549" s="169">
        <v>9.5E-4</v>
      </c>
      <c r="G2549" s="170">
        <v>56.57</v>
      </c>
      <c r="H2549" s="171">
        <v>0.05</v>
      </c>
      <c r="I2549" s="172"/>
      <c r="J2549" s="172"/>
      <c r="K2549" s="172"/>
      <c r="L2549" s="172"/>
      <c r="M2549" s="172"/>
      <c r="N2549" s="172"/>
      <c r="O2549" s="172"/>
      <c r="P2549" s="172"/>
      <c r="Q2549" s="172"/>
      <c r="R2549" s="172"/>
      <c r="S2549" s="172"/>
      <c r="T2549" s="172"/>
      <c r="U2549" s="172"/>
      <c r="V2549" s="172"/>
      <c r="W2549" s="172"/>
      <c r="X2549" s="172"/>
      <c r="Y2549" s="172"/>
      <c r="Z2549" s="172"/>
      <c r="AA2549" s="172"/>
      <c r="AB2549" s="172"/>
    </row>
    <row r="2550" spans="1:28" ht="14.25">
      <c r="A2550" s="166" t="s">
        <v>1513</v>
      </c>
      <c r="B2550" s="167" t="s">
        <v>2413</v>
      </c>
      <c r="C2550" s="167" t="s">
        <v>27</v>
      </c>
      <c r="D2550" s="168" t="s">
        <v>2414</v>
      </c>
      <c r="E2550" s="167" t="s">
        <v>76</v>
      </c>
      <c r="F2550" s="169">
        <v>0.1333</v>
      </c>
      <c r="G2550" s="170">
        <v>3.09</v>
      </c>
      <c r="H2550" s="171">
        <v>0.41</v>
      </c>
      <c r="I2550" s="172"/>
      <c r="J2550" s="172"/>
      <c r="K2550" s="172"/>
      <c r="L2550" s="172"/>
      <c r="M2550" s="172"/>
      <c r="N2550" s="172"/>
      <c r="O2550" s="172"/>
      <c r="P2550" s="172"/>
      <c r="Q2550" s="172"/>
      <c r="R2550" s="172"/>
      <c r="S2550" s="172"/>
      <c r="T2550" s="172"/>
      <c r="U2550" s="172"/>
      <c r="V2550" s="172"/>
      <c r="W2550" s="172"/>
      <c r="X2550" s="172"/>
      <c r="Y2550" s="172"/>
      <c r="Z2550" s="172"/>
      <c r="AA2550" s="172"/>
      <c r="AB2550" s="172"/>
    </row>
    <row r="2551" spans="1:28" ht="14.25">
      <c r="A2551" s="166" t="s">
        <v>1513</v>
      </c>
      <c r="B2551" s="167" t="s">
        <v>3035</v>
      </c>
      <c r="C2551" s="167" t="s">
        <v>27</v>
      </c>
      <c r="D2551" s="168" t="s">
        <v>3036</v>
      </c>
      <c r="E2551" s="167" t="s">
        <v>76</v>
      </c>
      <c r="F2551" s="169">
        <v>1</v>
      </c>
      <c r="G2551" s="170">
        <v>6.3</v>
      </c>
      <c r="H2551" s="171">
        <v>6.3</v>
      </c>
      <c r="I2551" s="172"/>
      <c r="J2551" s="172"/>
      <c r="K2551" s="172"/>
      <c r="L2551" s="172"/>
      <c r="M2551" s="172"/>
      <c r="N2551" s="172"/>
      <c r="O2551" s="172"/>
      <c r="P2551" s="172"/>
      <c r="Q2551" s="172"/>
      <c r="R2551" s="172"/>
      <c r="S2551" s="172"/>
      <c r="T2551" s="172"/>
      <c r="U2551" s="172"/>
      <c r="V2551" s="172"/>
      <c r="W2551" s="172"/>
      <c r="X2551" s="172"/>
      <c r="Y2551" s="172"/>
      <c r="Z2551" s="172"/>
      <c r="AA2551" s="172"/>
      <c r="AB2551" s="172"/>
    </row>
    <row r="2552" spans="1:28" ht="14.25">
      <c r="A2552" s="159"/>
      <c r="B2552" s="160"/>
      <c r="C2552" s="160"/>
      <c r="D2552" s="161"/>
      <c r="E2552" s="160"/>
      <c r="F2552" s="162"/>
      <c r="G2552" s="163"/>
      <c r="H2552" s="164"/>
      <c r="I2552" s="172"/>
      <c r="J2552" s="172"/>
      <c r="K2552" s="172"/>
      <c r="L2552" s="172"/>
      <c r="M2552" s="172"/>
      <c r="N2552" s="172"/>
      <c r="O2552" s="172"/>
      <c r="P2552" s="172"/>
      <c r="Q2552" s="172"/>
      <c r="R2552" s="172"/>
      <c r="S2552" s="172"/>
      <c r="T2552" s="172"/>
      <c r="U2552" s="172"/>
      <c r="V2552" s="172"/>
      <c r="W2552" s="172"/>
      <c r="X2552" s="172"/>
      <c r="Y2552" s="172"/>
      <c r="Z2552" s="172"/>
      <c r="AA2552" s="172"/>
      <c r="AB2552" s="172"/>
    </row>
    <row r="2553" spans="1:28" ht="14.25">
      <c r="A2553" s="148" t="s">
        <v>1218</v>
      </c>
      <c r="B2553" s="149" t="s">
        <v>7</v>
      </c>
      <c r="C2553" s="149" t="s">
        <v>1504</v>
      </c>
      <c r="D2553" s="165" t="s">
        <v>1505</v>
      </c>
      <c r="E2553" s="149" t="s">
        <v>10</v>
      </c>
      <c r="F2553" s="150" t="s">
        <v>11</v>
      </c>
      <c r="G2553" s="151" t="s">
        <v>1506</v>
      </c>
      <c r="H2553" s="152" t="s">
        <v>1507</v>
      </c>
      <c r="I2553" s="172"/>
      <c r="J2553" s="172"/>
      <c r="K2553" s="172"/>
      <c r="L2553" s="172"/>
      <c r="M2553" s="172"/>
      <c r="N2553" s="172"/>
      <c r="O2553" s="172"/>
      <c r="P2553" s="172"/>
      <c r="Q2553" s="172"/>
      <c r="R2553" s="172"/>
      <c r="S2553" s="172"/>
      <c r="T2553" s="172"/>
      <c r="U2553" s="172"/>
      <c r="V2553" s="172"/>
      <c r="W2553" s="172"/>
      <c r="X2553" s="172"/>
      <c r="Y2553" s="172"/>
      <c r="Z2553" s="172"/>
      <c r="AA2553" s="172"/>
      <c r="AB2553" s="172"/>
    </row>
    <row r="2554" spans="1:28" ht="14.25">
      <c r="A2554" s="153" t="s">
        <v>1508</v>
      </c>
      <c r="B2554" s="154" t="s">
        <v>1219</v>
      </c>
      <c r="C2554" s="154" t="s">
        <v>27</v>
      </c>
      <c r="D2554" s="155" t="s">
        <v>1220</v>
      </c>
      <c r="E2554" s="154" t="s">
        <v>80</v>
      </c>
      <c r="F2554" s="156">
        <v>1</v>
      </c>
      <c r="G2554" s="157">
        <v>89.55</v>
      </c>
      <c r="H2554" s="158">
        <v>89.55</v>
      </c>
      <c r="I2554" s="172"/>
      <c r="J2554" s="172"/>
      <c r="K2554" s="172"/>
      <c r="L2554" s="172"/>
      <c r="M2554" s="172"/>
      <c r="N2554" s="172"/>
      <c r="O2554" s="172"/>
      <c r="P2554" s="172"/>
      <c r="Q2554" s="172"/>
      <c r="R2554" s="172"/>
      <c r="S2554" s="172"/>
      <c r="T2554" s="172"/>
      <c r="U2554" s="172"/>
      <c r="V2554" s="172"/>
      <c r="W2554" s="172"/>
      <c r="X2554" s="172"/>
      <c r="Y2554" s="172"/>
      <c r="Z2554" s="172"/>
      <c r="AA2554" s="172"/>
      <c r="AB2554" s="172"/>
    </row>
    <row r="2555" spans="1:28" ht="25.5">
      <c r="A2555" s="166" t="s">
        <v>1510</v>
      </c>
      <c r="B2555" s="167" t="s">
        <v>1726</v>
      </c>
      <c r="C2555" s="167" t="s">
        <v>27</v>
      </c>
      <c r="D2555" s="168" t="s">
        <v>1727</v>
      </c>
      <c r="E2555" s="167" t="s">
        <v>1673</v>
      </c>
      <c r="F2555" s="169">
        <v>3.9557666999999999</v>
      </c>
      <c r="G2555" s="170">
        <v>22.64</v>
      </c>
      <c r="H2555" s="171">
        <v>89.55</v>
      </c>
      <c r="I2555" s="172"/>
      <c r="J2555" s="172"/>
      <c r="K2555" s="172"/>
      <c r="L2555" s="172"/>
      <c r="M2555" s="172"/>
      <c r="N2555" s="172"/>
      <c r="O2555" s="172"/>
      <c r="P2555" s="172"/>
      <c r="Q2555" s="172"/>
      <c r="R2555" s="172"/>
      <c r="S2555" s="172"/>
      <c r="T2555" s="172"/>
      <c r="U2555" s="172"/>
      <c r="V2555" s="172"/>
      <c r="W2555" s="172"/>
      <c r="X2555" s="172"/>
      <c r="Y2555" s="172"/>
      <c r="Z2555" s="172"/>
      <c r="AA2555" s="172"/>
      <c r="AB2555" s="172"/>
    </row>
    <row r="2556" spans="1:28" ht="14.25">
      <c r="A2556" s="159"/>
      <c r="B2556" s="160"/>
      <c r="C2556" s="160"/>
      <c r="D2556" s="161"/>
      <c r="E2556" s="160"/>
      <c r="F2556" s="162"/>
      <c r="G2556" s="163"/>
      <c r="H2556" s="164"/>
      <c r="I2556" s="172"/>
      <c r="J2556" s="172"/>
      <c r="K2556" s="172"/>
      <c r="L2556" s="172"/>
      <c r="M2556" s="172"/>
      <c r="N2556" s="172"/>
      <c r="O2556" s="172"/>
      <c r="P2556" s="172"/>
      <c r="Q2556" s="172"/>
      <c r="R2556" s="172"/>
      <c r="S2556" s="172"/>
      <c r="T2556" s="172"/>
      <c r="U2556" s="172"/>
      <c r="V2556" s="172"/>
      <c r="W2556" s="172"/>
      <c r="X2556" s="172"/>
      <c r="Y2556" s="172"/>
      <c r="Z2556" s="172"/>
      <c r="AA2556" s="172"/>
      <c r="AB2556" s="172"/>
    </row>
    <row r="2557" spans="1:28" ht="14.25">
      <c r="A2557" s="148" t="s">
        <v>1221</v>
      </c>
      <c r="B2557" s="149" t="s">
        <v>7</v>
      </c>
      <c r="C2557" s="149" t="s">
        <v>1504</v>
      </c>
      <c r="D2557" s="165" t="s">
        <v>1505</v>
      </c>
      <c r="E2557" s="149" t="s">
        <v>10</v>
      </c>
      <c r="F2557" s="150" t="s">
        <v>11</v>
      </c>
      <c r="G2557" s="151" t="s">
        <v>1506</v>
      </c>
      <c r="H2557" s="152" t="s">
        <v>1507</v>
      </c>
      <c r="I2557" s="172"/>
      <c r="J2557" s="172"/>
      <c r="K2557" s="172"/>
      <c r="L2557" s="172"/>
      <c r="M2557" s="172"/>
      <c r="N2557" s="172"/>
      <c r="O2557" s="172"/>
      <c r="P2557" s="172"/>
      <c r="Q2557" s="172"/>
      <c r="R2557" s="172"/>
      <c r="S2557" s="172"/>
      <c r="T2557" s="172"/>
      <c r="U2557" s="172"/>
      <c r="V2557" s="172"/>
      <c r="W2557" s="172"/>
      <c r="X2557" s="172"/>
      <c r="Y2557" s="172"/>
      <c r="Z2557" s="172"/>
      <c r="AA2557" s="172"/>
      <c r="AB2557" s="172"/>
    </row>
    <row r="2558" spans="1:28" ht="14.25">
      <c r="A2558" s="153" t="s">
        <v>1508</v>
      </c>
      <c r="B2558" s="154" t="s">
        <v>1222</v>
      </c>
      <c r="C2558" s="154" t="s">
        <v>27</v>
      </c>
      <c r="D2558" s="155" t="s">
        <v>1223</v>
      </c>
      <c r="E2558" s="154" t="s">
        <v>80</v>
      </c>
      <c r="F2558" s="156">
        <v>1</v>
      </c>
      <c r="G2558" s="157">
        <v>22.69</v>
      </c>
      <c r="H2558" s="158">
        <v>22.69</v>
      </c>
      <c r="I2558" s="172"/>
      <c r="J2558" s="172"/>
      <c r="K2558" s="172"/>
      <c r="L2558" s="172"/>
      <c r="M2558" s="172"/>
      <c r="N2558" s="172"/>
      <c r="O2558" s="172"/>
      <c r="P2558" s="172"/>
      <c r="Q2558" s="172"/>
      <c r="R2558" s="172"/>
      <c r="S2558" s="172"/>
      <c r="T2558" s="172"/>
      <c r="U2558" s="172"/>
      <c r="V2558" s="172"/>
      <c r="W2558" s="172"/>
      <c r="X2558" s="172"/>
      <c r="Y2558" s="172"/>
      <c r="Z2558" s="172"/>
      <c r="AA2558" s="172"/>
      <c r="AB2558" s="172"/>
    </row>
    <row r="2559" spans="1:28" ht="25.5">
      <c r="A2559" s="166" t="s">
        <v>1510</v>
      </c>
      <c r="B2559" s="167" t="s">
        <v>1726</v>
      </c>
      <c r="C2559" s="167" t="s">
        <v>27</v>
      </c>
      <c r="D2559" s="168" t="s">
        <v>1727</v>
      </c>
      <c r="E2559" s="167" t="s">
        <v>1673</v>
      </c>
      <c r="F2559" s="169">
        <v>0.88090000000000002</v>
      </c>
      <c r="G2559" s="170">
        <v>22.64</v>
      </c>
      <c r="H2559" s="171">
        <v>19.940000000000001</v>
      </c>
      <c r="I2559" s="172"/>
      <c r="J2559" s="172"/>
      <c r="K2559" s="172"/>
      <c r="L2559" s="172"/>
      <c r="M2559" s="172"/>
      <c r="N2559" s="172"/>
      <c r="O2559" s="172"/>
      <c r="P2559" s="172"/>
      <c r="Q2559" s="172"/>
      <c r="R2559" s="172"/>
      <c r="S2559" s="172"/>
      <c r="T2559" s="172"/>
      <c r="U2559" s="172"/>
      <c r="V2559" s="172"/>
      <c r="W2559" s="172"/>
      <c r="X2559" s="172"/>
      <c r="Y2559" s="172"/>
      <c r="Z2559" s="172"/>
      <c r="AA2559" s="172"/>
      <c r="AB2559" s="172"/>
    </row>
    <row r="2560" spans="1:28" ht="25.5">
      <c r="A2560" s="166" t="s">
        <v>1510</v>
      </c>
      <c r="B2560" s="167" t="s">
        <v>2172</v>
      </c>
      <c r="C2560" s="167" t="s">
        <v>27</v>
      </c>
      <c r="D2560" s="168" t="s">
        <v>2173</v>
      </c>
      <c r="E2560" s="167" t="s">
        <v>1678</v>
      </c>
      <c r="F2560" s="169">
        <v>9.4200000000000006E-2</v>
      </c>
      <c r="G2560" s="170">
        <v>10.050000000000001</v>
      </c>
      <c r="H2560" s="171">
        <v>0.94</v>
      </c>
      <c r="I2560" s="172"/>
      <c r="J2560" s="172"/>
      <c r="K2560" s="172"/>
      <c r="L2560" s="172"/>
      <c r="M2560" s="172"/>
      <c r="N2560" s="172"/>
      <c r="O2560" s="172"/>
      <c r="P2560" s="172"/>
      <c r="Q2560" s="172"/>
      <c r="R2560" s="172"/>
      <c r="S2560" s="172"/>
      <c r="T2560" s="172"/>
      <c r="U2560" s="172"/>
      <c r="V2560" s="172"/>
      <c r="W2560" s="172"/>
      <c r="X2560" s="172"/>
      <c r="Y2560" s="172"/>
      <c r="Z2560" s="172"/>
      <c r="AA2560" s="172"/>
      <c r="AB2560" s="172"/>
    </row>
    <row r="2561" spans="1:28" ht="38.25">
      <c r="A2561" s="166" t="s">
        <v>1510</v>
      </c>
      <c r="B2561" s="167" t="s">
        <v>1720</v>
      </c>
      <c r="C2561" s="167" t="s">
        <v>27</v>
      </c>
      <c r="D2561" s="168" t="s">
        <v>1721</v>
      </c>
      <c r="E2561" s="167" t="s">
        <v>1678</v>
      </c>
      <c r="F2561" s="169">
        <v>5.4000000000000003E-3</v>
      </c>
      <c r="G2561" s="170">
        <v>328.16</v>
      </c>
      <c r="H2561" s="171">
        <v>1.77</v>
      </c>
      <c r="I2561" s="172"/>
      <c r="J2561" s="172"/>
      <c r="K2561" s="172"/>
      <c r="L2561" s="172"/>
      <c r="M2561" s="172"/>
      <c r="N2561" s="172"/>
      <c r="O2561" s="172"/>
      <c r="P2561" s="172"/>
      <c r="Q2561" s="172"/>
      <c r="R2561" s="172"/>
      <c r="S2561" s="172"/>
      <c r="T2561" s="172"/>
      <c r="U2561" s="172"/>
      <c r="V2561" s="172"/>
      <c r="W2561" s="172"/>
      <c r="X2561" s="172"/>
      <c r="Y2561" s="172"/>
      <c r="Z2561" s="172"/>
      <c r="AA2561" s="172"/>
      <c r="AB2561" s="172"/>
    </row>
    <row r="2562" spans="1:28" ht="38.25">
      <c r="A2562" s="166" t="s">
        <v>1510</v>
      </c>
      <c r="B2562" s="167" t="s">
        <v>1724</v>
      </c>
      <c r="C2562" s="167" t="s">
        <v>27</v>
      </c>
      <c r="D2562" s="168" t="s">
        <v>1725</v>
      </c>
      <c r="E2562" s="167" t="s">
        <v>1668</v>
      </c>
      <c r="F2562" s="169">
        <v>5.9999999999999995E-4</v>
      </c>
      <c r="G2562" s="170">
        <v>76.5</v>
      </c>
      <c r="H2562" s="171">
        <v>0.04</v>
      </c>
      <c r="I2562" s="172"/>
      <c r="J2562" s="172"/>
      <c r="K2562" s="172"/>
      <c r="L2562" s="172"/>
      <c r="M2562" s="172"/>
      <c r="N2562" s="172"/>
      <c r="O2562" s="172"/>
      <c r="P2562" s="172"/>
      <c r="Q2562" s="172"/>
      <c r="R2562" s="172"/>
      <c r="S2562" s="172"/>
      <c r="T2562" s="172"/>
      <c r="U2562" s="172"/>
      <c r="V2562" s="172"/>
      <c r="W2562" s="172"/>
      <c r="X2562" s="172"/>
      <c r="Y2562" s="172"/>
      <c r="Z2562" s="172"/>
      <c r="AA2562" s="172"/>
      <c r="AB2562" s="172"/>
    </row>
    <row r="2563" spans="1:28" ht="14.25">
      <c r="A2563" s="159"/>
      <c r="B2563" s="160"/>
      <c r="C2563" s="160"/>
      <c r="D2563" s="161"/>
      <c r="E2563" s="160"/>
      <c r="F2563" s="162"/>
      <c r="G2563" s="163"/>
      <c r="H2563" s="164"/>
      <c r="I2563" s="172"/>
      <c r="J2563" s="172"/>
      <c r="K2563" s="172"/>
      <c r="L2563" s="172"/>
      <c r="M2563" s="172"/>
      <c r="N2563" s="172"/>
      <c r="O2563" s="172"/>
      <c r="P2563" s="172"/>
      <c r="Q2563" s="172"/>
      <c r="R2563" s="172"/>
      <c r="S2563" s="172"/>
      <c r="T2563" s="172"/>
      <c r="U2563" s="172"/>
      <c r="V2563" s="172"/>
      <c r="W2563" s="172"/>
      <c r="X2563" s="172"/>
      <c r="Y2563" s="172"/>
      <c r="Z2563" s="172"/>
      <c r="AA2563" s="172"/>
      <c r="AB2563" s="172"/>
    </row>
    <row r="2564" spans="1:28" ht="14.25">
      <c r="A2564" s="148" t="s">
        <v>1224</v>
      </c>
      <c r="B2564" s="149" t="s">
        <v>7</v>
      </c>
      <c r="C2564" s="149" t="s">
        <v>1504</v>
      </c>
      <c r="D2564" s="165" t="s">
        <v>1505</v>
      </c>
      <c r="E2564" s="149" t="s">
        <v>10</v>
      </c>
      <c r="F2564" s="150" t="s">
        <v>11</v>
      </c>
      <c r="G2564" s="151" t="s">
        <v>1506</v>
      </c>
      <c r="H2564" s="152" t="s">
        <v>1507</v>
      </c>
      <c r="I2564" s="172"/>
      <c r="J2564" s="172"/>
      <c r="K2564" s="172"/>
      <c r="L2564" s="172"/>
      <c r="M2564" s="172"/>
      <c r="N2564" s="172"/>
      <c r="O2564" s="172"/>
      <c r="P2564" s="172"/>
      <c r="Q2564" s="172"/>
      <c r="R2564" s="172"/>
      <c r="S2564" s="172"/>
      <c r="T2564" s="172"/>
      <c r="U2564" s="172"/>
      <c r="V2564" s="172"/>
      <c r="W2564" s="172"/>
      <c r="X2564" s="172"/>
      <c r="Y2564" s="172"/>
      <c r="Z2564" s="172"/>
      <c r="AA2564" s="172"/>
      <c r="AB2564" s="172"/>
    </row>
    <row r="2565" spans="1:28" ht="25.5">
      <c r="A2565" s="153" t="s">
        <v>1508</v>
      </c>
      <c r="B2565" s="154" t="s">
        <v>1225</v>
      </c>
      <c r="C2565" s="154" t="s">
        <v>20</v>
      </c>
      <c r="D2565" s="155" t="s">
        <v>1226</v>
      </c>
      <c r="E2565" s="154" t="s">
        <v>80</v>
      </c>
      <c r="F2565" s="156">
        <v>1</v>
      </c>
      <c r="G2565" s="157">
        <v>707.93</v>
      </c>
      <c r="H2565" s="158">
        <v>707.93</v>
      </c>
      <c r="I2565" s="172"/>
      <c r="J2565" s="172"/>
      <c r="K2565" s="172"/>
      <c r="L2565" s="172"/>
      <c r="M2565" s="172"/>
      <c r="N2565" s="172"/>
      <c r="O2565" s="172"/>
      <c r="P2565" s="172"/>
      <c r="Q2565" s="172"/>
      <c r="R2565" s="172"/>
      <c r="S2565" s="172"/>
      <c r="T2565" s="172"/>
      <c r="U2565" s="172"/>
      <c r="V2565" s="172"/>
      <c r="W2565" s="172"/>
      <c r="X2565" s="172"/>
      <c r="Y2565" s="172"/>
      <c r="Z2565" s="172"/>
      <c r="AA2565" s="172"/>
      <c r="AB2565" s="172"/>
    </row>
    <row r="2566" spans="1:28" ht="38.25">
      <c r="A2566" s="166" t="s">
        <v>1508</v>
      </c>
      <c r="B2566" s="167" t="s">
        <v>2510</v>
      </c>
      <c r="C2566" s="167" t="s">
        <v>20</v>
      </c>
      <c r="D2566" s="168" t="s">
        <v>2511</v>
      </c>
      <c r="E2566" s="167" t="s">
        <v>80</v>
      </c>
      <c r="F2566" s="169">
        <v>1</v>
      </c>
      <c r="G2566" s="170" t="s">
        <v>3037</v>
      </c>
      <c r="H2566" s="171" t="s">
        <v>3037</v>
      </c>
      <c r="I2566" s="172"/>
      <c r="J2566" s="172"/>
      <c r="K2566" s="172"/>
      <c r="L2566" s="172"/>
      <c r="M2566" s="172"/>
      <c r="N2566" s="172"/>
      <c r="O2566" s="172"/>
      <c r="P2566" s="172"/>
      <c r="Q2566" s="172"/>
      <c r="R2566" s="172"/>
      <c r="S2566" s="172"/>
      <c r="T2566" s="172"/>
      <c r="U2566" s="172"/>
      <c r="V2566" s="172"/>
      <c r="W2566" s="172"/>
      <c r="X2566" s="172"/>
      <c r="Y2566" s="172"/>
      <c r="Z2566" s="172"/>
      <c r="AA2566" s="172"/>
      <c r="AB2566" s="172"/>
    </row>
    <row r="2567" spans="1:28" ht="25.5">
      <c r="A2567" s="166" t="s">
        <v>1508</v>
      </c>
      <c r="B2567" s="167" t="s">
        <v>2158</v>
      </c>
      <c r="C2567" s="167" t="s">
        <v>20</v>
      </c>
      <c r="D2567" s="168" t="s">
        <v>2159</v>
      </c>
      <c r="E2567" s="167" t="s">
        <v>80</v>
      </c>
      <c r="F2567" s="169">
        <v>1</v>
      </c>
      <c r="G2567" s="170" t="s">
        <v>3038</v>
      </c>
      <c r="H2567" s="171" t="s">
        <v>3038</v>
      </c>
      <c r="I2567" s="172"/>
      <c r="J2567" s="172"/>
      <c r="K2567" s="172"/>
      <c r="L2567" s="172"/>
      <c r="M2567" s="172"/>
      <c r="N2567" s="172"/>
      <c r="O2567" s="172"/>
      <c r="P2567" s="172"/>
      <c r="Q2567" s="172"/>
      <c r="R2567" s="172"/>
      <c r="S2567" s="172"/>
      <c r="T2567" s="172"/>
      <c r="U2567" s="172"/>
      <c r="V2567" s="172"/>
      <c r="W2567" s="172"/>
      <c r="X2567" s="172"/>
      <c r="Y2567" s="172"/>
      <c r="Z2567" s="172"/>
      <c r="AA2567" s="172"/>
      <c r="AB2567" s="172"/>
    </row>
    <row r="2568" spans="1:28" ht="14.25">
      <c r="A2568" s="159"/>
      <c r="B2568" s="160"/>
      <c r="C2568" s="160"/>
      <c r="D2568" s="161"/>
      <c r="E2568" s="160"/>
      <c r="F2568" s="162"/>
      <c r="G2568" s="163"/>
      <c r="H2568" s="164"/>
      <c r="I2568" s="172"/>
      <c r="J2568" s="172"/>
      <c r="K2568" s="172"/>
      <c r="L2568" s="172"/>
      <c r="M2568" s="172"/>
      <c r="N2568" s="172"/>
      <c r="O2568" s="172"/>
      <c r="P2568" s="172"/>
      <c r="Q2568" s="172"/>
      <c r="R2568" s="172"/>
      <c r="S2568" s="172"/>
      <c r="T2568" s="172"/>
      <c r="U2568" s="172"/>
      <c r="V2568" s="172"/>
      <c r="W2568" s="172"/>
      <c r="X2568" s="172"/>
      <c r="Y2568" s="172"/>
      <c r="Z2568" s="172"/>
      <c r="AA2568" s="172"/>
      <c r="AB2568" s="172"/>
    </row>
    <row r="2569" spans="1:28" ht="14.25">
      <c r="A2569" s="148" t="s">
        <v>1227</v>
      </c>
      <c r="B2569" s="149" t="s">
        <v>7</v>
      </c>
      <c r="C2569" s="149" t="s">
        <v>1504</v>
      </c>
      <c r="D2569" s="165" t="s">
        <v>1505</v>
      </c>
      <c r="E2569" s="149" t="s">
        <v>10</v>
      </c>
      <c r="F2569" s="150" t="s">
        <v>11</v>
      </c>
      <c r="G2569" s="151" t="s">
        <v>1506</v>
      </c>
      <c r="H2569" s="152" t="s">
        <v>1507</v>
      </c>
      <c r="I2569" s="172"/>
      <c r="J2569" s="172"/>
      <c r="K2569" s="172"/>
      <c r="L2569" s="172"/>
      <c r="M2569" s="172"/>
      <c r="N2569" s="172"/>
      <c r="O2569" s="172"/>
      <c r="P2569" s="172"/>
      <c r="Q2569" s="172"/>
      <c r="R2569" s="172"/>
      <c r="S2569" s="172"/>
      <c r="T2569" s="172"/>
      <c r="U2569" s="172"/>
      <c r="V2569" s="172"/>
      <c r="W2569" s="172"/>
      <c r="X2569" s="172"/>
      <c r="Y2569" s="172"/>
      <c r="Z2569" s="172"/>
      <c r="AA2569" s="172"/>
      <c r="AB2569" s="172"/>
    </row>
    <row r="2570" spans="1:28" ht="25.5">
      <c r="A2570" s="153" t="s">
        <v>1508</v>
      </c>
      <c r="B2570" s="154" t="s">
        <v>1228</v>
      </c>
      <c r="C2570" s="154" t="s">
        <v>1229</v>
      </c>
      <c r="D2570" s="155" t="s">
        <v>3039</v>
      </c>
      <c r="E2570" s="154" t="s">
        <v>322</v>
      </c>
      <c r="F2570" s="156">
        <v>1</v>
      </c>
      <c r="G2570" s="157">
        <v>30.29</v>
      </c>
      <c r="H2570" s="158">
        <v>30.29</v>
      </c>
      <c r="I2570" s="172"/>
      <c r="J2570" s="172"/>
      <c r="K2570" s="172"/>
      <c r="L2570" s="172"/>
      <c r="M2570" s="172"/>
      <c r="N2570" s="172"/>
      <c r="O2570" s="172"/>
      <c r="P2570" s="172"/>
      <c r="Q2570" s="172"/>
      <c r="R2570" s="172"/>
      <c r="S2570" s="172"/>
      <c r="T2570" s="172"/>
      <c r="U2570" s="172"/>
      <c r="V2570" s="172"/>
      <c r="W2570" s="172"/>
      <c r="X2570" s="172"/>
      <c r="Y2570" s="172"/>
      <c r="Z2570" s="172"/>
      <c r="AA2570" s="172"/>
      <c r="AB2570" s="172"/>
    </row>
    <row r="2571" spans="1:28" ht="25.5">
      <c r="A2571" s="166" t="s">
        <v>1513</v>
      </c>
      <c r="B2571" s="167" t="s">
        <v>3040</v>
      </c>
      <c r="C2571" s="167" t="s">
        <v>1229</v>
      </c>
      <c r="D2571" s="168" t="s">
        <v>3041</v>
      </c>
      <c r="E2571" s="167" t="s">
        <v>322</v>
      </c>
      <c r="F2571" s="169">
        <v>4.6510999999999996</v>
      </c>
      <c r="G2571" s="170">
        <v>6.13</v>
      </c>
      <c r="H2571" s="171">
        <v>28.51</v>
      </c>
      <c r="I2571" s="172"/>
      <c r="J2571" s="172"/>
      <c r="K2571" s="172"/>
      <c r="L2571" s="172"/>
      <c r="M2571" s="172"/>
      <c r="N2571" s="172"/>
      <c r="O2571" s="172"/>
      <c r="P2571" s="172"/>
      <c r="Q2571" s="172"/>
      <c r="R2571" s="172"/>
      <c r="S2571" s="172"/>
      <c r="T2571" s="172"/>
      <c r="U2571" s="172"/>
      <c r="V2571" s="172"/>
      <c r="W2571" s="172"/>
      <c r="X2571" s="172"/>
      <c r="Y2571" s="172"/>
      <c r="Z2571" s="172"/>
      <c r="AA2571" s="172"/>
      <c r="AB2571" s="172"/>
    </row>
    <row r="2572" spans="1:28" ht="25.5">
      <c r="A2572" s="166" t="s">
        <v>1513</v>
      </c>
      <c r="B2572" s="167" t="s">
        <v>3042</v>
      </c>
      <c r="C2572" s="167" t="s">
        <v>1229</v>
      </c>
      <c r="D2572" s="168" t="s">
        <v>3043</v>
      </c>
      <c r="E2572" s="167" t="s">
        <v>2357</v>
      </c>
      <c r="F2572" s="169">
        <v>8.3299999999999999E-2</v>
      </c>
      <c r="G2572" s="170">
        <v>21.43</v>
      </c>
      <c r="H2572" s="171">
        <v>1.78</v>
      </c>
      <c r="I2572" s="172"/>
      <c r="J2572" s="172"/>
      <c r="K2572" s="172"/>
      <c r="L2572" s="172"/>
      <c r="M2572" s="172"/>
      <c r="N2572" s="172"/>
      <c r="O2572" s="172"/>
      <c r="P2572" s="172"/>
      <c r="Q2572" s="172"/>
      <c r="R2572" s="172"/>
      <c r="S2572" s="172"/>
      <c r="T2572" s="172"/>
      <c r="U2572" s="172"/>
      <c r="V2572" s="172"/>
      <c r="W2572" s="172"/>
      <c r="X2572" s="172"/>
      <c r="Y2572" s="172"/>
      <c r="Z2572" s="172"/>
      <c r="AA2572" s="172"/>
      <c r="AB2572" s="172"/>
    </row>
    <row r="2573" spans="1:28" ht="14.25">
      <c r="A2573" s="159"/>
      <c r="B2573" s="160"/>
      <c r="C2573" s="160"/>
      <c r="D2573" s="161"/>
      <c r="E2573" s="160"/>
      <c r="F2573" s="162"/>
      <c r="G2573" s="163"/>
      <c r="H2573" s="164"/>
      <c r="I2573" s="172"/>
      <c r="J2573" s="172"/>
      <c r="K2573" s="172"/>
      <c r="L2573" s="172"/>
      <c r="M2573" s="172"/>
      <c r="N2573" s="172"/>
      <c r="O2573" s="172"/>
      <c r="P2573" s="172"/>
      <c r="Q2573" s="172"/>
      <c r="R2573" s="172"/>
      <c r="S2573" s="172"/>
      <c r="T2573" s="172"/>
      <c r="U2573" s="172"/>
      <c r="V2573" s="172"/>
      <c r="W2573" s="172"/>
      <c r="X2573" s="172"/>
      <c r="Y2573" s="172"/>
      <c r="Z2573" s="172"/>
      <c r="AA2573" s="172"/>
      <c r="AB2573" s="172"/>
    </row>
    <row r="2574" spans="1:28" ht="14.25">
      <c r="A2574" s="148" t="s">
        <v>1231</v>
      </c>
      <c r="B2574" s="149" t="s">
        <v>7</v>
      </c>
      <c r="C2574" s="149" t="s">
        <v>1504</v>
      </c>
      <c r="D2574" s="165" t="s">
        <v>1505</v>
      </c>
      <c r="E2574" s="149" t="s">
        <v>10</v>
      </c>
      <c r="F2574" s="150" t="s">
        <v>11</v>
      </c>
      <c r="G2574" s="151" t="s">
        <v>1506</v>
      </c>
      <c r="H2574" s="152" t="s">
        <v>1507</v>
      </c>
      <c r="I2574" s="172"/>
      <c r="J2574" s="172"/>
      <c r="K2574" s="172"/>
      <c r="L2574" s="172"/>
      <c r="M2574" s="172"/>
      <c r="N2574" s="172"/>
      <c r="O2574" s="172"/>
      <c r="P2574" s="172"/>
      <c r="Q2574" s="172"/>
      <c r="R2574" s="172"/>
      <c r="S2574" s="172"/>
      <c r="T2574" s="172"/>
      <c r="U2574" s="172"/>
      <c r="V2574" s="172"/>
      <c r="W2574" s="172"/>
      <c r="X2574" s="172"/>
      <c r="Y2574" s="172"/>
      <c r="Z2574" s="172"/>
      <c r="AA2574" s="172"/>
      <c r="AB2574" s="172"/>
    </row>
    <row r="2575" spans="1:28" ht="38.25">
      <c r="A2575" s="153" t="s">
        <v>1508</v>
      </c>
      <c r="B2575" s="154" t="s">
        <v>1232</v>
      </c>
      <c r="C2575" s="154" t="s">
        <v>147</v>
      </c>
      <c r="D2575" s="155" t="s">
        <v>1233</v>
      </c>
      <c r="E2575" s="154" t="s">
        <v>76</v>
      </c>
      <c r="F2575" s="156">
        <v>1</v>
      </c>
      <c r="G2575" s="157">
        <v>848.07</v>
      </c>
      <c r="H2575" s="158">
        <v>848.07</v>
      </c>
      <c r="I2575" s="172"/>
      <c r="J2575" s="172"/>
      <c r="K2575" s="172"/>
      <c r="L2575" s="172"/>
      <c r="M2575" s="172"/>
      <c r="N2575" s="172"/>
      <c r="O2575" s="172"/>
      <c r="P2575" s="172"/>
      <c r="Q2575" s="172"/>
      <c r="R2575" s="172"/>
      <c r="S2575" s="172"/>
      <c r="T2575" s="172"/>
      <c r="U2575" s="172"/>
      <c r="V2575" s="172"/>
      <c r="W2575" s="172"/>
      <c r="X2575" s="172"/>
      <c r="Y2575" s="172"/>
      <c r="Z2575" s="172"/>
      <c r="AA2575" s="172"/>
      <c r="AB2575" s="172"/>
    </row>
    <row r="2576" spans="1:28" ht="25.5">
      <c r="A2576" s="166" t="s">
        <v>1510</v>
      </c>
      <c r="B2576" s="167" t="s">
        <v>2411</v>
      </c>
      <c r="C2576" s="167" t="s">
        <v>27</v>
      </c>
      <c r="D2576" s="168" t="s">
        <v>2412</v>
      </c>
      <c r="E2576" s="167" t="s">
        <v>1673</v>
      </c>
      <c r="F2576" s="169">
        <v>4</v>
      </c>
      <c r="G2576" s="170">
        <v>24.48</v>
      </c>
      <c r="H2576" s="171">
        <v>97.92</v>
      </c>
      <c r="I2576" s="172"/>
      <c r="J2576" s="172"/>
      <c r="K2576" s="172"/>
      <c r="L2576" s="172"/>
      <c r="M2576" s="172"/>
      <c r="N2576" s="172"/>
      <c r="O2576" s="172"/>
      <c r="P2576" s="172"/>
      <c r="Q2576" s="172"/>
      <c r="R2576" s="172"/>
      <c r="S2576" s="172"/>
      <c r="T2576" s="172"/>
      <c r="U2576" s="172"/>
      <c r="V2576" s="172"/>
      <c r="W2576" s="172"/>
      <c r="X2576" s="172"/>
      <c r="Y2576" s="172"/>
      <c r="Z2576" s="172"/>
      <c r="AA2576" s="172"/>
      <c r="AB2576" s="172"/>
    </row>
    <row r="2577" spans="1:28" ht="25.5">
      <c r="A2577" s="166" t="s">
        <v>1510</v>
      </c>
      <c r="B2577" s="167" t="s">
        <v>2118</v>
      </c>
      <c r="C2577" s="167" t="s">
        <v>27</v>
      </c>
      <c r="D2577" s="168" t="s">
        <v>2119</v>
      </c>
      <c r="E2577" s="167" t="s">
        <v>1673</v>
      </c>
      <c r="F2577" s="169">
        <v>4</v>
      </c>
      <c r="G2577" s="170">
        <v>30.48</v>
      </c>
      <c r="H2577" s="171">
        <v>121.92</v>
      </c>
      <c r="I2577" s="172"/>
      <c r="J2577" s="172"/>
      <c r="K2577" s="172"/>
      <c r="L2577" s="172"/>
      <c r="M2577" s="172"/>
      <c r="N2577" s="172"/>
      <c r="O2577" s="172"/>
      <c r="P2577" s="172"/>
      <c r="Q2577" s="172"/>
      <c r="R2577" s="172"/>
      <c r="S2577" s="172"/>
      <c r="T2577" s="172"/>
      <c r="U2577" s="172"/>
      <c r="V2577" s="172"/>
      <c r="W2577" s="172"/>
      <c r="X2577" s="172"/>
      <c r="Y2577" s="172"/>
      <c r="Z2577" s="172"/>
      <c r="AA2577" s="172"/>
      <c r="AB2577" s="172"/>
    </row>
    <row r="2578" spans="1:28" ht="25.5">
      <c r="A2578" s="166" t="s">
        <v>1510</v>
      </c>
      <c r="B2578" s="167" t="s">
        <v>3044</v>
      </c>
      <c r="C2578" s="167" t="s">
        <v>27</v>
      </c>
      <c r="D2578" s="168" t="s">
        <v>3045</v>
      </c>
      <c r="E2578" s="167" t="s">
        <v>1673</v>
      </c>
      <c r="F2578" s="169">
        <v>4</v>
      </c>
      <c r="G2578" s="170">
        <v>131.30000000000001</v>
      </c>
      <c r="H2578" s="171">
        <v>525.20000000000005</v>
      </c>
      <c r="I2578" s="172"/>
      <c r="J2578" s="172"/>
      <c r="K2578" s="172"/>
      <c r="L2578" s="172"/>
      <c r="M2578" s="172"/>
      <c r="N2578" s="172"/>
      <c r="O2578" s="172"/>
      <c r="P2578" s="172"/>
      <c r="Q2578" s="172"/>
      <c r="R2578" s="172"/>
      <c r="S2578" s="172"/>
      <c r="T2578" s="172"/>
      <c r="U2578" s="172"/>
      <c r="V2578" s="172"/>
      <c r="W2578" s="172"/>
      <c r="X2578" s="172"/>
      <c r="Y2578" s="172"/>
      <c r="Z2578" s="172"/>
      <c r="AA2578" s="172"/>
      <c r="AB2578" s="172"/>
    </row>
    <row r="2579" spans="1:28" ht="14.25">
      <c r="A2579" s="166" t="s">
        <v>1513</v>
      </c>
      <c r="B2579" s="167" t="s">
        <v>3046</v>
      </c>
      <c r="C2579" s="167" t="s">
        <v>147</v>
      </c>
      <c r="D2579" s="168" t="s">
        <v>3047</v>
      </c>
      <c r="E2579" s="167" t="s">
        <v>76</v>
      </c>
      <c r="F2579" s="169">
        <v>1</v>
      </c>
      <c r="G2579" s="170">
        <v>103.03</v>
      </c>
      <c r="H2579" s="171">
        <v>103.03</v>
      </c>
      <c r="I2579" s="172"/>
      <c r="J2579" s="172"/>
      <c r="K2579" s="172"/>
      <c r="L2579" s="172"/>
      <c r="M2579" s="172"/>
      <c r="N2579" s="172"/>
      <c r="O2579" s="172"/>
      <c r="P2579" s="172"/>
      <c r="Q2579" s="172"/>
      <c r="R2579" s="172"/>
      <c r="S2579" s="172"/>
      <c r="T2579" s="172"/>
      <c r="U2579" s="172"/>
      <c r="V2579" s="172"/>
      <c r="W2579" s="172"/>
      <c r="X2579" s="172"/>
      <c r="Y2579" s="172"/>
      <c r="Z2579" s="172"/>
      <c r="AA2579" s="172"/>
      <c r="AB2579" s="172"/>
    </row>
    <row r="2580" spans="1:28" ht="14.25">
      <c r="A2580" s="159"/>
      <c r="B2580" s="160"/>
      <c r="C2580" s="160"/>
      <c r="D2580" s="161"/>
      <c r="E2580" s="160"/>
      <c r="F2580" s="162"/>
      <c r="G2580" s="163"/>
      <c r="H2580" s="164"/>
      <c r="I2580" s="172"/>
      <c r="J2580" s="172"/>
      <c r="K2580" s="172"/>
      <c r="L2580" s="172"/>
      <c r="M2580" s="172"/>
      <c r="N2580" s="172"/>
      <c r="O2580" s="172"/>
      <c r="P2580" s="172"/>
      <c r="Q2580" s="172"/>
      <c r="R2580" s="172"/>
      <c r="S2580" s="172"/>
      <c r="T2580" s="172"/>
      <c r="U2580" s="172"/>
      <c r="V2580" s="172"/>
      <c r="W2580" s="172"/>
      <c r="X2580" s="172"/>
      <c r="Y2580" s="172"/>
      <c r="Z2580" s="172"/>
      <c r="AA2580" s="172"/>
      <c r="AB2580" s="172"/>
    </row>
    <row r="2581" spans="1:28" ht="14.25">
      <c r="A2581" s="148" t="s">
        <v>1234</v>
      </c>
      <c r="B2581" s="149" t="s">
        <v>7</v>
      </c>
      <c r="C2581" s="149" t="s">
        <v>1504</v>
      </c>
      <c r="D2581" s="165" t="s">
        <v>1505</v>
      </c>
      <c r="E2581" s="149" t="s">
        <v>10</v>
      </c>
      <c r="F2581" s="150" t="s">
        <v>11</v>
      </c>
      <c r="G2581" s="151" t="s">
        <v>1506</v>
      </c>
      <c r="H2581" s="152" t="s">
        <v>1507</v>
      </c>
      <c r="I2581" s="172"/>
      <c r="J2581" s="172"/>
      <c r="K2581" s="172"/>
      <c r="L2581" s="172"/>
      <c r="M2581" s="172"/>
      <c r="N2581" s="172"/>
      <c r="O2581" s="172"/>
      <c r="P2581" s="172"/>
      <c r="Q2581" s="172"/>
      <c r="R2581" s="172"/>
      <c r="S2581" s="172"/>
      <c r="T2581" s="172"/>
      <c r="U2581" s="172"/>
      <c r="V2581" s="172"/>
      <c r="W2581" s="172"/>
      <c r="X2581" s="172"/>
      <c r="Y2581" s="172"/>
      <c r="Z2581" s="172"/>
      <c r="AA2581" s="172"/>
      <c r="AB2581" s="172"/>
    </row>
    <row r="2582" spans="1:28" ht="25.5">
      <c r="A2582" s="153" t="s">
        <v>1508</v>
      </c>
      <c r="B2582" s="154" t="s">
        <v>1235</v>
      </c>
      <c r="C2582" s="154" t="s">
        <v>147</v>
      </c>
      <c r="D2582" s="155" t="s">
        <v>1236</v>
      </c>
      <c r="E2582" s="154" t="s">
        <v>76</v>
      </c>
      <c r="F2582" s="156">
        <v>1</v>
      </c>
      <c r="G2582" s="157">
        <v>2444.64</v>
      </c>
      <c r="H2582" s="158">
        <v>2444.64</v>
      </c>
      <c r="I2582" s="172"/>
      <c r="J2582" s="172"/>
      <c r="K2582" s="172"/>
      <c r="L2582" s="172"/>
      <c r="M2582" s="172"/>
      <c r="N2582" s="172"/>
      <c r="O2582" s="172"/>
      <c r="P2582" s="172"/>
      <c r="Q2582" s="172"/>
      <c r="R2582" s="172"/>
      <c r="S2582" s="172"/>
      <c r="T2582" s="172"/>
      <c r="U2582" s="172"/>
      <c r="V2582" s="172"/>
      <c r="W2582" s="172"/>
      <c r="X2582" s="172"/>
      <c r="Y2582" s="172"/>
      <c r="Z2582" s="172"/>
      <c r="AA2582" s="172"/>
      <c r="AB2582" s="172"/>
    </row>
    <row r="2583" spans="1:28" ht="25.5">
      <c r="A2583" s="166" t="s">
        <v>1510</v>
      </c>
      <c r="B2583" s="167" t="s">
        <v>2118</v>
      </c>
      <c r="C2583" s="167" t="s">
        <v>27</v>
      </c>
      <c r="D2583" s="168" t="s">
        <v>2119</v>
      </c>
      <c r="E2583" s="167" t="s">
        <v>1673</v>
      </c>
      <c r="F2583" s="169">
        <v>2</v>
      </c>
      <c r="G2583" s="170">
        <v>30.48</v>
      </c>
      <c r="H2583" s="171">
        <v>60.96</v>
      </c>
      <c r="I2583" s="172"/>
      <c r="J2583" s="172"/>
      <c r="K2583" s="172"/>
      <c r="L2583" s="172"/>
      <c r="M2583" s="172"/>
      <c r="N2583" s="172"/>
      <c r="O2583" s="172"/>
      <c r="P2583" s="172"/>
      <c r="Q2583" s="172"/>
      <c r="R2583" s="172"/>
      <c r="S2583" s="172"/>
      <c r="T2583" s="172"/>
      <c r="U2583" s="172"/>
      <c r="V2583" s="172"/>
      <c r="W2583" s="172"/>
      <c r="X2583" s="172"/>
      <c r="Y2583" s="172"/>
      <c r="Z2583" s="172"/>
      <c r="AA2583" s="172"/>
      <c r="AB2583" s="172"/>
    </row>
    <row r="2584" spans="1:28" ht="25.5">
      <c r="A2584" s="166" t="s">
        <v>1510</v>
      </c>
      <c r="B2584" s="167" t="s">
        <v>2411</v>
      </c>
      <c r="C2584" s="167" t="s">
        <v>27</v>
      </c>
      <c r="D2584" s="168" t="s">
        <v>2412</v>
      </c>
      <c r="E2584" s="167" t="s">
        <v>1673</v>
      </c>
      <c r="F2584" s="169">
        <v>2</v>
      </c>
      <c r="G2584" s="170">
        <v>24.48</v>
      </c>
      <c r="H2584" s="171">
        <v>48.96</v>
      </c>
      <c r="I2584" s="172"/>
      <c r="J2584" s="172"/>
      <c r="K2584" s="172"/>
      <c r="L2584" s="172"/>
      <c r="M2584" s="172"/>
      <c r="N2584" s="172"/>
      <c r="O2584" s="172"/>
      <c r="P2584" s="172"/>
      <c r="Q2584" s="172"/>
      <c r="R2584" s="172"/>
      <c r="S2584" s="172"/>
      <c r="T2584" s="172"/>
      <c r="U2584" s="172"/>
      <c r="V2584" s="172"/>
      <c r="W2584" s="172"/>
      <c r="X2584" s="172"/>
      <c r="Y2584" s="172"/>
      <c r="Z2584" s="172"/>
      <c r="AA2584" s="172"/>
      <c r="AB2584" s="172"/>
    </row>
    <row r="2585" spans="1:28" ht="14.25">
      <c r="A2585" s="166" t="s">
        <v>1513</v>
      </c>
      <c r="B2585" s="167" t="s">
        <v>3048</v>
      </c>
      <c r="C2585" s="167" t="s">
        <v>147</v>
      </c>
      <c r="D2585" s="168" t="s">
        <v>3049</v>
      </c>
      <c r="E2585" s="167" t="s">
        <v>48</v>
      </c>
      <c r="F2585" s="169">
        <v>1</v>
      </c>
      <c r="G2585" s="170">
        <v>2334.7199999999998</v>
      </c>
      <c r="H2585" s="171">
        <v>2334.7199999999998</v>
      </c>
      <c r="I2585" s="172"/>
      <c r="J2585" s="172"/>
      <c r="K2585" s="172"/>
      <c r="L2585" s="172"/>
      <c r="M2585" s="172"/>
      <c r="N2585" s="172"/>
      <c r="O2585" s="172"/>
      <c r="P2585" s="172"/>
      <c r="Q2585" s="172"/>
      <c r="R2585" s="172"/>
      <c r="S2585" s="172"/>
      <c r="T2585" s="172"/>
      <c r="U2585" s="172"/>
      <c r="V2585" s="172"/>
      <c r="W2585" s="172"/>
      <c r="X2585" s="172"/>
      <c r="Y2585" s="172"/>
      <c r="Z2585" s="172"/>
      <c r="AA2585" s="172"/>
      <c r="AB2585" s="172"/>
    </row>
    <row r="2586" spans="1:28" ht="14.25">
      <c r="A2586" s="159"/>
      <c r="B2586" s="160"/>
      <c r="C2586" s="160"/>
      <c r="D2586" s="161"/>
      <c r="E2586" s="160"/>
      <c r="F2586" s="162"/>
      <c r="G2586" s="163"/>
      <c r="H2586" s="164"/>
      <c r="I2586" s="172"/>
      <c r="J2586" s="172"/>
      <c r="K2586" s="172"/>
      <c r="L2586" s="172"/>
      <c r="M2586" s="172"/>
      <c r="N2586" s="172"/>
      <c r="O2586" s="172"/>
      <c r="P2586" s="172"/>
      <c r="Q2586" s="172"/>
      <c r="R2586" s="172"/>
      <c r="S2586" s="172"/>
      <c r="T2586" s="172"/>
      <c r="U2586" s="172"/>
      <c r="V2586" s="172"/>
      <c r="W2586" s="172"/>
      <c r="X2586" s="172"/>
      <c r="Y2586" s="172"/>
      <c r="Z2586" s="172"/>
      <c r="AA2586" s="172"/>
      <c r="AB2586" s="172"/>
    </row>
    <row r="2587" spans="1:28" ht="14.25">
      <c r="A2587" s="148" t="s">
        <v>1239</v>
      </c>
      <c r="B2587" s="149" t="s">
        <v>7</v>
      </c>
      <c r="C2587" s="149" t="s">
        <v>1504</v>
      </c>
      <c r="D2587" s="165" t="s">
        <v>1505</v>
      </c>
      <c r="E2587" s="149" t="s">
        <v>10</v>
      </c>
      <c r="F2587" s="150" t="s">
        <v>11</v>
      </c>
      <c r="G2587" s="151" t="s">
        <v>1506</v>
      </c>
      <c r="H2587" s="152" t="s">
        <v>1507</v>
      </c>
      <c r="I2587" s="172"/>
      <c r="J2587" s="172"/>
      <c r="K2587" s="172"/>
      <c r="L2587" s="172"/>
      <c r="M2587" s="172"/>
      <c r="N2587" s="172"/>
      <c r="O2587" s="172"/>
      <c r="P2587" s="172"/>
      <c r="Q2587" s="172"/>
      <c r="R2587" s="172"/>
      <c r="S2587" s="172"/>
      <c r="T2587" s="172"/>
      <c r="U2587" s="172"/>
      <c r="V2587" s="172"/>
      <c r="W2587" s="172"/>
      <c r="X2587" s="172"/>
      <c r="Y2587" s="172"/>
      <c r="Z2587" s="172"/>
      <c r="AA2587" s="172"/>
      <c r="AB2587" s="172"/>
    </row>
    <row r="2588" spans="1:28" ht="38.25">
      <c r="A2588" s="153" t="s">
        <v>1508</v>
      </c>
      <c r="B2588" s="154" t="s">
        <v>1240</v>
      </c>
      <c r="C2588" s="154" t="s">
        <v>27</v>
      </c>
      <c r="D2588" s="155" t="s">
        <v>1241</v>
      </c>
      <c r="E2588" s="154" t="s">
        <v>44</v>
      </c>
      <c r="F2588" s="156">
        <v>1</v>
      </c>
      <c r="G2588" s="157">
        <v>58.12</v>
      </c>
      <c r="H2588" s="158">
        <v>58.12</v>
      </c>
      <c r="I2588" s="172"/>
      <c r="J2588" s="172"/>
      <c r="K2588" s="172"/>
      <c r="L2588" s="172"/>
      <c r="M2588" s="172"/>
      <c r="N2588" s="172"/>
      <c r="O2588" s="172"/>
      <c r="P2588" s="172"/>
      <c r="Q2588" s="172"/>
      <c r="R2588" s="172"/>
      <c r="S2588" s="172"/>
      <c r="T2588" s="172"/>
      <c r="U2588" s="172"/>
      <c r="V2588" s="172"/>
      <c r="W2588" s="172"/>
      <c r="X2588" s="172"/>
      <c r="Y2588" s="172"/>
      <c r="Z2588" s="172"/>
      <c r="AA2588" s="172"/>
      <c r="AB2588" s="172"/>
    </row>
    <row r="2589" spans="1:28" ht="25.5">
      <c r="A2589" s="166" t="s">
        <v>1510</v>
      </c>
      <c r="B2589" s="167" t="s">
        <v>1980</v>
      </c>
      <c r="C2589" s="167" t="s">
        <v>27</v>
      </c>
      <c r="D2589" s="168" t="s">
        <v>1981</v>
      </c>
      <c r="E2589" s="167" t="s">
        <v>1673</v>
      </c>
      <c r="F2589" s="169">
        <v>1.0530999999999999</v>
      </c>
      <c r="G2589" s="170">
        <v>32.86</v>
      </c>
      <c r="H2589" s="171">
        <v>34.6</v>
      </c>
      <c r="I2589" s="172"/>
      <c r="J2589" s="172"/>
      <c r="K2589" s="172"/>
      <c r="L2589" s="172"/>
      <c r="M2589" s="172"/>
      <c r="N2589" s="172"/>
      <c r="O2589" s="172"/>
      <c r="P2589" s="172"/>
      <c r="Q2589" s="172"/>
      <c r="R2589" s="172"/>
      <c r="S2589" s="172"/>
      <c r="T2589" s="172"/>
      <c r="U2589" s="172"/>
      <c r="V2589" s="172"/>
      <c r="W2589" s="172"/>
      <c r="X2589" s="172"/>
      <c r="Y2589" s="172"/>
      <c r="Z2589" s="172"/>
      <c r="AA2589" s="172"/>
      <c r="AB2589" s="172"/>
    </row>
    <row r="2590" spans="1:28" ht="14.25">
      <c r="A2590" s="166" t="s">
        <v>1513</v>
      </c>
      <c r="B2590" s="167" t="s">
        <v>2011</v>
      </c>
      <c r="C2590" s="167" t="s">
        <v>27</v>
      </c>
      <c r="D2590" s="168" t="s">
        <v>2012</v>
      </c>
      <c r="E2590" s="167" t="s">
        <v>1750</v>
      </c>
      <c r="F2590" s="169">
        <v>0.124</v>
      </c>
      <c r="G2590" s="170">
        <v>30.24</v>
      </c>
      <c r="H2590" s="171">
        <v>3.74</v>
      </c>
      <c r="I2590" s="172"/>
      <c r="J2590" s="172"/>
      <c r="K2590" s="172"/>
      <c r="L2590" s="172"/>
      <c r="M2590" s="172"/>
      <c r="N2590" s="172"/>
      <c r="O2590" s="172"/>
      <c r="P2590" s="172"/>
      <c r="Q2590" s="172"/>
      <c r="R2590" s="172"/>
      <c r="S2590" s="172"/>
      <c r="T2590" s="172"/>
      <c r="U2590" s="172"/>
      <c r="V2590" s="172"/>
      <c r="W2590" s="172"/>
      <c r="X2590" s="172"/>
      <c r="Y2590" s="172"/>
      <c r="Z2590" s="172"/>
      <c r="AA2590" s="172"/>
      <c r="AB2590" s="172"/>
    </row>
    <row r="2591" spans="1:28" ht="14.25">
      <c r="A2591" s="166" t="s">
        <v>1513</v>
      </c>
      <c r="B2591" s="167" t="s">
        <v>2009</v>
      </c>
      <c r="C2591" s="167" t="s">
        <v>27</v>
      </c>
      <c r="D2591" s="168" t="s">
        <v>2010</v>
      </c>
      <c r="E2591" s="167" t="s">
        <v>1750</v>
      </c>
      <c r="F2591" s="169">
        <v>0.41339999999999999</v>
      </c>
      <c r="G2591" s="170">
        <v>47.85</v>
      </c>
      <c r="H2591" s="171">
        <v>19.78</v>
      </c>
      <c r="I2591" s="172"/>
      <c r="J2591" s="172"/>
      <c r="K2591" s="172"/>
      <c r="L2591" s="172"/>
      <c r="M2591" s="172"/>
      <c r="N2591" s="172"/>
      <c r="O2591" s="172"/>
      <c r="P2591" s="172"/>
      <c r="Q2591" s="172"/>
      <c r="R2591" s="172"/>
      <c r="S2591" s="172"/>
      <c r="T2591" s="172"/>
      <c r="U2591" s="172"/>
      <c r="V2591" s="172"/>
      <c r="W2591" s="172"/>
      <c r="X2591" s="172"/>
      <c r="Y2591" s="172"/>
      <c r="Z2591" s="172"/>
      <c r="AA2591" s="172"/>
      <c r="AB2591" s="172"/>
    </row>
    <row r="2592" spans="1:28" ht="14.25">
      <c r="A2592" s="159"/>
      <c r="B2592" s="160"/>
      <c r="C2592" s="160"/>
      <c r="D2592" s="161"/>
      <c r="E2592" s="160"/>
      <c r="F2592" s="162"/>
      <c r="G2592" s="163"/>
      <c r="H2592" s="164"/>
      <c r="I2592" s="172"/>
      <c r="J2592" s="172"/>
      <c r="K2592" s="172"/>
      <c r="L2592" s="172"/>
      <c r="M2592" s="172"/>
      <c r="N2592" s="172"/>
      <c r="O2592" s="172"/>
      <c r="P2592" s="172"/>
      <c r="Q2592" s="172"/>
      <c r="R2592" s="172"/>
      <c r="S2592" s="172"/>
      <c r="T2592" s="172"/>
      <c r="U2592" s="172"/>
      <c r="V2592" s="172"/>
      <c r="W2592" s="172"/>
      <c r="X2592" s="172"/>
      <c r="Y2592" s="172"/>
      <c r="Z2592" s="172"/>
      <c r="AA2592" s="172"/>
      <c r="AB2592" s="172"/>
    </row>
    <row r="2593" spans="1:28" ht="14.25">
      <c r="A2593" s="148" t="s">
        <v>1244</v>
      </c>
      <c r="B2593" s="149" t="s">
        <v>7</v>
      </c>
      <c r="C2593" s="149" t="s">
        <v>1504</v>
      </c>
      <c r="D2593" s="165" t="s">
        <v>1505</v>
      </c>
      <c r="E2593" s="149" t="s">
        <v>10</v>
      </c>
      <c r="F2593" s="150" t="s">
        <v>11</v>
      </c>
      <c r="G2593" s="151" t="s">
        <v>1506</v>
      </c>
      <c r="H2593" s="152" t="s">
        <v>1507</v>
      </c>
      <c r="I2593" s="172"/>
      <c r="J2593" s="172"/>
      <c r="K2593" s="172"/>
      <c r="L2593" s="172"/>
      <c r="M2593" s="172"/>
      <c r="N2593" s="172"/>
      <c r="O2593" s="172"/>
      <c r="P2593" s="172"/>
      <c r="Q2593" s="172"/>
      <c r="R2593" s="172"/>
      <c r="S2593" s="172"/>
      <c r="T2593" s="172"/>
      <c r="U2593" s="172"/>
      <c r="V2593" s="172"/>
      <c r="W2593" s="172"/>
      <c r="X2593" s="172"/>
      <c r="Y2593" s="172"/>
      <c r="Z2593" s="172"/>
      <c r="AA2593" s="172"/>
      <c r="AB2593" s="172"/>
    </row>
    <row r="2594" spans="1:28" ht="63.75">
      <c r="A2594" s="153" t="s">
        <v>1508</v>
      </c>
      <c r="B2594" s="154" t="s">
        <v>1245</v>
      </c>
      <c r="C2594" s="154" t="s">
        <v>20</v>
      </c>
      <c r="D2594" s="155" t="s">
        <v>1246</v>
      </c>
      <c r="E2594" s="154" t="s">
        <v>48</v>
      </c>
      <c r="F2594" s="156">
        <v>1</v>
      </c>
      <c r="G2594" s="157">
        <v>3334.27</v>
      </c>
      <c r="H2594" s="158">
        <v>3334.27</v>
      </c>
      <c r="I2594" s="172"/>
      <c r="J2594" s="172"/>
      <c r="K2594" s="172"/>
      <c r="L2594" s="172"/>
      <c r="M2594" s="172"/>
      <c r="N2594" s="172"/>
      <c r="O2594" s="172"/>
      <c r="P2594" s="172"/>
      <c r="Q2594" s="172"/>
      <c r="R2594" s="172"/>
      <c r="S2594" s="172"/>
      <c r="T2594" s="172"/>
      <c r="U2594" s="172"/>
      <c r="V2594" s="172"/>
      <c r="W2594" s="172"/>
      <c r="X2594" s="172"/>
      <c r="Y2594" s="172"/>
      <c r="Z2594" s="172"/>
      <c r="AA2594" s="172"/>
      <c r="AB2594" s="172"/>
    </row>
    <row r="2595" spans="1:28" ht="38.25">
      <c r="A2595" s="166" t="s">
        <v>1508</v>
      </c>
      <c r="B2595" s="167" t="s">
        <v>3050</v>
      </c>
      <c r="C2595" s="167" t="s">
        <v>20</v>
      </c>
      <c r="D2595" s="168" t="s">
        <v>3051</v>
      </c>
      <c r="E2595" s="167" t="s">
        <v>44</v>
      </c>
      <c r="F2595" s="169">
        <v>1.87</v>
      </c>
      <c r="G2595" s="170">
        <v>19.489999999999998</v>
      </c>
      <c r="H2595" s="171" t="s">
        <v>3052</v>
      </c>
      <c r="I2595" s="172"/>
      <c r="J2595" s="172"/>
      <c r="K2595" s="172"/>
      <c r="L2595" s="172"/>
      <c r="M2595" s="172"/>
      <c r="N2595" s="172"/>
      <c r="O2595" s="172"/>
      <c r="P2595" s="172"/>
      <c r="Q2595" s="172"/>
      <c r="R2595" s="172"/>
      <c r="S2595" s="172"/>
      <c r="T2595" s="172"/>
      <c r="U2595" s="172"/>
      <c r="V2595" s="172"/>
      <c r="W2595" s="172"/>
      <c r="X2595" s="172"/>
      <c r="Y2595" s="172"/>
      <c r="Z2595" s="172"/>
      <c r="AA2595" s="172"/>
      <c r="AB2595" s="172"/>
    </row>
    <row r="2596" spans="1:28" ht="25.5">
      <c r="A2596" s="166" t="s">
        <v>1508</v>
      </c>
      <c r="B2596" s="167" t="s">
        <v>2274</v>
      </c>
      <c r="C2596" s="167" t="s">
        <v>20</v>
      </c>
      <c r="D2596" s="168" t="s">
        <v>2275</v>
      </c>
      <c r="E2596" s="167" t="s">
        <v>80</v>
      </c>
      <c r="F2596" s="169">
        <v>9.35E-2</v>
      </c>
      <c r="G2596" s="170">
        <v>596.35</v>
      </c>
      <c r="H2596" s="171" t="s">
        <v>3053</v>
      </c>
      <c r="I2596" s="172"/>
      <c r="J2596" s="172"/>
      <c r="K2596" s="172"/>
      <c r="L2596" s="172"/>
      <c r="M2596" s="172"/>
      <c r="N2596" s="172"/>
      <c r="O2596" s="172"/>
      <c r="P2596" s="172"/>
      <c r="Q2596" s="172"/>
      <c r="R2596" s="172"/>
      <c r="S2596" s="172"/>
      <c r="T2596" s="172"/>
      <c r="U2596" s="172"/>
      <c r="V2596" s="172"/>
      <c r="W2596" s="172"/>
      <c r="X2596" s="172"/>
      <c r="Y2596" s="172"/>
      <c r="Z2596" s="172"/>
      <c r="AA2596" s="172"/>
      <c r="AB2596" s="172"/>
    </row>
    <row r="2597" spans="1:28" ht="25.5">
      <c r="A2597" s="166" t="s">
        <v>1508</v>
      </c>
      <c r="B2597" s="167" t="s">
        <v>722</v>
      </c>
      <c r="C2597" s="167" t="s">
        <v>20</v>
      </c>
      <c r="D2597" s="168" t="s">
        <v>723</v>
      </c>
      <c r="E2597" s="167" t="s">
        <v>80</v>
      </c>
      <c r="F2597" s="169">
        <v>0.187</v>
      </c>
      <c r="G2597" s="170">
        <v>77.290000000000006</v>
      </c>
      <c r="H2597" s="171" t="s">
        <v>3054</v>
      </c>
      <c r="I2597" s="172"/>
      <c r="J2597" s="172"/>
      <c r="K2597" s="172"/>
      <c r="L2597" s="172"/>
      <c r="M2597" s="172"/>
      <c r="N2597" s="172"/>
      <c r="O2597" s="172"/>
      <c r="P2597" s="172"/>
      <c r="Q2597" s="172"/>
      <c r="R2597" s="172"/>
      <c r="S2597" s="172"/>
      <c r="T2597" s="172"/>
      <c r="U2597" s="172"/>
      <c r="V2597" s="172"/>
      <c r="W2597" s="172"/>
      <c r="X2597" s="172"/>
      <c r="Y2597" s="172"/>
      <c r="Z2597" s="172"/>
      <c r="AA2597" s="172"/>
      <c r="AB2597" s="172"/>
    </row>
    <row r="2598" spans="1:28" ht="38.25">
      <c r="A2598" s="166" t="s">
        <v>1508</v>
      </c>
      <c r="B2598" s="167" t="s">
        <v>429</v>
      </c>
      <c r="C2598" s="167" t="s">
        <v>20</v>
      </c>
      <c r="D2598" s="168" t="s">
        <v>1990</v>
      </c>
      <c r="E2598" s="167" t="s">
        <v>44</v>
      </c>
      <c r="F2598" s="169">
        <v>1.8</v>
      </c>
      <c r="G2598" s="170">
        <v>34.99</v>
      </c>
      <c r="H2598" s="171" t="s">
        <v>3055</v>
      </c>
      <c r="I2598" s="172"/>
      <c r="J2598" s="172"/>
      <c r="K2598" s="172"/>
      <c r="L2598" s="172"/>
      <c r="M2598" s="172"/>
      <c r="N2598" s="172"/>
      <c r="O2598" s="172"/>
      <c r="P2598" s="172"/>
      <c r="Q2598" s="172"/>
      <c r="R2598" s="172"/>
      <c r="S2598" s="172"/>
      <c r="T2598" s="172"/>
      <c r="U2598" s="172"/>
      <c r="V2598" s="172"/>
      <c r="W2598" s="172"/>
      <c r="X2598" s="172"/>
      <c r="Y2598" s="172"/>
      <c r="Z2598" s="172"/>
      <c r="AA2598" s="172"/>
      <c r="AB2598" s="172"/>
    </row>
    <row r="2599" spans="1:28" ht="63.75">
      <c r="A2599" s="166" t="s">
        <v>1508</v>
      </c>
      <c r="B2599" s="167" t="s">
        <v>3056</v>
      </c>
      <c r="C2599" s="167" t="s">
        <v>20</v>
      </c>
      <c r="D2599" s="168" t="s">
        <v>3057</v>
      </c>
      <c r="E2599" s="167" t="s">
        <v>48</v>
      </c>
      <c r="F2599" s="169">
        <v>1</v>
      </c>
      <c r="G2599" s="170">
        <v>1218.03</v>
      </c>
      <c r="H2599" s="171" t="s">
        <v>3058</v>
      </c>
      <c r="I2599" s="172"/>
      <c r="J2599" s="172"/>
      <c r="K2599" s="172"/>
      <c r="L2599" s="172"/>
      <c r="M2599" s="172"/>
      <c r="N2599" s="172"/>
      <c r="O2599" s="172"/>
      <c r="P2599" s="172"/>
      <c r="Q2599" s="172"/>
      <c r="R2599" s="172"/>
      <c r="S2599" s="172"/>
      <c r="T2599" s="172"/>
      <c r="U2599" s="172"/>
      <c r="V2599" s="172"/>
      <c r="W2599" s="172"/>
      <c r="X2599" s="172"/>
      <c r="Y2599" s="172"/>
      <c r="Z2599" s="172"/>
      <c r="AA2599" s="172"/>
      <c r="AB2599" s="172"/>
    </row>
    <row r="2600" spans="1:28" ht="25.5">
      <c r="A2600" s="166" t="s">
        <v>1508</v>
      </c>
      <c r="B2600" s="167" t="s">
        <v>3059</v>
      </c>
      <c r="C2600" s="167" t="s">
        <v>20</v>
      </c>
      <c r="D2600" s="168" t="s">
        <v>3060</v>
      </c>
      <c r="E2600" s="167" t="s">
        <v>44</v>
      </c>
      <c r="F2600" s="169">
        <v>5.2</v>
      </c>
      <c r="G2600" s="170">
        <v>66.28</v>
      </c>
      <c r="H2600" s="171" t="s">
        <v>3061</v>
      </c>
      <c r="I2600" s="172"/>
      <c r="J2600" s="172"/>
      <c r="K2600" s="172"/>
      <c r="L2600" s="172"/>
      <c r="M2600" s="172"/>
      <c r="N2600" s="172"/>
      <c r="O2600" s="172"/>
      <c r="P2600" s="172"/>
      <c r="Q2600" s="172"/>
      <c r="R2600" s="172"/>
      <c r="S2600" s="172"/>
      <c r="T2600" s="172"/>
      <c r="U2600" s="172"/>
      <c r="V2600" s="172"/>
      <c r="W2600" s="172"/>
      <c r="X2600" s="172"/>
      <c r="Y2600" s="172"/>
      <c r="Z2600" s="172"/>
      <c r="AA2600" s="172"/>
      <c r="AB2600" s="172"/>
    </row>
    <row r="2601" spans="1:28" ht="25.5">
      <c r="A2601" s="166" t="s">
        <v>1508</v>
      </c>
      <c r="B2601" s="167" t="s">
        <v>3062</v>
      </c>
      <c r="C2601" s="167" t="s">
        <v>20</v>
      </c>
      <c r="D2601" s="168" t="s">
        <v>3063</v>
      </c>
      <c r="E2601" s="167" t="s">
        <v>80</v>
      </c>
      <c r="F2601" s="169">
        <v>9.35E-2</v>
      </c>
      <c r="G2601" s="170">
        <v>791.99</v>
      </c>
      <c r="H2601" s="171" t="s">
        <v>3064</v>
      </c>
      <c r="I2601" s="172"/>
      <c r="J2601" s="172"/>
      <c r="K2601" s="172"/>
      <c r="L2601" s="172"/>
      <c r="M2601" s="172"/>
      <c r="N2601" s="172"/>
      <c r="O2601" s="172"/>
      <c r="P2601" s="172"/>
      <c r="Q2601" s="172"/>
      <c r="R2601" s="172"/>
      <c r="S2601" s="172"/>
      <c r="T2601" s="172"/>
      <c r="U2601" s="172"/>
      <c r="V2601" s="172"/>
      <c r="W2601" s="172"/>
      <c r="X2601" s="172"/>
      <c r="Y2601" s="172"/>
      <c r="Z2601" s="172"/>
      <c r="AA2601" s="172"/>
      <c r="AB2601" s="172"/>
    </row>
    <row r="2602" spans="1:28" ht="25.5">
      <c r="A2602" s="166" t="s">
        <v>1508</v>
      </c>
      <c r="B2602" s="167" t="s">
        <v>85</v>
      </c>
      <c r="C2602" s="167" t="s">
        <v>20</v>
      </c>
      <c r="D2602" s="168" t="s">
        <v>1395</v>
      </c>
      <c r="E2602" s="167" t="s">
        <v>44</v>
      </c>
      <c r="F2602" s="169">
        <v>1.87</v>
      </c>
      <c r="G2602" s="170">
        <v>26.06</v>
      </c>
      <c r="H2602" s="171" t="s">
        <v>3065</v>
      </c>
      <c r="I2602" s="172"/>
      <c r="J2602" s="172"/>
      <c r="K2602" s="172"/>
      <c r="L2602" s="172"/>
      <c r="M2602" s="172"/>
      <c r="N2602" s="172"/>
      <c r="O2602" s="172"/>
      <c r="P2602" s="172"/>
      <c r="Q2602" s="172"/>
      <c r="R2602" s="172"/>
      <c r="S2602" s="172"/>
      <c r="T2602" s="172"/>
      <c r="U2602" s="172"/>
      <c r="V2602" s="172"/>
      <c r="W2602" s="172"/>
      <c r="X2602" s="172"/>
      <c r="Y2602" s="172"/>
      <c r="Z2602" s="172"/>
      <c r="AA2602" s="172"/>
      <c r="AB2602" s="172"/>
    </row>
    <row r="2603" spans="1:28" ht="25.5">
      <c r="A2603" s="166" t="s">
        <v>1508</v>
      </c>
      <c r="B2603" s="167" t="s">
        <v>3066</v>
      </c>
      <c r="C2603" s="167" t="s">
        <v>20</v>
      </c>
      <c r="D2603" s="168" t="s">
        <v>3067</v>
      </c>
      <c r="E2603" s="167" t="s">
        <v>61</v>
      </c>
      <c r="F2603" s="169">
        <v>1.6</v>
      </c>
      <c r="G2603" s="170">
        <v>100.14</v>
      </c>
      <c r="H2603" s="171" t="s">
        <v>3068</v>
      </c>
      <c r="I2603" s="172"/>
      <c r="J2603" s="172"/>
      <c r="K2603" s="172"/>
      <c r="L2603" s="172"/>
      <c r="M2603" s="172"/>
      <c r="N2603" s="172"/>
      <c r="O2603" s="172"/>
      <c r="P2603" s="172"/>
      <c r="Q2603" s="172"/>
      <c r="R2603" s="172"/>
      <c r="S2603" s="172"/>
      <c r="T2603" s="172"/>
      <c r="U2603" s="172"/>
      <c r="V2603" s="172"/>
      <c r="W2603" s="172"/>
      <c r="X2603" s="172"/>
      <c r="Y2603" s="172"/>
      <c r="Z2603" s="172"/>
      <c r="AA2603" s="172"/>
      <c r="AB2603" s="172"/>
    </row>
    <row r="2604" spans="1:28" ht="25.5">
      <c r="A2604" s="166" t="s">
        <v>1508</v>
      </c>
      <c r="B2604" s="167" t="s">
        <v>3069</v>
      </c>
      <c r="C2604" s="167" t="s">
        <v>20</v>
      </c>
      <c r="D2604" s="168" t="s">
        <v>3070</v>
      </c>
      <c r="E2604" s="167" t="s">
        <v>44</v>
      </c>
      <c r="F2604" s="169">
        <v>2.15</v>
      </c>
      <c r="G2604" s="170">
        <v>70.45</v>
      </c>
      <c r="H2604" s="171" t="s">
        <v>3071</v>
      </c>
      <c r="I2604" s="172"/>
      <c r="J2604" s="172"/>
      <c r="K2604" s="172"/>
      <c r="L2604" s="172"/>
      <c r="M2604" s="172"/>
      <c r="N2604" s="172"/>
      <c r="O2604" s="172"/>
      <c r="P2604" s="172"/>
      <c r="Q2604" s="172"/>
      <c r="R2604" s="172"/>
      <c r="S2604" s="172"/>
      <c r="T2604" s="172"/>
      <c r="U2604" s="172"/>
      <c r="V2604" s="172"/>
      <c r="W2604" s="172"/>
      <c r="X2604" s="172"/>
      <c r="Y2604" s="172"/>
      <c r="Z2604" s="172"/>
      <c r="AA2604" s="172"/>
      <c r="AB2604" s="172"/>
    </row>
    <row r="2605" spans="1:28" ht="25.5">
      <c r="A2605" s="166" t="s">
        <v>1508</v>
      </c>
      <c r="B2605" s="167" t="s">
        <v>3072</v>
      </c>
      <c r="C2605" s="167" t="s">
        <v>20</v>
      </c>
      <c r="D2605" s="168" t="s">
        <v>3073</v>
      </c>
      <c r="E2605" s="167" t="s">
        <v>44</v>
      </c>
      <c r="F2605" s="169">
        <v>3.02</v>
      </c>
      <c r="G2605" s="170">
        <v>20.62</v>
      </c>
      <c r="H2605" s="171" t="s">
        <v>3074</v>
      </c>
      <c r="I2605" s="172"/>
      <c r="J2605" s="172"/>
      <c r="K2605" s="172"/>
      <c r="L2605" s="172"/>
      <c r="M2605" s="172"/>
      <c r="N2605" s="172"/>
      <c r="O2605" s="172"/>
      <c r="P2605" s="172"/>
      <c r="Q2605" s="172"/>
      <c r="R2605" s="172"/>
      <c r="S2605" s="172"/>
      <c r="T2605" s="172"/>
      <c r="U2605" s="172"/>
      <c r="V2605" s="172"/>
      <c r="W2605" s="172"/>
      <c r="X2605" s="172"/>
      <c r="Y2605" s="172"/>
      <c r="Z2605" s="172"/>
      <c r="AA2605" s="172"/>
      <c r="AB2605" s="172"/>
    </row>
    <row r="2606" spans="1:28" ht="25.5">
      <c r="A2606" s="166" t="s">
        <v>1508</v>
      </c>
      <c r="B2606" s="167" t="s">
        <v>3075</v>
      </c>
      <c r="C2606" s="167" t="s">
        <v>20</v>
      </c>
      <c r="D2606" s="168" t="s">
        <v>3076</v>
      </c>
      <c r="E2606" s="167" t="s">
        <v>44</v>
      </c>
      <c r="F2606" s="169">
        <v>11.788</v>
      </c>
      <c r="G2606" s="170">
        <v>7.62</v>
      </c>
      <c r="H2606" s="171" t="s">
        <v>3077</v>
      </c>
      <c r="I2606" s="172"/>
      <c r="J2606" s="172"/>
      <c r="K2606" s="172"/>
      <c r="L2606" s="172"/>
      <c r="M2606" s="172"/>
      <c r="N2606" s="172"/>
      <c r="O2606" s="172"/>
      <c r="P2606" s="172"/>
      <c r="Q2606" s="172"/>
      <c r="R2606" s="172"/>
      <c r="S2606" s="172"/>
      <c r="T2606" s="172"/>
      <c r="U2606" s="172"/>
      <c r="V2606" s="172"/>
      <c r="W2606" s="172"/>
      <c r="X2606" s="172"/>
      <c r="Y2606" s="172"/>
      <c r="Z2606" s="172"/>
      <c r="AA2606" s="172"/>
      <c r="AB2606" s="172"/>
    </row>
    <row r="2607" spans="1:28" ht="25.5">
      <c r="A2607" s="166" t="s">
        <v>1508</v>
      </c>
      <c r="B2607" s="167" t="s">
        <v>3078</v>
      </c>
      <c r="C2607" s="167" t="s">
        <v>20</v>
      </c>
      <c r="D2607" s="168" t="s">
        <v>3079</v>
      </c>
      <c r="E2607" s="167" t="s">
        <v>44</v>
      </c>
      <c r="F2607" s="169">
        <v>3.02</v>
      </c>
      <c r="G2607" s="170">
        <v>9.61</v>
      </c>
      <c r="H2607" s="171" t="s">
        <v>3080</v>
      </c>
      <c r="I2607" s="172"/>
      <c r="J2607" s="172"/>
      <c r="K2607" s="172"/>
      <c r="L2607" s="172"/>
      <c r="M2607" s="172"/>
      <c r="N2607" s="172"/>
      <c r="O2607" s="172"/>
      <c r="P2607" s="172"/>
      <c r="Q2607" s="172"/>
      <c r="R2607" s="172"/>
      <c r="S2607" s="172"/>
      <c r="T2607" s="172"/>
      <c r="U2607" s="172"/>
      <c r="V2607" s="172"/>
      <c r="W2607" s="172"/>
      <c r="X2607" s="172"/>
      <c r="Y2607" s="172"/>
      <c r="Z2607" s="172"/>
      <c r="AA2607" s="172"/>
      <c r="AB2607" s="172"/>
    </row>
    <row r="2608" spans="1:28" ht="38.25">
      <c r="A2608" s="166" t="s">
        <v>1508</v>
      </c>
      <c r="B2608" s="167" t="s">
        <v>3081</v>
      </c>
      <c r="C2608" s="167" t="s">
        <v>20</v>
      </c>
      <c r="D2608" s="168" t="s">
        <v>3082</v>
      </c>
      <c r="E2608" s="167" t="s">
        <v>44</v>
      </c>
      <c r="F2608" s="169">
        <v>11.788</v>
      </c>
      <c r="G2608" s="170">
        <v>14.51</v>
      </c>
      <c r="H2608" s="171" t="s">
        <v>3083</v>
      </c>
      <c r="I2608" s="172"/>
      <c r="J2608" s="172"/>
      <c r="K2608" s="172"/>
      <c r="L2608" s="172"/>
      <c r="M2608" s="172"/>
      <c r="N2608" s="172"/>
      <c r="O2608" s="172"/>
      <c r="P2608" s="172"/>
      <c r="Q2608" s="172"/>
      <c r="R2608" s="172"/>
      <c r="S2608" s="172"/>
      <c r="T2608" s="172"/>
      <c r="U2608" s="172"/>
      <c r="V2608" s="172"/>
      <c r="W2608" s="172"/>
      <c r="X2608" s="172"/>
      <c r="Y2608" s="172"/>
      <c r="Z2608" s="172"/>
      <c r="AA2608" s="172"/>
      <c r="AB2608" s="172"/>
    </row>
    <row r="2609" spans="1:28" ht="38.25">
      <c r="A2609" s="166" t="s">
        <v>1508</v>
      </c>
      <c r="B2609" s="167" t="s">
        <v>3084</v>
      </c>
      <c r="C2609" s="167" t="s">
        <v>20</v>
      </c>
      <c r="D2609" s="168" t="s">
        <v>3085</v>
      </c>
      <c r="E2609" s="167" t="s">
        <v>44</v>
      </c>
      <c r="F2609" s="169">
        <v>11.788</v>
      </c>
      <c r="G2609" s="170">
        <v>39.33</v>
      </c>
      <c r="H2609" s="171" t="s">
        <v>3086</v>
      </c>
      <c r="I2609" s="172"/>
      <c r="J2609" s="172"/>
      <c r="K2609" s="172"/>
      <c r="L2609" s="172"/>
      <c r="M2609" s="172"/>
      <c r="N2609" s="172"/>
      <c r="O2609" s="172"/>
      <c r="P2609" s="172"/>
      <c r="Q2609" s="172"/>
      <c r="R2609" s="172"/>
      <c r="S2609" s="172"/>
      <c r="T2609" s="172"/>
      <c r="U2609" s="172"/>
      <c r="V2609" s="172"/>
      <c r="W2609" s="172"/>
      <c r="X2609" s="172"/>
      <c r="Y2609" s="172"/>
      <c r="Z2609" s="172"/>
      <c r="AA2609" s="172"/>
      <c r="AB2609" s="172"/>
    </row>
    <row r="2610" spans="1:28" ht="25.5">
      <c r="A2610" s="166" t="s">
        <v>1508</v>
      </c>
      <c r="B2610" s="167" t="s">
        <v>3087</v>
      </c>
      <c r="C2610" s="167" t="s">
        <v>20</v>
      </c>
      <c r="D2610" s="168" t="s">
        <v>3088</v>
      </c>
      <c r="E2610" s="167" t="s">
        <v>44</v>
      </c>
      <c r="F2610" s="169">
        <v>11.788</v>
      </c>
      <c r="G2610" s="170">
        <v>16.399999999999999</v>
      </c>
      <c r="H2610" s="171" t="s">
        <v>3089</v>
      </c>
      <c r="I2610" s="172"/>
      <c r="J2610" s="172"/>
      <c r="K2610" s="172"/>
      <c r="L2610" s="172"/>
      <c r="M2610" s="172"/>
      <c r="N2610" s="172"/>
      <c r="O2610" s="172"/>
      <c r="P2610" s="172"/>
      <c r="Q2610" s="172"/>
      <c r="R2610" s="172"/>
      <c r="S2610" s="172"/>
      <c r="T2610" s="172"/>
      <c r="U2610" s="172"/>
      <c r="V2610" s="172"/>
      <c r="W2610" s="172"/>
      <c r="X2610" s="172"/>
      <c r="Y2610" s="172"/>
      <c r="Z2610" s="172"/>
      <c r="AA2610" s="172"/>
      <c r="AB2610" s="172"/>
    </row>
    <row r="2611" spans="1:28" ht="14.25">
      <c r="A2611" s="166" t="s">
        <v>1508</v>
      </c>
      <c r="B2611" s="167" t="s">
        <v>1741</v>
      </c>
      <c r="C2611" s="167" t="s">
        <v>20</v>
      </c>
      <c r="D2611" s="168" t="s">
        <v>1727</v>
      </c>
      <c r="E2611" s="167" t="s">
        <v>1585</v>
      </c>
      <c r="F2611" s="169">
        <v>2</v>
      </c>
      <c r="G2611" s="170">
        <v>22.66</v>
      </c>
      <c r="H2611" s="171" t="s">
        <v>2156</v>
      </c>
      <c r="I2611" s="172"/>
      <c r="J2611" s="172"/>
      <c r="K2611" s="172"/>
      <c r="L2611" s="172"/>
      <c r="M2611" s="172"/>
      <c r="N2611" s="172"/>
      <c r="O2611" s="172"/>
      <c r="P2611" s="172"/>
      <c r="Q2611" s="172"/>
      <c r="R2611" s="172"/>
      <c r="S2611" s="172"/>
      <c r="T2611" s="172"/>
      <c r="U2611" s="172"/>
      <c r="V2611" s="172"/>
      <c r="W2611" s="172"/>
      <c r="X2611" s="172"/>
      <c r="Y2611" s="172"/>
      <c r="Z2611" s="172"/>
      <c r="AA2611" s="172"/>
      <c r="AB2611" s="172"/>
    </row>
    <row r="2612" spans="1:28" ht="38.25">
      <c r="A2612" s="166" t="s">
        <v>1508</v>
      </c>
      <c r="B2612" s="167" t="s">
        <v>3090</v>
      </c>
      <c r="C2612" s="167" t="s">
        <v>20</v>
      </c>
      <c r="D2612" s="168" t="s">
        <v>3091</v>
      </c>
      <c r="E2612" s="167" t="s">
        <v>44</v>
      </c>
      <c r="F2612" s="169">
        <v>1.87</v>
      </c>
      <c r="G2612" s="170">
        <v>60.42</v>
      </c>
      <c r="H2612" s="171" t="s">
        <v>3092</v>
      </c>
      <c r="I2612" s="172"/>
      <c r="J2612" s="172"/>
      <c r="K2612" s="172"/>
      <c r="L2612" s="172"/>
      <c r="M2612" s="172"/>
      <c r="N2612" s="172"/>
      <c r="O2612" s="172"/>
      <c r="P2612" s="172"/>
      <c r="Q2612" s="172"/>
      <c r="R2612" s="172"/>
      <c r="S2612" s="172"/>
      <c r="T2612" s="172"/>
      <c r="U2612" s="172"/>
      <c r="V2612" s="172"/>
      <c r="W2612" s="172"/>
      <c r="X2612" s="172"/>
      <c r="Y2612" s="172"/>
      <c r="Z2612" s="172"/>
      <c r="AA2612" s="172"/>
      <c r="AB2612" s="172"/>
    </row>
    <row r="2613" spans="1:28" ht="14.25">
      <c r="A2613" s="159"/>
      <c r="B2613" s="160"/>
      <c r="C2613" s="160"/>
      <c r="D2613" s="161"/>
      <c r="E2613" s="160"/>
      <c r="F2613" s="162"/>
      <c r="G2613" s="163"/>
      <c r="H2613" s="164"/>
      <c r="I2613" s="172"/>
      <c r="J2613" s="172"/>
      <c r="K2613" s="172"/>
      <c r="L2613" s="172"/>
      <c r="M2613" s="172"/>
      <c r="N2613" s="172"/>
      <c r="O2613" s="172"/>
      <c r="P2613" s="172"/>
      <c r="Q2613" s="172"/>
      <c r="R2613" s="172"/>
      <c r="S2613" s="172"/>
      <c r="T2613" s="172"/>
      <c r="U2613" s="172"/>
      <c r="V2613" s="172"/>
      <c r="W2613" s="172"/>
      <c r="X2613" s="172"/>
      <c r="Y2613" s="172"/>
      <c r="Z2613" s="172"/>
      <c r="AA2613" s="172"/>
      <c r="AB2613" s="172"/>
    </row>
    <row r="2614" spans="1:28" ht="14.25">
      <c r="A2614" s="148" t="s">
        <v>1251</v>
      </c>
      <c r="B2614" s="149" t="s">
        <v>7</v>
      </c>
      <c r="C2614" s="149" t="s">
        <v>1504</v>
      </c>
      <c r="D2614" s="165" t="s">
        <v>1505</v>
      </c>
      <c r="E2614" s="149" t="s">
        <v>10</v>
      </c>
      <c r="F2614" s="150" t="s">
        <v>11</v>
      </c>
      <c r="G2614" s="151" t="s">
        <v>1506</v>
      </c>
      <c r="H2614" s="152" t="s">
        <v>1507</v>
      </c>
      <c r="I2614" s="172"/>
      <c r="J2614" s="172"/>
      <c r="K2614" s="172"/>
      <c r="L2614" s="172"/>
      <c r="M2614" s="172"/>
      <c r="N2614" s="172"/>
      <c r="O2614" s="172"/>
      <c r="P2614" s="172"/>
      <c r="Q2614" s="172"/>
      <c r="R2614" s="172"/>
      <c r="S2614" s="172"/>
      <c r="T2614" s="172"/>
      <c r="U2614" s="172"/>
      <c r="V2614" s="172"/>
      <c r="W2614" s="172"/>
      <c r="X2614" s="172"/>
      <c r="Y2614" s="172"/>
      <c r="Z2614" s="172"/>
      <c r="AA2614" s="172"/>
      <c r="AB2614" s="172"/>
    </row>
    <row r="2615" spans="1:28" ht="25.5">
      <c r="A2615" s="153" t="s">
        <v>1508</v>
      </c>
      <c r="B2615" s="154" t="s">
        <v>1252</v>
      </c>
      <c r="C2615" s="154" t="s">
        <v>27</v>
      </c>
      <c r="D2615" s="155" t="s">
        <v>1253</v>
      </c>
      <c r="E2615" s="154" t="s">
        <v>76</v>
      </c>
      <c r="F2615" s="156">
        <v>1</v>
      </c>
      <c r="G2615" s="157">
        <v>20.67</v>
      </c>
      <c r="H2615" s="158">
        <v>20.67</v>
      </c>
      <c r="I2615" s="172"/>
      <c r="J2615" s="172"/>
      <c r="K2615" s="172"/>
      <c r="L2615" s="172"/>
      <c r="M2615" s="172"/>
      <c r="N2615" s="172"/>
      <c r="O2615" s="172"/>
      <c r="P2615" s="172"/>
      <c r="Q2615" s="172"/>
      <c r="R2615" s="172"/>
      <c r="S2615" s="172"/>
      <c r="T2615" s="172"/>
      <c r="U2615" s="172"/>
      <c r="V2615" s="172"/>
      <c r="W2615" s="172"/>
      <c r="X2615" s="172"/>
      <c r="Y2615" s="172"/>
      <c r="Z2615" s="172"/>
      <c r="AA2615" s="172"/>
      <c r="AB2615" s="172"/>
    </row>
    <row r="2616" spans="1:28" ht="25.5">
      <c r="A2616" s="166" t="s">
        <v>1510</v>
      </c>
      <c r="B2616" s="167" t="s">
        <v>2638</v>
      </c>
      <c r="C2616" s="167" t="s">
        <v>27</v>
      </c>
      <c r="D2616" s="168" t="s">
        <v>2639</v>
      </c>
      <c r="E2616" s="167" t="s">
        <v>1673</v>
      </c>
      <c r="F2616" s="169">
        <v>5.5156200000000002E-2</v>
      </c>
      <c r="G2616" s="170">
        <v>25.52</v>
      </c>
      <c r="H2616" s="171">
        <v>1.4</v>
      </c>
      <c r="I2616" s="172"/>
      <c r="J2616" s="172"/>
      <c r="K2616" s="172"/>
      <c r="L2616" s="172"/>
      <c r="M2616" s="172"/>
      <c r="N2616" s="172"/>
      <c r="O2616" s="172"/>
      <c r="P2616" s="172"/>
      <c r="Q2616" s="172"/>
      <c r="R2616" s="172"/>
      <c r="S2616" s="172"/>
      <c r="T2616" s="172"/>
      <c r="U2616" s="172"/>
      <c r="V2616" s="172"/>
      <c r="W2616" s="172"/>
      <c r="X2616" s="172"/>
      <c r="Y2616" s="172"/>
      <c r="Z2616" s="172"/>
      <c r="AA2616" s="172"/>
      <c r="AB2616" s="172"/>
    </row>
    <row r="2617" spans="1:28" ht="25.5">
      <c r="A2617" s="166" t="s">
        <v>1510</v>
      </c>
      <c r="B2617" s="167" t="s">
        <v>2637</v>
      </c>
      <c r="C2617" s="167" t="s">
        <v>27</v>
      </c>
      <c r="D2617" s="168" t="s">
        <v>1616</v>
      </c>
      <c r="E2617" s="167" t="s">
        <v>1673</v>
      </c>
      <c r="F2617" s="169">
        <v>0.17649999999999999</v>
      </c>
      <c r="G2617" s="170">
        <v>31.63</v>
      </c>
      <c r="H2617" s="171">
        <v>5.58</v>
      </c>
      <c r="I2617" s="172"/>
      <c r="J2617" s="172"/>
      <c r="K2617" s="172"/>
      <c r="L2617" s="172"/>
      <c r="M2617" s="172"/>
      <c r="N2617" s="172"/>
      <c r="O2617" s="172"/>
      <c r="P2617" s="172"/>
      <c r="Q2617" s="172"/>
      <c r="R2617" s="172"/>
      <c r="S2617" s="172"/>
      <c r="T2617" s="172"/>
      <c r="U2617" s="172"/>
      <c r="V2617" s="172"/>
      <c r="W2617" s="172"/>
      <c r="X2617" s="172"/>
      <c r="Y2617" s="172"/>
      <c r="Z2617" s="172"/>
      <c r="AA2617" s="172"/>
      <c r="AB2617" s="172"/>
    </row>
    <row r="2618" spans="1:28" ht="25.5">
      <c r="A2618" s="166" t="s">
        <v>1513</v>
      </c>
      <c r="B2618" s="167" t="s">
        <v>3093</v>
      </c>
      <c r="C2618" s="167" t="s">
        <v>27</v>
      </c>
      <c r="D2618" s="168" t="s">
        <v>3094</v>
      </c>
      <c r="E2618" s="167" t="s">
        <v>76</v>
      </c>
      <c r="F2618" s="169">
        <v>1</v>
      </c>
      <c r="G2618" s="170">
        <v>13.69</v>
      </c>
      <c r="H2618" s="171">
        <v>13.69</v>
      </c>
      <c r="I2618" s="172"/>
      <c r="J2618" s="172"/>
      <c r="K2618" s="172"/>
      <c r="L2618" s="172"/>
      <c r="M2618" s="172"/>
      <c r="N2618" s="172"/>
      <c r="O2618" s="172"/>
      <c r="P2618" s="172"/>
      <c r="Q2618" s="172"/>
      <c r="R2618" s="172"/>
      <c r="S2618" s="172"/>
      <c r="T2618" s="172"/>
      <c r="U2618" s="172"/>
      <c r="V2618" s="172"/>
      <c r="W2618" s="172"/>
      <c r="X2618" s="172"/>
      <c r="Y2618" s="172"/>
      <c r="Z2618" s="172"/>
      <c r="AA2618" s="172"/>
      <c r="AB2618" s="172"/>
    </row>
    <row r="2619" spans="1:28" ht="14.25">
      <c r="A2619" s="159"/>
      <c r="B2619" s="160"/>
      <c r="C2619" s="160"/>
      <c r="D2619" s="161"/>
      <c r="E2619" s="160"/>
      <c r="F2619" s="162"/>
      <c r="G2619" s="163"/>
      <c r="H2619" s="164"/>
      <c r="I2619" s="172"/>
      <c r="J2619" s="172"/>
      <c r="K2619" s="172"/>
      <c r="L2619" s="172"/>
      <c r="M2619" s="172"/>
      <c r="N2619" s="172"/>
      <c r="O2619" s="172"/>
      <c r="P2619" s="172"/>
      <c r="Q2619" s="172"/>
      <c r="R2619" s="172"/>
      <c r="S2619" s="172"/>
      <c r="T2619" s="172"/>
      <c r="U2619" s="172"/>
      <c r="V2619" s="172"/>
      <c r="W2619" s="172"/>
      <c r="X2619" s="172"/>
      <c r="Y2619" s="172"/>
      <c r="Z2619" s="172"/>
      <c r="AA2619" s="172"/>
      <c r="AB2619" s="172"/>
    </row>
    <row r="2620" spans="1:28" ht="14.25">
      <c r="A2620" s="148" t="s">
        <v>1254</v>
      </c>
      <c r="B2620" s="149" t="s">
        <v>7</v>
      </c>
      <c r="C2620" s="149" t="s">
        <v>1504</v>
      </c>
      <c r="D2620" s="165" t="s">
        <v>1505</v>
      </c>
      <c r="E2620" s="149" t="s">
        <v>10</v>
      </c>
      <c r="F2620" s="150" t="s">
        <v>11</v>
      </c>
      <c r="G2620" s="151" t="s">
        <v>1506</v>
      </c>
      <c r="H2620" s="152" t="s">
        <v>1507</v>
      </c>
      <c r="I2620" s="172"/>
      <c r="J2620" s="172"/>
      <c r="K2620" s="172"/>
      <c r="L2620" s="172"/>
      <c r="M2620" s="172"/>
      <c r="N2620" s="172"/>
      <c r="O2620" s="172"/>
      <c r="P2620" s="172"/>
      <c r="Q2620" s="172"/>
      <c r="R2620" s="172"/>
      <c r="S2620" s="172"/>
      <c r="T2620" s="172"/>
      <c r="U2620" s="172"/>
      <c r="V2620" s="172"/>
      <c r="W2620" s="172"/>
      <c r="X2620" s="172"/>
      <c r="Y2620" s="172"/>
      <c r="Z2620" s="172"/>
      <c r="AA2620" s="172"/>
      <c r="AB2620" s="172"/>
    </row>
    <row r="2621" spans="1:28" ht="14.25">
      <c r="A2621" s="153" t="s">
        <v>1508</v>
      </c>
      <c r="B2621" s="154" t="s">
        <v>1255</v>
      </c>
      <c r="C2621" s="154" t="s">
        <v>20</v>
      </c>
      <c r="D2621" s="155" t="s">
        <v>1256</v>
      </c>
      <c r="E2621" s="154" t="s">
        <v>311</v>
      </c>
      <c r="F2621" s="156">
        <v>1</v>
      </c>
      <c r="G2621" s="157">
        <v>263.32</v>
      </c>
      <c r="H2621" s="158">
        <v>263.32</v>
      </c>
      <c r="I2621" s="172"/>
      <c r="J2621" s="172"/>
      <c r="K2621" s="172"/>
      <c r="L2621" s="172"/>
      <c r="M2621" s="172"/>
      <c r="N2621" s="172"/>
      <c r="O2621" s="172"/>
      <c r="P2621" s="172"/>
      <c r="Q2621" s="172"/>
      <c r="R2621" s="172"/>
      <c r="S2621" s="172"/>
      <c r="T2621" s="172"/>
      <c r="U2621" s="172"/>
      <c r="V2621" s="172"/>
      <c r="W2621" s="172"/>
      <c r="X2621" s="172"/>
      <c r="Y2621" s="172"/>
      <c r="Z2621" s="172"/>
      <c r="AA2621" s="172"/>
      <c r="AB2621" s="172"/>
    </row>
    <row r="2622" spans="1:28" ht="25.5">
      <c r="A2622" s="166" t="s">
        <v>1513</v>
      </c>
      <c r="B2622" s="167" t="s">
        <v>3095</v>
      </c>
      <c r="C2622" s="167" t="s">
        <v>20</v>
      </c>
      <c r="D2622" s="168" t="s">
        <v>3096</v>
      </c>
      <c r="E2622" s="167" t="s">
        <v>48</v>
      </c>
      <c r="F2622" s="169">
        <v>1</v>
      </c>
      <c r="G2622" s="170">
        <v>205</v>
      </c>
      <c r="H2622" s="171" t="s">
        <v>3097</v>
      </c>
      <c r="I2622" s="172"/>
      <c r="J2622" s="172"/>
      <c r="K2622" s="172"/>
      <c r="L2622" s="172"/>
      <c r="M2622" s="172"/>
      <c r="N2622" s="172"/>
      <c r="O2622" s="172"/>
      <c r="P2622" s="172"/>
      <c r="Q2622" s="172"/>
      <c r="R2622" s="172"/>
      <c r="S2622" s="172"/>
      <c r="T2622" s="172"/>
      <c r="U2622" s="172"/>
      <c r="V2622" s="172"/>
      <c r="W2622" s="172"/>
      <c r="X2622" s="172"/>
      <c r="Y2622" s="172"/>
      <c r="Z2622" s="172"/>
      <c r="AA2622" s="172"/>
      <c r="AB2622" s="172"/>
    </row>
    <row r="2623" spans="1:28" ht="25.5">
      <c r="A2623" s="166" t="s">
        <v>1513</v>
      </c>
      <c r="B2623" s="167" t="s">
        <v>3098</v>
      </c>
      <c r="C2623" s="167" t="s">
        <v>20</v>
      </c>
      <c r="D2623" s="168" t="s">
        <v>3099</v>
      </c>
      <c r="E2623" s="167" t="s">
        <v>48</v>
      </c>
      <c r="F2623" s="169">
        <v>1</v>
      </c>
      <c r="G2623" s="170">
        <v>4.99</v>
      </c>
      <c r="H2623" s="171" t="s">
        <v>3100</v>
      </c>
      <c r="I2623" s="172"/>
      <c r="J2623" s="172"/>
      <c r="K2623" s="172"/>
      <c r="L2623" s="172"/>
      <c r="M2623" s="172"/>
      <c r="N2623" s="172"/>
      <c r="O2623" s="172"/>
      <c r="P2623" s="172"/>
      <c r="Q2623" s="172"/>
      <c r="R2623" s="172"/>
      <c r="S2623" s="172"/>
      <c r="T2623" s="172"/>
      <c r="U2623" s="172"/>
      <c r="V2623" s="172"/>
      <c r="W2623" s="172"/>
      <c r="X2623" s="172"/>
      <c r="Y2623" s="172"/>
      <c r="Z2623" s="172"/>
      <c r="AA2623" s="172"/>
      <c r="AB2623" s="172"/>
    </row>
    <row r="2624" spans="1:28" ht="25.5">
      <c r="A2624" s="166" t="s">
        <v>1513</v>
      </c>
      <c r="B2624" s="167" t="s">
        <v>2310</v>
      </c>
      <c r="C2624" s="167" t="s">
        <v>20</v>
      </c>
      <c r="D2624" s="168" t="s">
        <v>2311</v>
      </c>
      <c r="E2624" s="167" t="s">
        <v>48</v>
      </c>
      <c r="F2624" s="169">
        <v>2</v>
      </c>
      <c r="G2624" s="170">
        <v>0.14000000000000001</v>
      </c>
      <c r="H2624" s="171" t="s">
        <v>2979</v>
      </c>
      <c r="I2624" s="172"/>
      <c r="J2624" s="172"/>
      <c r="K2624" s="172"/>
      <c r="L2624" s="172"/>
      <c r="M2624" s="172"/>
      <c r="N2624" s="172"/>
      <c r="O2624" s="172"/>
      <c r="P2624" s="172"/>
      <c r="Q2624" s="172"/>
      <c r="R2624" s="172"/>
      <c r="S2624" s="172"/>
      <c r="T2624" s="172"/>
      <c r="U2624" s="172"/>
      <c r="V2624" s="172"/>
      <c r="W2624" s="172"/>
      <c r="X2624" s="172"/>
      <c r="Y2624" s="172"/>
      <c r="Z2624" s="172"/>
      <c r="AA2624" s="172"/>
      <c r="AB2624" s="172"/>
    </row>
    <row r="2625" spans="1:28" ht="25.5">
      <c r="A2625" s="166" t="s">
        <v>1513</v>
      </c>
      <c r="B2625" s="167" t="s">
        <v>2307</v>
      </c>
      <c r="C2625" s="167" t="s">
        <v>20</v>
      </c>
      <c r="D2625" s="168" t="s">
        <v>2308</v>
      </c>
      <c r="E2625" s="167" t="s">
        <v>48</v>
      </c>
      <c r="F2625" s="169">
        <v>2</v>
      </c>
      <c r="G2625" s="170">
        <v>0.41</v>
      </c>
      <c r="H2625" s="171" t="s">
        <v>3101</v>
      </c>
      <c r="I2625" s="172"/>
      <c r="J2625" s="172"/>
      <c r="K2625" s="172"/>
      <c r="L2625" s="172"/>
      <c r="M2625" s="172"/>
      <c r="N2625" s="172"/>
      <c r="O2625" s="172"/>
      <c r="P2625" s="172"/>
      <c r="Q2625" s="172"/>
      <c r="R2625" s="172"/>
      <c r="S2625" s="172"/>
      <c r="T2625" s="172"/>
      <c r="U2625" s="172"/>
      <c r="V2625" s="172"/>
      <c r="W2625" s="172"/>
      <c r="X2625" s="172"/>
      <c r="Y2625" s="172"/>
      <c r="Z2625" s="172"/>
      <c r="AA2625" s="172"/>
      <c r="AB2625" s="172"/>
    </row>
    <row r="2626" spans="1:28" ht="14.25">
      <c r="A2626" s="166" t="s">
        <v>1508</v>
      </c>
      <c r="B2626" s="167" t="s">
        <v>1583</v>
      </c>
      <c r="C2626" s="167" t="s">
        <v>20</v>
      </c>
      <c r="D2626" s="168" t="s">
        <v>1584</v>
      </c>
      <c r="E2626" s="167" t="s">
        <v>1585</v>
      </c>
      <c r="F2626" s="169">
        <v>0.95</v>
      </c>
      <c r="G2626" s="170">
        <v>30.49</v>
      </c>
      <c r="H2626" s="171" t="s">
        <v>3102</v>
      </c>
      <c r="I2626" s="172"/>
      <c r="J2626" s="172"/>
      <c r="K2626" s="172"/>
      <c r="L2626" s="172"/>
      <c r="M2626" s="172"/>
      <c r="N2626" s="172"/>
      <c r="O2626" s="172"/>
      <c r="P2626" s="172"/>
      <c r="Q2626" s="172"/>
      <c r="R2626" s="172"/>
      <c r="S2626" s="172"/>
      <c r="T2626" s="172"/>
      <c r="U2626" s="172"/>
      <c r="V2626" s="172"/>
      <c r="W2626" s="172"/>
      <c r="X2626" s="172"/>
      <c r="Y2626" s="172"/>
      <c r="Z2626" s="172"/>
      <c r="AA2626" s="172"/>
      <c r="AB2626" s="172"/>
    </row>
    <row r="2627" spans="1:28" ht="14.25">
      <c r="A2627" s="166" t="s">
        <v>1508</v>
      </c>
      <c r="B2627" s="167" t="s">
        <v>1591</v>
      </c>
      <c r="C2627" s="167" t="s">
        <v>20</v>
      </c>
      <c r="D2627" s="168" t="s">
        <v>1592</v>
      </c>
      <c r="E2627" s="167" t="s">
        <v>1585</v>
      </c>
      <c r="F2627" s="169">
        <v>0.95</v>
      </c>
      <c r="G2627" s="170">
        <v>24.49</v>
      </c>
      <c r="H2627" s="171" t="s">
        <v>3103</v>
      </c>
      <c r="I2627" s="172"/>
      <c r="J2627" s="172"/>
      <c r="K2627" s="172"/>
      <c r="L2627" s="172"/>
      <c r="M2627" s="172"/>
      <c r="N2627" s="172"/>
      <c r="O2627" s="172"/>
      <c r="P2627" s="172"/>
      <c r="Q2627" s="172"/>
      <c r="R2627" s="172"/>
      <c r="S2627" s="172"/>
      <c r="T2627" s="172"/>
      <c r="U2627" s="172"/>
      <c r="V2627" s="172"/>
      <c r="W2627" s="172"/>
      <c r="X2627" s="172"/>
      <c r="Y2627" s="172"/>
      <c r="Z2627" s="172"/>
      <c r="AA2627" s="172"/>
      <c r="AB2627" s="172"/>
    </row>
    <row r="2628" spans="1:28" ht="14.25">
      <c r="A2628" s="159"/>
      <c r="B2628" s="160"/>
      <c r="C2628" s="160"/>
      <c r="D2628" s="161"/>
      <c r="E2628" s="160"/>
      <c r="F2628" s="162"/>
      <c r="G2628" s="163"/>
      <c r="H2628" s="164"/>
      <c r="I2628" s="172"/>
      <c r="J2628" s="172"/>
      <c r="K2628" s="172"/>
      <c r="L2628" s="172"/>
      <c r="M2628" s="172"/>
      <c r="N2628" s="172"/>
      <c r="O2628" s="172"/>
      <c r="P2628" s="172"/>
      <c r="Q2628" s="172"/>
      <c r="R2628" s="172"/>
      <c r="S2628" s="172"/>
      <c r="T2628" s="172"/>
      <c r="U2628" s="172"/>
      <c r="V2628" s="172"/>
      <c r="W2628" s="172"/>
      <c r="X2628" s="172"/>
      <c r="Y2628" s="172"/>
      <c r="Z2628" s="172"/>
      <c r="AA2628" s="172"/>
      <c r="AB2628" s="172"/>
    </row>
    <row r="2629" spans="1:28" ht="14.25">
      <c r="A2629" s="148" t="s">
        <v>1257</v>
      </c>
      <c r="B2629" s="149" t="s">
        <v>7</v>
      </c>
      <c r="C2629" s="149" t="s">
        <v>1504</v>
      </c>
      <c r="D2629" s="165" t="s">
        <v>1505</v>
      </c>
      <c r="E2629" s="149" t="s">
        <v>10</v>
      </c>
      <c r="F2629" s="150" t="s">
        <v>11</v>
      </c>
      <c r="G2629" s="151" t="s">
        <v>1506</v>
      </c>
      <c r="H2629" s="152" t="s">
        <v>1507</v>
      </c>
      <c r="I2629" s="172"/>
      <c r="J2629" s="172"/>
      <c r="K2629" s="172"/>
      <c r="L2629" s="172"/>
      <c r="M2629" s="172"/>
      <c r="N2629" s="172"/>
      <c r="O2629" s="172"/>
      <c r="P2629" s="172"/>
      <c r="Q2629" s="172"/>
      <c r="R2629" s="172"/>
      <c r="S2629" s="172"/>
      <c r="T2629" s="172"/>
      <c r="U2629" s="172"/>
      <c r="V2629" s="172"/>
      <c r="W2629" s="172"/>
      <c r="X2629" s="172"/>
      <c r="Y2629" s="172"/>
      <c r="Z2629" s="172"/>
      <c r="AA2629" s="172"/>
      <c r="AB2629" s="172"/>
    </row>
    <row r="2630" spans="1:28" ht="25.5">
      <c r="A2630" s="153" t="s">
        <v>1508</v>
      </c>
      <c r="B2630" s="154" t="s">
        <v>1258</v>
      </c>
      <c r="C2630" s="154" t="s">
        <v>20</v>
      </c>
      <c r="D2630" s="155" t="s">
        <v>1259</v>
      </c>
      <c r="E2630" s="154" t="s">
        <v>48</v>
      </c>
      <c r="F2630" s="156">
        <v>1</v>
      </c>
      <c r="G2630" s="157">
        <v>26.41</v>
      </c>
      <c r="H2630" s="158">
        <v>26.41</v>
      </c>
      <c r="I2630" s="172"/>
      <c r="J2630" s="172"/>
      <c r="K2630" s="172"/>
      <c r="L2630" s="172"/>
      <c r="M2630" s="172"/>
      <c r="N2630" s="172"/>
      <c r="O2630" s="172"/>
      <c r="P2630" s="172"/>
      <c r="Q2630" s="172"/>
      <c r="R2630" s="172"/>
      <c r="S2630" s="172"/>
      <c r="T2630" s="172"/>
      <c r="U2630" s="172"/>
      <c r="V2630" s="172"/>
      <c r="W2630" s="172"/>
      <c r="X2630" s="172"/>
      <c r="Y2630" s="172"/>
      <c r="Z2630" s="172"/>
      <c r="AA2630" s="172"/>
      <c r="AB2630" s="172"/>
    </row>
    <row r="2631" spans="1:28" ht="38.25">
      <c r="A2631" s="166" t="s">
        <v>1513</v>
      </c>
      <c r="B2631" s="167" t="s">
        <v>3104</v>
      </c>
      <c r="C2631" s="167" t="s">
        <v>20</v>
      </c>
      <c r="D2631" s="168" t="s">
        <v>3105</v>
      </c>
      <c r="E2631" s="167" t="s">
        <v>44</v>
      </c>
      <c r="F2631" s="169">
        <v>7.22E-2</v>
      </c>
      <c r="G2631" s="170">
        <v>231.97790000000001</v>
      </c>
      <c r="H2631" s="171" t="s">
        <v>3106</v>
      </c>
      <c r="I2631" s="172"/>
      <c r="J2631" s="172"/>
      <c r="K2631" s="172"/>
      <c r="L2631" s="172"/>
      <c r="M2631" s="172"/>
      <c r="N2631" s="172"/>
      <c r="O2631" s="172"/>
      <c r="P2631" s="172"/>
      <c r="Q2631" s="172"/>
      <c r="R2631" s="172"/>
      <c r="S2631" s="172"/>
      <c r="T2631" s="172"/>
      <c r="U2631" s="172"/>
      <c r="V2631" s="172"/>
      <c r="W2631" s="172"/>
      <c r="X2631" s="172"/>
      <c r="Y2631" s="172"/>
      <c r="Z2631" s="172"/>
      <c r="AA2631" s="172"/>
      <c r="AB2631" s="172"/>
    </row>
    <row r="2632" spans="1:28" ht="25.5">
      <c r="A2632" s="166" t="s">
        <v>1508</v>
      </c>
      <c r="B2632" s="167" t="s">
        <v>3107</v>
      </c>
      <c r="C2632" s="167" t="s">
        <v>20</v>
      </c>
      <c r="D2632" s="168" t="s">
        <v>3108</v>
      </c>
      <c r="E2632" s="167" t="s">
        <v>48</v>
      </c>
      <c r="F2632" s="169">
        <v>1</v>
      </c>
      <c r="G2632" s="170">
        <v>9.66</v>
      </c>
      <c r="H2632" s="171">
        <v>9.66</v>
      </c>
      <c r="I2632" s="172"/>
      <c r="J2632" s="172"/>
      <c r="K2632" s="172"/>
      <c r="L2632" s="172"/>
      <c r="M2632" s="172"/>
      <c r="N2632" s="172"/>
      <c r="O2632" s="172"/>
      <c r="P2632" s="172"/>
      <c r="Q2632" s="172"/>
      <c r="R2632" s="172"/>
      <c r="S2632" s="172"/>
      <c r="T2632" s="172"/>
      <c r="U2632" s="172"/>
      <c r="V2632" s="172"/>
      <c r="W2632" s="172"/>
      <c r="X2632" s="172"/>
      <c r="Y2632" s="172"/>
      <c r="Z2632" s="172"/>
      <c r="AA2632" s="172"/>
      <c r="AB2632" s="172"/>
    </row>
    <row r="2633" spans="1:28" ht="14.25">
      <c r="A2633" s="159"/>
      <c r="B2633" s="160"/>
      <c r="C2633" s="160"/>
      <c r="D2633" s="161"/>
      <c r="E2633" s="160"/>
      <c r="F2633" s="162"/>
      <c r="G2633" s="163"/>
      <c r="H2633" s="164"/>
      <c r="I2633" s="172"/>
      <c r="J2633" s="172"/>
      <c r="K2633" s="172"/>
      <c r="L2633" s="172"/>
      <c r="M2633" s="172"/>
      <c r="N2633" s="172"/>
      <c r="O2633" s="172"/>
      <c r="P2633" s="172"/>
      <c r="Q2633" s="172"/>
      <c r="R2633" s="172"/>
      <c r="S2633" s="172"/>
      <c r="T2633" s="172"/>
      <c r="U2633" s="172"/>
      <c r="V2633" s="172"/>
      <c r="W2633" s="172"/>
      <c r="X2633" s="172"/>
      <c r="Y2633" s="172"/>
      <c r="Z2633" s="172"/>
      <c r="AA2633" s="172"/>
      <c r="AB2633" s="172"/>
    </row>
    <row r="2634" spans="1:28" ht="14.25">
      <c r="A2634" s="148" t="s">
        <v>1260</v>
      </c>
      <c r="B2634" s="149" t="s">
        <v>7</v>
      </c>
      <c r="C2634" s="149" t="s">
        <v>1504</v>
      </c>
      <c r="D2634" s="165" t="s">
        <v>1505</v>
      </c>
      <c r="E2634" s="149" t="s">
        <v>10</v>
      </c>
      <c r="F2634" s="150" t="s">
        <v>11</v>
      </c>
      <c r="G2634" s="151" t="s">
        <v>1506</v>
      </c>
      <c r="H2634" s="152" t="s">
        <v>1507</v>
      </c>
      <c r="I2634" s="172"/>
      <c r="J2634" s="172"/>
      <c r="K2634" s="172"/>
      <c r="L2634" s="172"/>
      <c r="M2634" s="172"/>
      <c r="N2634" s="172"/>
      <c r="O2634" s="172"/>
      <c r="P2634" s="172"/>
      <c r="Q2634" s="172"/>
      <c r="R2634" s="172"/>
      <c r="S2634" s="172"/>
      <c r="T2634" s="172"/>
      <c r="U2634" s="172"/>
      <c r="V2634" s="172"/>
      <c r="W2634" s="172"/>
      <c r="X2634" s="172"/>
      <c r="Y2634" s="172"/>
      <c r="Z2634" s="172"/>
      <c r="AA2634" s="172"/>
      <c r="AB2634" s="172"/>
    </row>
    <row r="2635" spans="1:28" ht="25.5">
      <c r="A2635" s="153" t="s">
        <v>1508</v>
      </c>
      <c r="B2635" s="154" t="s">
        <v>1261</v>
      </c>
      <c r="C2635" s="154" t="s">
        <v>20</v>
      </c>
      <c r="D2635" s="155" t="s">
        <v>1262</v>
      </c>
      <c r="E2635" s="154" t="s">
        <v>48</v>
      </c>
      <c r="F2635" s="156">
        <v>1</v>
      </c>
      <c r="G2635" s="157">
        <v>26.41</v>
      </c>
      <c r="H2635" s="158">
        <v>26.41</v>
      </c>
      <c r="I2635" s="172"/>
      <c r="J2635" s="172"/>
      <c r="K2635" s="172"/>
      <c r="L2635" s="172"/>
      <c r="M2635" s="172"/>
      <c r="N2635" s="172"/>
      <c r="O2635" s="172"/>
      <c r="P2635" s="172"/>
      <c r="Q2635" s="172"/>
      <c r="R2635" s="172"/>
      <c r="S2635" s="172"/>
      <c r="T2635" s="172"/>
      <c r="U2635" s="172"/>
      <c r="V2635" s="172"/>
      <c r="W2635" s="172"/>
      <c r="X2635" s="172"/>
      <c r="Y2635" s="172"/>
      <c r="Z2635" s="172"/>
      <c r="AA2635" s="172"/>
      <c r="AB2635" s="172"/>
    </row>
    <row r="2636" spans="1:28" ht="38.25">
      <c r="A2636" s="166" t="s">
        <v>1513</v>
      </c>
      <c r="B2636" s="167" t="s">
        <v>3104</v>
      </c>
      <c r="C2636" s="167" t="s">
        <v>20</v>
      </c>
      <c r="D2636" s="168" t="s">
        <v>3105</v>
      </c>
      <c r="E2636" s="167" t="s">
        <v>44</v>
      </c>
      <c r="F2636" s="169">
        <v>7.22E-2</v>
      </c>
      <c r="G2636" s="170">
        <v>231.97790000000001</v>
      </c>
      <c r="H2636" s="171" t="s">
        <v>3106</v>
      </c>
      <c r="I2636" s="172"/>
      <c r="J2636" s="172"/>
      <c r="K2636" s="172"/>
      <c r="L2636" s="172"/>
      <c r="M2636" s="172"/>
      <c r="N2636" s="172"/>
      <c r="O2636" s="172"/>
      <c r="P2636" s="172"/>
      <c r="Q2636" s="172"/>
      <c r="R2636" s="172"/>
      <c r="S2636" s="172"/>
      <c r="T2636" s="172"/>
      <c r="U2636" s="172"/>
      <c r="V2636" s="172"/>
      <c r="W2636" s="172"/>
      <c r="X2636" s="172"/>
      <c r="Y2636" s="172"/>
      <c r="Z2636" s="172"/>
      <c r="AA2636" s="172"/>
      <c r="AB2636" s="172"/>
    </row>
    <row r="2637" spans="1:28" ht="25.5">
      <c r="A2637" s="166" t="s">
        <v>1508</v>
      </c>
      <c r="B2637" s="167" t="s">
        <v>3107</v>
      </c>
      <c r="C2637" s="167" t="s">
        <v>20</v>
      </c>
      <c r="D2637" s="168" t="s">
        <v>3108</v>
      </c>
      <c r="E2637" s="154" t="s">
        <v>48</v>
      </c>
      <c r="F2637" s="169">
        <v>1</v>
      </c>
      <c r="G2637" s="170">
        <v>9.66</v>
      </c>
      <c r="H2637" s="171">
        <v>9.66</v>
      </c>
      <c r="I2637" s="172"/>
      <c r="J2637" s="172"/>
      <c r="K2637" s="172"/>
      <c r="L2637" s="172"/>
      <c r="M2637" s="172"/>
      <c r="N2637" s="172"/>
      <c r="O2637" s="172"/>
      <c r="P2637" s="172"/>
      <c r="Q2637" s="172"/>
      <c r="R2637" s="172"/>
      <c r="S2637" s="172"/>
      <c r="T2637" s="172"/>
      <c r="U2637" s="172"/>
      <c r="V2637" s="172"/>
      <c r="W2637" s="172"/>
      <c r="X2637" s="172"/>
      <c r="Y2637" s="172"/>
      <c r="Z2637" s="172"/>
      <c r="AA2637" s="172"/>
      <c r="AB2637" s="172"/>
    </row>
    <row r="2638" spans="1:28" ht="14.25">
      <c r="A2638" s="159"/>
      <c r="B2638" s="160"/>
      <c r="C2638" s="160"/>
      <c r="D2638" s="161"/>
      <c r="E2638" s="160"/>
      <c r="F2638" s="162"/>
      <c r="G2638" s="163"/>
      <c r="H2638" s="164"/>
      <c r="I2638" s="172"/>
      <c r="J2638" s="172"/>
      <c r="K2638" s="172"/>
      <c r="L2638" s="172"/>
      <c r="M2638" s="172"/>
      <c r="N2638" s="172"/>
      <c r="O2638" s="172"/>
      <c r="P2638" s="172"/>
      <c r="Q2638" s="172"/>
      <c r="R2638" s="172"/>
      <c r="S2638" s="172"/>
      <c r="T2638" s="172"/>
      <c r="U2638" s="172"/>
      <c r="V2638" s="172"/>
      <c r="W2638" s="172"/>
      <c r="X2638" s="172"/>
      <c r="Y2638" s="172"/>
      <c r="Z2638" s="172"/>
      <c r="AA2638" s="172"/>
      <c r="AB2638" s="172"/>
    </row>
    <row r="2639" spans="1:28" ht="14.25">
      <c r="A2639" s="148" t="s">
        <v>1263</v>
      </c>
      <c r="B2639" s="149" t="s">
        <v>7</v>
      </c>
      <c r="C2639" s="149" t="s">
        <v>1504</v>
      </c>
      <c r="D2639" s="165" t="s">
        <v>1505</v>
      </c>
      <c r="E2639" s="149" t="s">
        <v>10</v>
      </c>
      <c r="F2639" s="150" t="s">
        <v>11</v>
      </c>
      <c r="G2639" s="151" t="s">
        <v>1506</v>
      </c>
      <c r="H2639" s="152" t="s">
        <v>1507</v>
      </c>
      <c r="I2639" s="172"/>
      <c r="J2639" s="172"/>
      <c r="K2639" s="172"/>
      <c r="L2639" s="172"/>
      <c r="M2639" s="172"/>
      <c r="N2639" s="172"/>
      <c r="O2639" s="172"/>
      <c r="P2639" s="172"/>
      <c r="Q2639" s="172"/>
      <c r="R2639" s="172"/>
      <c r="S2639" s="172"/>
      <c r="T2639" s="172"/>
      <c r="U2639" s="172"/>
      <c r="V2639" s="172"/>
      <c r="W2639" s="172"/>
      <c r="X2639" s="172"/>
      <c r="Y2639" s="172"/>
      <c r="Z2639" s="172"/>
      <c r="AA2639" s="172"/>
      <c r="AB2639" s="172"/>
    </row>
    <row r="2640" spans="1:28" ht="25.5">
      <c r="A2640" s="153" t="s">
        <v>1508</v>
      </c>
      <c r="B2640" s="154" t="s">
        <v>1264</v>
      </c>
      <c r="C2640" s="154" t="s">
        <v>20</v>
      </c>
      <c r="D2640" s="155" t="s">
        <v>1265</v>
      </c>
      <c r="E2640" s="154" t="s">
        <v>48</v>
      </c>
      <c r="F2640" s="156">
        <v>1</v>
      </c>
      <c r="G2640" s="157">
        <v>26.41</v>
      </c>
      <c r="H2640" s="158">
        <v>26.41</v>
      </c>
      <c r="I2640" s="172"/>
      <c r="J2640" s="172"/>
      <c r="K2640" s="172"/>
      <c r="L2640" s="172"/>
      <c r="M2640" s="172"/>
      <c r="N2640" s="172"/>
      <c r="O2640" s="172"/>
      <c r="P2640" s="172"/>
      <c r="Q2640" s="172"/>
      <c r="R2640" s="172"/>
      <c r="S2640" s="172"/>
      <c r="T2640" s="172"/>
      <c r="U2640" s="172"/>
      <c r="V2640" s="172"/>
      <c r="W2640" s="172"/>
      <c r="X2640" s="172"/>
      <c r="Y2640" s="172"/>
      <c r="Z2640" s="172"/>
      <c r="AA2640" s="172"/>
      <c r="AB2640" s="172"/>
    </row>
    <row r="2641" spans="1:28" ht="38.25">
      <c r="A2641" s="166" t="s">
        <v>1513</v>
      </c>
      <c r="B2641" s="167" t="s">
        <v>3104</v>
      </c>
      <c r="C2641" s="167" t="s">
        <v>20</v>
      </c>
      <c r="D2641" s="168" t="s">
        <v>3105</v>
      </c>
      <c r="E2641" s="167" t="s">
        <v>44</v>
      </c>
      <c r="F2641" s="169">
        <v>7.22E-2</v>
      </c>
      <c r="G2641" s="170">
        <v>231.97790000000001</v>
      </c>
      <c r="H2641" s="171" t="s">
        <v>3106</v>
      </c>
      <c r="I2641" s="172"/>
      <c r="J2641" s="172"/>
      <c r="K2641" s="172"/>
      <c r="L2641" s="172"/>
      <c r="M2641" s="172"/>
      <c r="N2641" s="172"/>
      <c r="O2641" s="172"/>
      <c r="P2641" s="172"/>
      <c r="Q2641" s="172"/>
      <c r="R2641" s="172"/>
      <c r="S2641" s="172"/>
      <c r="T2641" s="172"/>
      <c r="U2641" s="172"/>
      <c r="V2641" s="172"/>
      <c r="W2641" s="172"/>
      <c r="X2641" s="172"/>
      <c r="Y2641" s="172"/>
      <c r="Z2641" s="172"/>
      <c r="AA2641" s="172"/>
      <c r="AB2641" s="172"/>
    </row>
    <row r="2642" spans="1:28" ht="25.5">
      <c r="A2642" s="166" t="s">
        <v>1510</v>
      </c>
      <c r="B2642" s="167" t="s">
        <v>2774</v>
      </c>
      <c r="C2642" s="167" t="s">
        <v>27</v>
      </c>
      <c r="D2642" s="168" t="s">
        <v>2775</v>
      </c>
      <c r="E2642" s="154" t="s">
        <v>48</v>
      </c>
      <c r="F2642" s="169">
        <v>1</v>
      </c>
      <c r="G2642" s="170">
        <v>9.66</v>
      </c>
      <c r="H2642" s="171">
        <v>9.66</v>
      </c>
      <c r="I2642" s="172"/>
      <c r="J2642" s="172"/>
      <c r="K2642" s="172"/>
      <c r="L2642" s="172"/>
      <c r="M2642" s="172"/>
      <c r="N2642" s="172"/>
      <c r="O2642" s="172"/>
      <c r="P2642" s="172"/>
      <c r="Q2642" s="172"/>
      <c r="R2642" s="172"/>
      <c r="S2642" s="172"/>
      <c r="T2642" s="172"/>
      <c r="U2642" s="172"/>
      <c r="V2642" s="172"/>
      <c r="W2642" s="172"/>
      <c r="X2642" s="172"/>
      <c r="Y2642" s="172"/>
      <c r="Z2642" s="172"/>
      <c r="AA2642" s="172"/>
      <c r="AB2642" s="172"/>
    </row>
    <row r="2643" spans="1:28" ht="14.25">
      <c r="A2643" s="159"/>
      <c r="B2643" s="160"/>
      <c r="C2643" s="160"/>
      <c r="D2643" s="161"/>
      <c r="E2643" s="160"/>
      <c r="F2643" s="162"/>
      <c r="G2643" s="163"/>
      <c r="H2643" s="164"/>
      <c r="I2643" s="172"/>
      <c r="J2643" s="172"/>
      <c r="K2643" s="172"/>
      <c r="L2643" s="172"/>
      <c r="M2643" s="172"/>
      <c r="N2643" s="172"/>
      <c r="O2643" s="172"/>
      <c r="P2643" s="172"/>
      <c r="Q2643" s="172"/>
      <c r="R2643" s="172"/>
      <c r="S2643" s="172"/>
      <c r="T2643" s="172"/>
      <c r="U2643" s="172"/>
      <c r="V2643" s="172"/>
      <c r="W2643" s="172"/>
      <c r="X2643" s="172"/>
      <c r="Y2643" s="172"/>
      <c r="Z2643" s="172"/>
      <c r="AA2643" s="172"/>
      <c r="AB2643" s="172"/>
    </row>
    <row r="2644" spans="1:28" ht="14.25">
      <c r="A2644" s="148" t="s">
        <v>1266</v>
      </c>
      <c r="B2644" s="149" t="s">
        <v>7</v>
      </c>
      <c r="C2644" s="149" t="s">
        <v>1504</v>
      </c>
      <c r="D2644" s="165" t="s">
        <v>1505</v>
      </c>
      <c r="E2644" s="149" t="s">
        <v>10</v>
      </c>
      <c r="F2644" s="150" t="s">
        <v>11</v>
      </c>
      <c r="G2644" s="151" t="s">
        <v>1506</v>
      </c>
      <c r="H2644" s="152" t="s">
        <v>1507</v>
      </c>
      <c r="I2644" s="172"/>
      <c r="J2644" s="172"/>
      <c r="K2644" s="172"/>
      <c r="L2644" s="172"/>
      <c r="M2644" s="172"/>
      <c r="N2644" s="172"/>
      <c r="O2644" s="172"/>
      <c r="P2644" s="172"/>
      <c r="Q2644" s="172"/>
      <c r="R2644" s="172"/>
      <c r="S2644" s="172"/>
      <c r="T2644" s="172"/>
      <c r="U2644" s="172"/>
      <c r="V2644" s="172"/>
      <c r="W2644" s="172"/>
      <c r="X2644" s="172"/>
      <c r="Y2644" s="172"/>
      <c r="Z2644" s="172"/>
      <c r="AA2644" s="172"/>
      <c r="AB2644" s="172"/>
    </row>
    <row r="2645" spans="1:28" ht="25.5">
      <c r="A2645" s="153" t="s">
        <v>1508</v>
      </c>
      <c r="B2645" s="154" t="s">
        <v>1267</v>
      </c>
      <c r="C2645" s="154" t="s">
        <v>20</v>
      </c>
      <c r="D2645" s="155" t="s">
        <v>1268</v>
      </c>
      <c r="E2645" s="154" t="s">
        <v>48</v>
      </c>
      <c r="F2645" s="156">
        <v>1</v>
      </c>
      <c r="G2645" s="157">
        <v>26.41</v>
      </c>
      <c r="H2645" s="158">
        <v>26.41</v>
      </c>
      <c r="I2645" s="172"/>
      <c r="J2645" s="172"/>
      <c r="K2645" s="172"/>
      <c r="L2645" s="172"/>
      <c r="M2645" s="172"/>
      <c r="N2645" s="172"/>
      <c r="O2645" s="172"/>
      <c r="P2645" s="172"/>
      <c r="Q2645" s="172"/>
      <c r="R2645" s="172"/>
      <c r="S2645" s="172"/>
      <c r="T2645" s="172"/>
      <c r="U2645" s="172"/>
      <c r="V2645" s="172"/>
      <c r="W2645" s="172"/>
      <c r="X2645" s="172"/>
      <c r="Y2645" s="172"/>
      <c r="Z2645" s="172"/>
      <c r="AA2645" s="172"/>
      <c r="AB2645" s="172"/>
    </row>
    <row r="2646" spans="1:28" ht="38.25">
      <c r="A2646" s="166" t="s">
        <v>1513</v>
      </c>
      <c r="B2646" s="167" t="s">
        <v>3104</v>
      </c>
      <c r="C2646" s="167" t="s">
        <v>20</v>
      </c>
      <c r="D2646" s="168" t="s">
        <v>3105</v>
      </c>
      <c r="E2646" s="167" t="s">
        <v>44</v>
      </c>
      <c r="F2646" s="169">
        <v>7.22E-2</v>
      </c>
      <c r="G2646" s="170">
        <v>231.97790000000001</v>
      </c>
      <c r="H2646" s="171" t="s">
        <v>3106</v>
      </c>
      <c r="I2646" s="172"/>
      <c r="J2646" s="172"/>
      <c r="K2646" s="172"/>
      <c r="L2646" s="172"/>
      <c r="M2646" s="172"/>
      <c r="N2646" s="172"/>
      <c r="O2646" s="172"/>
      <c r="P2646" s="172"/>
      <c r="Q2646" s="172"/>
      <c r="R2646" s="172"/>
      <c r="S2646" s="172"/>
      <c r="T2646" s="172"/>
      <c r="U2646" s="172"/>
      <c r="V2646" s="172"/>
      <c r="W2646" s="172"/>
      <c r="X2646" s="172"/>
      <c r="Y2646" s="172"/>
      <c r="Z2646" s="172"/>
      <c r="AA2646" s="172"/>
      <c r="AB2646" s="172"/>
    </row>
    <row r="2647" spans="1:28" ht="25.5">
      <c r="A2647" s="166" t="s">
        <v>1510</v>
      </c>
      <c r="B2647" s="167" t="s">
        <v>2774</v>
      </c>
      <c r="C2647" s="167" t="s">
        <v>27</v>
      </c>
      <c r="D2647" s="168" t="s">
        <v>2775</v>
      </c>
      <c r="E2647" s="167" t="s">
        <v>48</v>
      </c>
      <c r="F2647" s="169">
        <v>1</v>
      </c>
      <c r="G2647" s="170">
        <v>9.66</v>
      </c>
      <c r="H2647" s="171">
        <v>9.66</v>
      </c>
      <c r="I2647" s="172"/>
      <c r="J2647" s="172"/>
      <c r="K2647" s="172"/>
      <c r="L2647" s="172"/>
      <c r="M2647" s="172"/>
      <c r="N2647" s="172"/>
      <c r="O2647" s="172"/>
      <c r="P2647" s="172"/>
      <c r="Q2647" s="172"/>
      <c r="R2647" s="172"/>
      <c r="S2647" s="172"/>
      <c r="T2647" s="172"/>
      <c r="U2647" s="172"/>
      <c r="V2647" s="172"/>
      <c r="W2647" s="172"/>
      <c r="X2647" s="172"/>
      <c r="Y2647" s="172"/>
      <c r="Z2647" s="172"/>
      <c r="AA2647" s="172"/>
      <c r="AB2647" s="172"/>
    </row>
    <row r="2648" spans="1:28" ht="14.25">
      <c r="A2648" s="159"/>
      <c r="B2648" s="160"/>
      <c r="C2648" s="160"/>
      <c r="D2648" s="161"/>
      <c r="E2648" s="160"/>
      <c r="F2648" s="162"/>
      <c r="G2648" s="163"/>
      <c r="H2648" s="164"/>
      <c r="I2648" s="172"/>
      <c r="J2648" s="172"/>
      <c r="K2648" s="172"/>
      <c r="L2648" s="172"/>
      <c r="M2648" s="172"/>
      <c r="N2648" s="172"/>
      <c r="O2648" s="172"/>
      <c r="P2648" s="172"/>
      <c r="Q2648" s="172"/>
      <c r="R2648" s="172"/>
      <c r="S2648" s="172"/>
      <c r="T2648" s="172"/>
      <c r="U2648" s="172"/>
      <c r="V2648" s="172"/>
      <c r="W2648" s="172"/>
      <c r="X2648" s="172"/>
      <c r="Y2648" s="172"/>
      <c r="Z2648" s="172"/>
      <c r="AA2648" s="172"/>
      <c r="AB2648" s="172"/>
    </row>
    <row r="2649" spans="1:28" ht="14.25">
      <c r="A2649" s="148" t="s">
        <v>1269</v>
      </c>
      <c r="B2649" s="149" t="s">
        <v>7</v>
      </c>
      <c r="C2649" s="149" t="s">
        <v>1504</v>
      </c>
      <c r="D2649" s="165" t="s">
        <v>1505</v>
      </c>
      <c r="E2649" s="149" t="s">
        <v>10</v>
      </c>
      <c r="F2649" s="150" t="s">
        <v>11</v>
      </c>
      <c r="G2649" s="151" t="s">
        <v>1506</v>
      </c>
      <c r="H2649" s="152" t="s">
        <v>1507</v>
      </c>
      <c r="I2649" s="172"/>
      <c r="J2649" s="172"/>
      <c r="K2649" s="172"/>
      <c r="L2649" s="172"/>
      <c r="M2649" s="172"/>
      <c r="N2649" s="172"/>
      <c r="O2649" s="172"/>
      <c r="P2649" s="172"/>
      <c r="Q2649" s="172"/>
      <c r="R2649" s="172"/>
      <c r="S2649" s="172"/>
      <c r="T2649" s="172"/>
      <c r="U2649" s="172"/>
      <c r="V2649" s="172"/>
      <c r="W2649" s="172"/>
      <c r="X2649" s="172"/>
      <c r="Y2649" s="172"/>
      <c r="Z2649" s="172"/>
      <c r="AA2649" s="172"/>
      <c r="AB2649" s="172"/>
    </row>
    <row r="2650" spans="1:28" ht="25.5">
      <c r="A2650" s="153" t="s">
        <v>1508</v>
      </c>
      <c r="B2650" s="154" t="s">
        <v>1270</v>
      </c>
      <c r="C2650" s="154" t="s">
        <v>20</v>
      </c>
      <c r="D2650" s="155" t="s">
        <v>1271</v>
      </c>
      <c r="E2650" s="154" t="s">
        <v>48</v>
      </c>
      <c r="F2650" s="156">
        <v>1</v>
      </c>
      <c r="G2650" s="157">
        <v>26.41</v>
      </c>
      <c r="H2650" s="158">
        <v>26.41</v>
      </c>
      <c r="I2650" s="172"/>
      <c r="J2650" s="172"/>
      <c r="K2650" s="172"/>
      <c r="L2650" s="172"/>
      <c r="M2650" s="172"/>
      <c r="N2650" s="172"/>
      <c r="O2650" s="172"/>
      <c r="P2650" s="172"/>
      <c r="Q2650" s="172"/>
      <c r="R2650" s="172"/>
      <c r="S2650" s="172"/>
      <c r="T2650" s="172"/>
      <c r="U2650" s="172"/>
      <c r="V2650" s="172"/>
      <c r="W2650" s="172"/>
      <c r="X2650" s="172"/>
      <c r="Y2650" s="172"/>
      <c r="Z2650" s="172"/>
      <c r="AA2650" s="172"/>
      <c r="AB2650" s="172"/>
    </row>
    <row r="2651" spans="1:28" ht="38.25">
      <c r="A2651" s="166" t="s">
        <v>1513</v>
      </c>
      <c r="B2651" s="167" t="s">
        <v>3104</v>
      </c>
      <c r="C2651" s="167" t="s">
        <v>20</v>
      </c>
      <c r="D2651" s="168" t="s">
        <v>3105</v>
      </c>
      <c r="E2651" s="167" t="s">
        <v>44</v>
      </c>
      <c r="F2651" s="169">
        <v>7.22E-2</v>
      </c>
      <c r="G2651" s="170">
        <v>231.97790000000001</v>
      </c>
      <c r="H2651" s="171" t="s">
        <v>3106</v>
      </c>
      <c r="I2651" s="172"/>
      <c r="J2651" s="172"/>
      <c r="K2651" s="172"/>
      <c r="L2651" s="172"/>
      <c r="M2651" s="172"/>
      <c r="N2651" s="172"/>
      <c r="O2651" s="172"/>
      <c r="P2651" s="172"/>
      <c r="Q2651" s="172"/>
      <c r="R2651" s="172"/>
      <c r="S2651" s="172"/>
      <c r="T2651" s="172"/>
      <c r="U2651" s="172"/>
      <c r="V2651" s="172"/>
      <c r="W2651" s="172"/>
      <c r="X2651" s="172"/>
      <c r="Y2651" s="172"/>
      <c r="Z2651" s="172"/>
      <c r="AA2651" s="172"/>
      <c r="AB2651" s="172"/>
    </row>
    <row r="2652" spans="1:28" ht="25.5">
      <c r="A2652" s="166" t="s">
        <v>1510</v>
      </c>
      <c r="B2652" s="167" t="s">
        <v>2774</v>
      </c>
      <c r="C2652" s="167" t="s">
        <v>27</v>
      </c>
      <c r="D2652" s="168" t="s">
        <v>2775</v>
      </c>
      <c r="E2652" s="167" t="s">
        <v>48</v>
      </c>
      <c r="F2652" s="169">
        <v>1</v>
      </c>
      <c r="G2652" s="170">
        <v>9.66</v>
      </c>
      <c r="H2652" s="171">
        <v>9.66</v>
      </c>
      <c r="I2652" s="172"/>
      <c r="J2652" s="172"/>
      <c r="K2652" s="172"/>
      <c r="L2652" s="172"/>
      <c r="M2652" s="172"/>
      <c r="N2652" s="172"/>
      <c r="O2652" s="172"/>
      <c r="P2652" s="172"/>
      <c r="Q2652" s="172"/>
      <c r="R2652" s="172"/>
      <c r="S2652" s="172"/>
      <c r="T2652" s="172"/>
      <c r="U2652" s="172"/>
      <c r="V2652" s="172"/>
      <c r="W2652" s="172"/>
      <c r="X2652" s="172"/>
      <c r="Y2652" s="172"/>
      <c r="Z2652" s="172"/>
      <c r="AA2652" s="172"/>
      <c r="AB2652" s="172"/>
    </row>
    <row r="2653" spans="1:28" ht="14.25">
      <c r="A2653" s="159"/>
      <c r="B2653" s="160"/>
      <c r="C2653" s="160"/>
      <c r="D2653" s="161"/>
      <c r="E2653" s="160"/>
      <c r="F2653" s="162"/>
      <c r="G2653" s="163"/>
      <c r="H2653" s="164"/>
      <c r="I2653" s="172"/>
      <c r="J2653" s="172"/>
      <c r="K2653" s="172"/>
      <c r="L2653" s="172"/>
      <c r="M2653" s="172"/>
      <c r="N2653" s="172"/>
      <c r="O2653" s="172"/>
      <c r="P2653" s="172"/>
      <c r="Q2653" s="172"/>
      <c r="R2653" s="172"/>
      <c r="S2653" s="172"/>
      <c r="T2653" s="172"/>
      <c r="U2653" s="172"/>
      <c r="V2653" s="172"/>
      <c r="W2653" s="172"/>
      <c r="X2653" s="172"/>
      <c r="Y2653" s="172"/>
      <c r="Z2653" s="172"/>
      <c r="AA2653" s="172"/>
      <c r="AB2653" s="172"/>
    </row>
    <row r="2654" spans="1:28" ht="14.25">
      <c r="A2654" s="148" t="s">
        <v>1272</v>
      </c>
      <c r="B2654" s="149" t="s">
        <v>7</v>
      </c>
      <c r="C2654" s="149" t="s">
        <v>1504</v>
      </c>
      <c r="D2654" s="165" t="s">
        <v>1505</v>
      </c>
      <c r="E2654" s="149" t="s">
        <v>10</v>
      </c>
      <c r="F2654" s="150" t="s">
        <v>11</v>
      </c>
      <c r="G2654" s="151" t="s">
        <v>1506</v>
      </c>
      <c r="H2654" s="152" t="s">
        <v>1507</v>
      </c>
      <c r="I2654" s="172"/>
      <c r="J2654" s="172"/>
      <c r="K2654" s="172"/>
      <c r="L2654" s="172"/>
      <c r="M2654" s="172"/>
      <c r="N2654" s="172"/>
      <c r="O2654" s="172"/>
      <c r="P2654" s="172"/>
      <c r="Q2654" s="172"/>
      <c r="R2654" s="172"/>
      <c r="S2654" s="172"/>
      <c r="T2654" s="172"/>
      <c r="U2654" s="172"/>
      <c r="V2654" s="172"/>
      <c r="W2654" s="172"/>
      <c r="X2654" s="172"/>
      <c r="Y2654" s="172"/>
      <c r="Z2654" s="172"/>
      <c r="AA2654" s="172"/>
      <c r="AB2654" s="172"/>
    </row>
    <row r="2655" spans="1:28" ht="25.5">
      <c r="A2655" s="153" t="s">
        <v>1508</v>
      </c>
      <c r="B2655" s="154" t="s">
        <v>1273</v>
      </c>
      <c r="C2655" s="154" t="s">
        <v>20</v>
      </c>
      <c r="D2655" s="155" t="s">
        <v>1274</v>
      </c>
      <c r="E2655" s="154" t="s">
        <v>48</v>
      </c>
      <c r="F2655" s="156">
        <v>1</v>
      </c>
      <c r="G2655" s="157">
        <v>14.88</v>
      </c>
      <c r="H2655" s="158">
        <v>14.88</v>
      </c>
      <c r="I2655" s="172"/>
      <c r="J2655" s="172"/>
      <c r="K2655" s="172"/>
      <c r="L2655" s="172"/>
      <c r="M2655" s="172"/>
      <c r="N2655" s="172"/>
      <c r="O2655" s="172"/>
      <c r="P2655" s="172"/>
      <c r="Q2655" s="172"/>
      <c r="R2655" s="172"/>
      <c r="S2655" s="172"/>
      <c r="T2655" s="172"/>
      <c r="U2655" s="172"/>
      <c r="V2655" s="172"/>
      <c r="W2655" s="172"/>
      <c r="X2655" s="172"/>
      <c r="Y2655" s="172"/>
      <c r="Z2655" s="172"/>
      <c r="AA2655" s="172"/>
      <c r="AB2655" s="172"/>
    </row>
    <row r="2656" spans="1:28" ht="38.25">
      <c r="A2656" s="166" t="s">
        <v>1513</v>
      </c>
      <c r="B2656" s="167" t="s">
        <v>3104</v>
      </c>
      <c r="C2656" s="167" t="s">
        <v>20</v>
      </c>
      <c r="D2656" s="168" t="s">
        <v>3105</v>
      </c>
      <c r="E2656" s="167" t="s">
        <v>44</v>
      </c>
      <c r="F2656" s="169">
        <v>2.2499999999999999E-2</v>
      </c>
      <c r="G2656" s="170">
        <v>231.97790000000001</v>
      </c>
      <c r="H2656" s="171" t="s">
        <v>3109</v>
      </c>
      <c r="I2656" s="172"/>
      <c r="J2656" s="172"/>
      <c r="K2656" s="172"/>
      <c r="L2656" s="172"/>
      <c r="M2656" s="172"/>
      <c r="N2656" s="172"/>
      <c r="O2656" s="172"/>
      <c r="P2656" s="172"/>
      <c r="Q2656" s="172"/>
      <c r="R2656" s="172"/>
      <c r="S2656" s="172"/>
      <c r="T2656" s="172"/>
      <c r="U2656" s="172"/>
      <c r="V2656" s="172"/>
      <c r="W2656" s="172"/>
      <c r="X2656" s="172"/>
      <c r="Y2656" s="172"/>
      <c r="Z2656" s="172"/>
      <c r="AA2656" s="172"/>
      <c r="AB2656" s="172"/>
    </row>
    <row r="2657" spans="1:28" ht="25.5">
      <c r="A2657" s="166" t="s">
        <v>1510</v>
      </c>
      <c r="B2657" s="167" t="s">
        <v>2774</v>
      </c>
      <c r="C2657" s="167" t="s">
        <v>27</v>
      </c>
      <c r="D2657" s="168" t="s">
        <v>2775</v>
      </c>
      <c r="E2657" s="167" t="s">
        <v>48</v>
      </c>
      <c r="F2657" s="169">
        <v>1</v>
      </c>
      <c r="G2657" s="170">
        <v>9.66</v>
      </c>
      <c r="H2657" s="171">
        <v>9.66</v>
      </c>
      <c r="I2657" s="194"/>
      <c r="J2657" s="194"/>
      <c r="K2657" s="194"/>
      <c r="L2657" s="194"/>
      <c r="M2657" s="194"/>
      <c r="N2657" s="194"/>
      <c r="O2657" s="194"/>
      <c r="P2657" s="194"/>
      <c r="Q2657" s="194"/>
      <c r="R2657" s="194"/>
      <c r="S2657" s="194"/>
      <c r="T2657" s="194"/>
      <c r="U2657" s="194"/>
      <c r="V2657" s="194"/>
      <c r="W2657" s="194"/>
      <c r="X2657" s="194"/>
      <c r="Y2657" s="194"/>
      <c r="Z2657" s="194"/>
      <c r="AA2657" s="194"/>
      <c r="AB2657" s="194"/>
    </row>
    <row r="2658" spans="1:28" ht="14.25">
      <c r="A2658" s="159"/>
      <c r="B2658" s="160"/>
      <c r="C2658" s="160"/>
      <c r="D2658" s="161"/>
      <c r="E2658" s="160"/>
      <c r="F2658" s="162"/>
      <c r="G2658" s="163"/>
      <c r="H2658" s="164"/>
    </row>
    <row r="2659" spans="1:28" ht="14.25">
      <c r="A2659" s="148" t="s">
        <v>1275</v>
      </c>
      <c r="B2659" s="149" t="s">
        <v>7</v>
      </c>
      <c r="C2659" s="149" t="s">
        <v>1504</v>
      </c>
      <c r="D2659" s="165" t="s">
        <v>1505</v>
      </c>
      <c r="E2659" s="149" t="s">
        <v>10</v>
      </c>
      <c r="F2659" s="150" t="s">
        <v>11</v>
      </c>
      <c r="G2659" s="151" t="s">
        <v>1506</v>
      </c>
      <c r="H2659" s="152" t="s">
        <v>1507</v>
      </c>
    </row>
    <row r="2660" spans="1:28" ht="25.5">
      <c r="A2660" s="153" t="s">
        <v>1508</v>
      </c>
      <c r="B2660" s="154" t="s">
        <v>1276</v>
      </c>
      <c r="C2660" s="154" t="s">
        <v>20</v>
      </c>
      <c r="D2660" s="155" t="s">
        <v>1277</v>
      </c>
      <c r="E2660" s="154" t="s">
        <v>48</v>
      </c>
      <c r="F2660" s="156">
        <v>1</v>
      </c>
      <c r="G2660" s="157">
        <v>101.76</v>
      </c>
      <c r="H2660" s="158">
        <v>101.76</v>
      </c>
    </row>
    <row r="2661" spans="1:28" ht="38.25">
      <c r="A2661" s="166" t="s">
        <v>1513</v>
      </c>
      <c r="B2661" s="167" t="s">
        <v>3110</v>
      </c>
      <c r="C2661" s="167" t="s">
        <v>20</v>
      </c>
      <c r="D2661" s="168" t="s">
        <v>3111</v>
      </c>
      <c r="E2661" s="154" t="s">
        <v>44</v>
      </c>
      <c r="F2661" s="169">
        <v>0.24</v>
      </c>
      <c r="G2661" s="170">
        <v>383.77</v>
      </c>
      <c r="H2661" s="171" t="s">
        <v>3112</v>
      </c>
    </row>
    <row r="2662" spans="1:28" ht="25.5">
      <c r="A2662" s="166" t="s">
        <v>1508</v>
      </c>
      <c r="B2662" s="167" t="s">
        <v>3107</v>
      </c>
      <c r="C2662" s="167" t="s">
        <v>20</v>
      </c>
      <c r="D2662" s="168" t="s">
        <v>3108</v>
      </c>
      <c r="E2662" s="154" t="s">
        <v>48</v>
      </c>
      <c r="F2662" s="169">
        <v>1</v>
      </c>
      <c r="G2662" s="170">
        <v>9.66</v>
      </c>
      <c r="H2662" s="171">
        <v>9.66</v>
      </c>
    </row>
    <row r="2663" spans="1:28" ht="14.25">
      <c r="A2663" s="159"/>
      <c r="B2663" s="160"/>
      <c r="C2663" s="160"/>
      <c r="D2663" s="161"/>
      <c r="E2663" s="160"/>
      <c r="F2663" s="162"/>
      <c r="G2663" s="163"/>
      <c r="H2663" s="164"/>
    </row>
    <row r="2664" spans="1:28" ht="14.25">
      <c r="A2664" s="148" t="s">
        <v>1278</v>
      </c>
      <c r="B2664" s="149" t="s">
        <v>7</v>
      </c>
      <c r="C2664" s="149" t="s">
        <v>1504</v>
      </c>
      <c r="D2664" s="165" t="s">
        <v>1505</v>
      </c>
      <c r="E2664" s="149" t="s">
        <v>10</v>
      </c>
      <c r="F2664" s="150" t="s">
        <v>11</v>
      </c>
      <c r="G2664" s="151" t="s">
        <v>1506</v>
      </c>
      <c r="H2664" s="152" t="s">
        <v>1507</v>
      </c>
    </row>
    <row r="2665" spans="1:28" ht="25.5">
      <c r="A2665" s="153" t="s">
        <v>1508</v>
      </c>
      <c r="B2665" s="154" t="s">
        <v>1279</v>
      </c>
      <c r="C2665" s="154" t="s">
        <v>20</v>
      </c>
      <c r="D2665" s="155" t="s">
        <v>1280</v>
      </c>
      <c r="E2665" s="154" t="s">
        <v>48</v>
      </c>
      <c r="F2665" s="156">
        <v>1</v>
      </c>
      <c r="G2665" s="157">
        <v>18</v>
      </c>
      <c r="H2665" s="158">
        <v>18</v>
      </c>
    </row>
    <row r="2666" spans="1:28" ht="38.25">
      <c r="A2666" s="166" t="s">
        <v>1513</v>
      </c>
      <c r="B2666" s="167" t="s">
        <v>3113</v>
      </c>
      <c r="C2666" s="167" t="s">
        <v>20</v>
      </c>
      <c r="D2666" s="168" t="s">
        <v>3114</v>
      </c>
      <c r="E2666" s="154" t="s">
        <v>44</v>
      </c>
      <c r="F2666" s="169">
        <v>0.09</v>
      </c>
      <c r="G2666" s="170">
        <v>92.72</v>
      </c>
      <c r="H2666" s="171">
        <v>8.3447999999999993</v>
      </c>
    </row>
    <row r="2667" spans="1:28" ht="25.5">
      <c r="A2667" s="166" t="s">
        <v>1508</v>
      </c>
      <c r="B2667" s="167" t="s">
        <v>3107</v>
      </c>
      <c r="C2667" s="167" t="s">
        <v>20</v>
      </c>
      <c r="D2667" s="168" t="s">
        <v>3108</v>
      </c>
      <c r="E2667" s="154" t="s">
        <v>48</v>
      </c>
      <c r="F2667" s="169">
        <v>1</v>
      </c>
      <c r="G2667" s="170">
        <v>9.66</v>
      </c>
      <c r="H2667" s="171">
        <v>9.66</v>
      </c>
    </row>
    <row r="2668" spans="1:28" ht="14.25">
      <c r="A2668" s="159"/>
      <c r="B2668" s="160"/>
      <c r="C2668" s="160"/>
      <c r="D2668" s="161"/>
      <c r="E2668" s="160"/>
      <c r="F2668" s="162"/>
      <c r="G2668" s="163"/>
      <c r="H2668" s="164"/>
    </row>
    <row r="2669" spans="1:28" ht="14.25">
      <c r="A2669" s="148" t="s">
        <v>1281</v>
      </c>
      <c r="B2669" s="149" t="s">
        <v>7</v>
      </c>
      <c r="C2669" s="149" t="s">
        <v>1504</v>
      </c>
      <c r="D2669" s="165" t="s">
        <v>1505</v>
      </c>
      <c r="E2669" s="149" t="s">
        <v>10</v>
      </c>
      <c r="F2669" s="150" t="s">
        <v>11</v>
      </c>
      <c r="G2669" s="151" t="s">
        <v>1506</v>
      </c>
      <c r="H2669" s="152" t="s">
        <v>1507</v>
      </c>
    </row>
    <row r="2670" spans="1:28" ht="25.5">
      <c r="A2670" s="153" t="s">
        <v>1508</v>
      </c>
      <c r="B2670" s="154" t="s">
        <v>1282</v>
      </c>
      <c r="C2670" s="154" t="s">
        <v>20</v>
      </c>
      <c r="D2670" s="155" t="s">
        <v>1283</v>
      </c>
      <c r="E2670" s="154" t="s">
        <v>48</v>
      </c>
      <c r="F2670" s="156">
        <v>1</v>
      </c>
      <c r="G2670" s="157">
        <v>11.05</v>
      </c>
      <c r="H2670" s="158">
        <v>11.05</v>
      </c>
    </row>
    <row r="2671" spans="1:28" ht="38.25">
      <c r="A2671" s="166" t="s">
        <v>1513</v>
      </c>
      <c r="B2671" s="167" t="s">
        <v>3113</v>
      </c>
      <c r="C2671" s="167" t="s">
        <v>20</v>
      </c>
      <c r="D2671" s="168" t="s">
        <v>3114</v>
      </c>
      <c r="E2671" s="167" t="s">
        <v>44</v>
      </c>
      <c r="F2671" s="169">
        <v>1.4999999999999999E-2</v>
      </c>
      <c r="G2671" s="170">
        <v>92.72</v>
      </c>
      <c r="H2671" s="171">
        <v>1.3908</v>
      </c>
    </row>
    <row r="2672" spans="1:28" ht="25.5">
      <c r="A2672" s="166" t="s">
        <v>1508</v>
      </c>
      <c r="B2672" s="167" t="s">
        <v>3107</v>
      </c>
      <c r="C2672" s="167" t="s">
        <v>20</v>
      </c>
      <c r="D2672" s="168" t="s">
        <v>3108</v>
      </c>
      <c r="E2672" s="167" t="s">
        <v>48</v>
      </c>
      <c r="F2672" s="169">
        <v>1</v>
      </c>
      <c r="G2672" s="170">
        <v>9.66</v>
      </c>
      <c r="H2672" s="171">
        <v>9.66</v>
      </c>
    </row>
    <row r="2673" spans="1:8" ht="14.25">
      <c r="A2673" s="159"/>
      <c r="B2673" s="160"/>
      <c r="C2673" s="160"/>
      <c r="D2673" s="161"/>
      <c r="E2673" s="160"/>
      <c r="F2673" s="162"/>
      <c r="G2673" s="163"/>
      <c r="H2673" s="164"/>
    </row>
    <row r="2674" spans="1:8" ht="14.25">
      <c r="A2674" s="148" t="s">
        <v>1284</v>
      </c>
      <c r="B2674" s="149" t="s">
        <v>7</v>
      </c>
      <c r="C2674" s="149" t="s">
        <v>1504</v>
      </c>
      <c r="D2674" s="165" t="s">
        <v>1505</v>
      </c>
      <c r="E2674" s="149" t="s">
        <v>10</v>
      </c>
      <c r="F2674" s="150" t="s">
        <v>11</v>
      </c>
      <c r="G2674" s="151" t="s">
        <v>1506</v>
      </c>
      <c r="H2674" s="152" t="s">
        <v>1507</v>
      </c>
    </row>
    <row r="2675" spans="1:8" ht="25.5">
      <c r="A2675" s="153" t="s">
        <v>1508</v>
      </c>
      <c r="B2675" s="154" t="s">
        <v>1285</v>
      </c>
      <c r="C2675" s="154" t="s">
        <v>20</v>
      </c>
      <c r="D2675" s="155" t="s">
        <v>1286</v>
      </c>
      <c r="E2675" s="154" t="s">
        <v>48</v>
      </c>
      <c r="F2675" s="156">
        <v>1</v>
      </c>
      <c r="G2675" s="157">
        <v>18</v>
      </c>
      <c r="H2675" s="158">
        <v>18</v>
      </c>
    </row>
    <row r="2676" spans="1:8" ht="38.25">
      <c r="A2676" s="166" t="s">
        <v>1513</v>
      </c>
      <c r="B2676" s="167" t="s">
        <v>3113</v>
      </c>
      <c r="C2676" s="167" t="s">
        <v>20</v>
      </c>
      <c r="D2676" s="168" t="s">
        <v>3114</v>
      </c>
      <c r="E2676" s="167" t="s">
        <v>44</v>
      </c>
      <c r="F2676" s="169">
        <v>0.09</v>
      </c>
      <c r="G2676" s="170">
        <v>92.72</v>
      </c>
      <c r="H2676" s="171">
        <v>8.3447999999999993</v>
      </c>
    </row>
    <row r="2677" spans="1:8" ht="25.5">
      <c r="A2677" s="166" t="s">
        <v>1508</v>
      </c>
      <c r="B2677" s="167" t="s">
        <v>3107</v>
      </c>
      <c r="C2677" s="167" t="s">
        <v>20</v>
      </c>
      <c r="D2677" s="168" t="s">
        <v>3108</v>
      </c>
      <c r="E2677" s="167" t="s">
        <v>48</v>
      </c>
      <c r="F2677" s="169">
        <v>1</v>
      </c>
      <c r="G2677" s="170">
        <v>9.66</v>
      </c>
      <c r="H2677" s="171">
        <v>9.66</v>
      </c>
    </row>
    <row r="2678" spans="1:8" ht="14.25">
      <c r="A2678" s="159"/>
      <c r="B2678" s="160"/>
      <c r="C2678" s="160"/>
      <c r="D2678" s="161"/>
      <c r="E2678" s="160"/>
      <c r="F2678" s="162"/>
      <c r="G2678" s="163"/>
      <c r="H2678" s="164"/>
    </row>
    <row r="2679" spans="1:8" ht="14.25">
      <c r="A2679" s="148" t="s">
        <v>1287</v>
      </c>
      <c r="B2679" s="149" t="s">
        <v>7</v>
      </c>
      <c r="C2679" s="149" t="s">
        <v>1504</v>
      </c>
      <c r="D2679" s="165" t="s">
        <v>1505</v>
      </c>
      <c r="E2679" s="149" t="s">
        <v>10</v>
      </c>
      <c r="F2679" s="150" t="s">
        <v>11</v>
      </c>
      <c r="G2679" s="151" t="s">
        <v>1506</v>
      </c>
      <c r="H2679" s="152" t="s">
        <v>1507</v>
      </c>
    </row>
    <row r="2680" spans="1:8" ht="25.5">
      <c r="A2680" s="153" t="s">
        <v>1508</v>
      </c>
      <c r="B2680" s="154" t="s">
        <v>1288</v>
      </c>
      <c r="C2680" s="154" t="s">
        <v>20</v>
      </c>
      <c r="D2680" s="155" t="s">
        <v>1289</v>
      </c>
      <c r="E2680" s="154" t="s">
        <v>48</v>
      </c>
      <c r="F2680" s="156">
        <v>1</v>
      </c>
      <c r="G2680" s="157">
        <v>18</v>
      </c>
      <c r="H2680" s="158">
        <v>18</v>
      </c>
    </row>
    <row r="2681" spans="1:8" ht="38.25">
      <c r="A2681" s="166" t="s">
        <v>1513</v>
      </c>
      <c r="B2681" s="167" t="s">
        <v>3113</v>
      </c>
      <c r="C2681" s="167" t="s">
        <v>20</v>
      </c>
      <c r="D2681" s="168" t="s">
        <v>3114</v>
      </c>
      <c r="E2681" s="167" t="s">
        <v>44</v>
      </c>
      <c r="F2681" s="169">
        <v>0.09</v>
      </c>
      <c r="G2681" s="170">
        <v>92.72</v>
      </c>
      <c r="H2681" s="171">
        <v>8.3447999999999993</v>
      </c>
    </row>
    <row r="2682" spans="1:8" ht="25.5">
      <c r="A2682" s="166" t="s">
        <v>1508</v>
      </c>
      <c r="B2682" s="167" t="s">
        <v>3107</v>
      </c>
      <c r="C2682" s="167" t="s">
        <v>20</v>
      </c>
      <c r="D2682" s="168" t="s">
        <v>3108</v>
      </c>
      <c r="E2682" s="167" t="s">
        <v>48</v>
      </c>
      <c r="F2682" s="169">
        <v>1</v>
      </c>
      <c r="G2682" s="170">
        <v>9.66</v>
      </c>
      <c r="H2682" s="171">
        <v>9.66</v>
      </c>
    </row>
    <row r="2683" spans="1:8" ht="14.25">
      <c r="A2683" s="159"/>
      <c r="B2683" s="160"/>
      <c r="C2683" s="160"/>
      <c r="D2683" s="161"/>
      <c r="E2683" s="160"/>
      <c r="F2683" s="162"/>
      <c r="G2683" s="163"/>
      <c r="H2683" s="164"/>
    </row>
    <row r="2684" spans="1:8" ht="14.25">
      <c r="A2684" s="148" t="s">
        <v>1290</v>
      </c>
      <c r="B2684" s="149" t="s">
        <v>7</v>
      </c>
      <c r="C2684" s="149" t="s">
        <v>1504</v>
      </c>
      <c r="D2684" s="165" t="s">
        <v>1505</v>
      </c>
      <c r="E2684" s="149" t="s">
        <v>10</v>
      </c>
      <c r="F2684" s="150" t="s">
        <v>11</v>
      </c>
      <c r="G2684" s="151" t="s">
        <v>1506</v>
      </c>
      <c r="H2684" s="152" t="s">
        <v>1507</v>
      </c>
    </row>
    <row r="2685" spans="1:8" ht="25.5">
      <c r="A2685" s="153" t="s">
        <v>1508</v>
      </c>
      <c r="B2685" s="154" t="s">
        <v>1291</v>
      </c>
      <c r="C2685" s="154" t="s">
        <v>20</v>
      </c>
      <c r="D2685" s="155" t="s">
        <v>1292</v>
      </c>
      <c r="E2685" s="154" t="s">
        <v>48</v>
      </c>
      <c r="F2685" s="156">
        <v>1</v>
      </c>
      <c r="G2685" s="157">
        <v>37.369999999999997</v>
      </c>
      <c r="H2685" s="158">
        <v>37.369999999999997</v>
      </c>
    </row>
    <row r="2686" spans="1:8" ht="38.25">
      <c r="A2686" s="166" t="s">
        <v>1513</v>
      </c>
      <c r="B2686" s="167" t="s">
        <v>3110</v>
      </c>
      <c r="C2686" s="167" t="s">
        <v>20</v>
      </c>
      <c r="D2686" s="168" t="s">
        <v>3111</v>
      </c>
      <c r="E2686" s="167" t="s">
        <v>44</v>
      </c>
      <c r="F2686" s="169">
        <v>7.22E-2</v>
      </c>
      <c r="G2686" s="170">
        <v>383.77</v>
      </c>
      <c r="H2686" s="171">
        <v>27.708200000000001</v>
      </c>
    </row>
    <row r="2687" spans="1:8" ht="25.5">
      <c r="A2687" s="166" t="s">
        <v>1510</v>
      </c>
      <c r="B2687" s="167" t="s">
        <v>2638</v>
      </c>
      <c r="C2687" s="167" t="s">
        <v>27</v>
      </c>
      <c r="D2687" s="168" t="s">
        <v>2639</v>
      </c>
      <c r="E2687" s="167" t="s">
        <v>48</v>
      </c>
      <c r="F2687" s="169">
        <v>1</v>
      </c>
      <c r="G2687" s="170">
        <v>9.66</v>
      </c>
      <c r="H2687" s="171">
        <v>9.66</v>
      </c>
    </row>
    <row r="2688" spans="1:8" ht="14.25">
      <c r="A2688" s="159"/>
      <c r="B2688" s="160"/>
      <c r="C2688" s="160"/>
      <c r="D2688" s="161"/>
      <c r="E2688" s="160"/>
      <c r="F2688" s="162"/>
      <c r="G2688" s="163"/>
      <c r="H2688" s="164"/>
    </row>
    <row r="2689" spans="1:8" ht="14.25">
      <c r="A2689" s="148" t="s">
        <v>1293</v>
      </c>
      <c r="B2689" s="149" t="s">
        <v>7</v>
      </c>
      <c r="C2689" s="149" t="s">
        <v>1504</v>
      </c>
      <c r="D2689" s="165" t="s">
        <v>1505</v>
      </c>
      <c r="E2689" s="149" t="s">
        <v>10</v>
      </c>
      <c r="F2689" s="150" t="s">
        <v>11</v>
      </c>
      <c r="G2689" s="151" t="s">
        <v>1506</v>
      </c>
      <c r="H2689" s="152" t="s">
        <v>1507</v>
      </c>
    </row>
    <row r="2690" spans="1:8" ht="25.5">
      <c r="A2690" s="153" t="s">
        <v>1508</v>
      </c>
      <c r="B2690" s="154" t="s">
        <v>1294</v>
      </c>
      <c r="C2690" s="154" t="s">
        <v>20</v>
      </c>
      <c r="D2690" s="155" t="s">
        <v>1295</v>
      </c>
      <c r="E2690" s="154" t="s">
        <v>48</v>
      </c>
      <c r="F2690" s="156">
        <v>1</v>
      </c>
      <c r="G2690" s="157">
        <v>26.41</v>
      </c>
      <c r="H2690" s="158">
        <v>26.41</v>
      </c>
    </row>
    <row r="2691" spans="1:8" ht="38.25">
      <c r="A2691" s="166" t="s">
        <v>1513</v>
      </c>
      <c r="B2691" s="167" t="s">
        <v>3104</v>
      </c>
      <c r="C2691" s="167" t="s">
        <v>20</v>
      </c>
      <c r="D2691" s="168" t="s">
        <v>3105</v>
      </c>
      <c r="E2691" s="167" t="s">
        <v>44</v>
      </c>
      <c r="F2691" s="169">
        <v>7.22E-2</v>
      </c>
      <c r="G2691" s="170">
        <v>231.97790000000001</v>
      </c>
      <c r="H2691" s="171" t="s">
        <v>3106</v>
      </c>
    </row>
    <row r="2692" spans="1:8" ht="25.5">
      <c r="A2692" s="166" t="s">
        <v>1508</v>
      </c>
      <c r="B2692" s="167" t="s">
        <v>3107</v>
      </c>
      <c r="C2692" s="167" t="s">
        <v>20</v>
      </c>
      <c r="D2692" s="168" t="s">
        <v>3108</v>
      </c>
      <c r="E2692" s="167" t="s">
        <v>48</v>
      </c>
      <c r="F2692" s="169">
        <v>1</v>
      </c>
      <c r="G2692" s="170">
        <v>9.66</v>
      </c>
      <c r="H2692" s="171">
        <v>9.66</v>
      </c>
    </row>
    <row r="2693" spans="1:8" ht="14.25">
      <c r="A2693" s="159"/>
      <c r="B2693" s="160"/>
      <c r="C2693" s="160"/>
      <c r="D2693" s="161"/>
      <c r="E2693" s="160"/>
      <c r="F2693" s="162"/>
      <c r="G2693" s="163"/>
      <c r="H2693" s="164"/>
    </row>
    <row r="2694" spans="1:8" ht="14.25">
      <c r="A2694" s="148" t="s">
        <v>1296</v>
      </c>
      <c r="B2694" s="149" t="s">
        <v>7</v>
      </c>
      <c r="C2694" s="149" t="s">
        <v>1504</v>
      </c>
      <c r="D2694" s="165" t="s">
        <v>1505</v>
      </c>
      <c r="E2694" s="149" t="s">
        <v>10</v>
      </c>
      <c r="F2694" s="150" t="s">
        <v>11</v>
      </c>
      <c r="G2694" s="151" t="s">
        <v>1506</v>
      </c>
      <c r="H2694" s="152" t="s">
        <v>1507</v>
      </c>
    </row>
    <row r="2695" spans="1:8" ht="25.5">
      <c r="A2695" s="153" t="s">
        <v>1508</v>
      </c>
      <c r="B2695" s="154" t="s">
        <v>1297</v>
      </c>
      <c r="C2695" s="154" t="s">
        <v>20</v>
      </c>
      <c r="D2695" s="155" t="s">
        <v>3115</v>
      </c>
      <c r="E2695" s="154" t="s">
        <v>48</v>
      </c>
      <c r="F2695" s="156">
        <v>1</v>
      </c>
      <c r="G2695" s="157">
        <v>23.99</v>
      </c>
      <c r="H2695" s="158">
        <v>23.99</v>
      </c>
    </row>
    <row r="2696" spans="1:8" ht="38.25">
      <c r="A2696" s="166" t="s">
        <v>1513</v>
      </c>
      <c r="B2696" s="167" t="s">
        <v>3116</v>
      </c>
      <c r="C2696" s="167" t="s">
        <v>20</v>
      </c>
      <c r="D2696" s="168" t="s">
        <v>3117</v>
      </c>
      <c r="E2696" s="167" t="s">
        <v>44</v>
      </c>
      <c r="F2696" s="169">
        <v>7.0685799999999993E-2</v>
      </c>
      <c r="G2696" s="170">
        <v>202.7</v>
      </c>
      <c r="H2696" s="171" t="s">
        <v>3118</v>
      </c>
    </row>
    <row r="2697" spans="1:8" ht="25.5">
      <c r="A2697" s="166" t="s">
        <v>1508</v>
      </c>
      <c r="B2697" s="167" t="s">
        <v>3107</v>
      </c>
      <c r="C2697" s="167" t="s">
        <v>20</v>
      </c>
      <c r="D2697" s="168" t="s">
        <v>3108</v>
      </c>
      <c r="E2697" s="167" t="s">
        <v>48</v>
      </c>
      <c r="F2697" s="169">
        <v>1</v>
      </c>
      <c r="G2697" s="170">
        <v>9.66</v>
      </c>
      <c r="H2697" s="171">
        <v>9.66</v>
      </c>
    </row>
    <row r="2698" spans="1:8" ht="14.25">
      <c r="A2698" s="159"/>
      <c r="B2698" s="160"/>
      <c r="C2698" s="160"/>
      <c r="D2698" s="161"/>
      <c r="E2698" s="160"/>
      <c r="F2698" s="162"/>
      <c r="G2698" s="163"/>
      <c r="H2698" s="164"/>
    </row>
    <row r="2699" spans="1:8" ht="14.25">
      <c r="A2699" s="148" t="s">
        <v>1299</v>
      </c>
      <c r="B2699" s="149" t="s">
        <v>7</v>
      </c>
      <c r="C2699" s="149" t="s">
        <v>1504</v>
      </c>
      <c r="D2699" s="165" t="s">
        <v>1505</v>
      </c>
      <c r="E2699" s="149" t="s">
        <v>10</v>
      </c>
      <c r="F2699" s="150" t="s">
        <v>11</v>
      </c>
      <c r="G2699" s="151" t="s">
        <v>1506</v>
      </c>
      <c r="H2699" s="152" t="s">
        <v>1507</v>
      </c>
    </row>
    <row r="2700" spans="1:8" ht="25.5">
      <c r="A2700" s="153" t="s">
        <v>1508</v>
      </c>
      <c r="B2700" s="154" t="s">
        <v>1300</v>
      </c>
      <c r="C2700" s="154" t="s">
        <v>20</v>
      </c>
      <c r="D2700" s="155" t="s">
        <v>1301</v>
      </c>
      <c r="E2700" s="154" t="s">
        <v>322</v>
      </c>
      <c r="F2700" s="156">
        <v>1</v>
      </c>
      <c r="G2700" s="157">
        <v>7.58</v>
      </c>
      <c r="H2700" s="158">
        <v>7.58</v>
      </c>
    </row>
    <row r="2701" spans="1:8" ht="25.5">
      <c r="A2701" s="166" t="s">
        <v>1513</v>
      </c>
      <c r="B2701" s="167" t="s">
        <v>3119</v>
      </c>
      <c r="C2701" s="167" t="s">
        <v>20</v>
      </c>
      <c r="D2701" s="168" t="s">
        <v>3120</v>
      </c>
      <c r="E2701" s="167" t="s">
        <v>48</v>
      </c>
      <c r="F2701" s="169">
        <v>4.4999999999999997E-3</v>
      </c>
      <c r="G2701" s="170" t="s">
        <v>3121</v>
      </c>
      <c r="H2701" s="171" t="s">
        <v>3121</v>
      </c>
    </row>
    <row r="2702" spans="1:8" ht="14.25">
      <c r="A2702" s="166" t="s">
        <v>1508</v>
      </c>
      <c r="B2702" s="167" t="s">
        <v>1619</v>
      </c>
      <c r="C2702" s="167" t="s">
        <v>20</v>
      </c>
      <c r="D2702" s="168" t="s">
        <v>1620</v>
      </c>
      <c r="E2702" s="167" t="s">
        <v>1585</v>
      </c>
      <c r="F2702" s="169">
        <v>4.4999999999999997E-3</v>
      </c>
      <c r="G2702" s="170">
        <v>25.52</v>
      </c>
      <c r="H2702" s="171" t="s">
        <v>3122</v>
      </c>
    </row>
    <row r="2703" spans="1:8" ht="14.25">
      <c r="A2703" s="166" t="s">
        <v>1508</v>
      </c>
      <c r="B2703" s="167" t="s">
        <v>1615</v>
      </c>
      <c r="C2703" s="167" t="s">
        <v>20</v>
      </c>
      <c r="D2703" s="168" t="s">
        <v>1616</v>
      </c>
      <c r="E2703" s="167" t="s">
        <v>1585</v>
      </c>
      <c r="F2703" s="169">
        <v>1.05</v>
      </c>
      <c r="G2703" s="170">
        <v>31.64</v>
      </c>
      <c r="H2703" s="171" t="s">
        <v>3123</v>
      </c>
    </row>
    <row r="2704" spans="1:8" ht="14.25">
      <c r="A2704" s="159"/>
      <c r="B2704" s="160"/>
      <c r="C2704" s="160"/>
      <c r="D2704" s="161"/>
      <c r="E2704" s="160"/>
      <c r="F2704" s="162"/>
      <c r="G2704" s="163"/>
      <c r="H2704" s="164"/>
    </row>
    <row r="2705" spans="1:8" ht="14.25">
      <c r="A2705" s="148" t="s">
        <v>1302</v>
      </c>
      <c r="B2705" s="149" t="s">
        <v>7</v>
      </c>
      <c r="C2705" s="149" t="s">
        <v>1504</v>
      </c>
      <c r="D2705" s="165" t="s">
        <v>1505</v>
      </c>
      <c r="E2705" s="149" t="s">
        <v>10</v>
      </c>
      <c r="F2705" s="150" t="s">
        <v>11</v>
      </c>
      <c r="G2705" s="151" t="s">
        <v>1506</v>
      </c>
      <c r="H2705" s="152" t="s">
        <v>1507</v>
      </c>
    </row>
    <row r="2706" spans="1:8" ht="25.5">
      <c r="A2706" s="153" t="s">
        <v>1508</v>
      </c>
      <c r="B2706" s="154" t="s">
        <v>1303</v>
      </c>
      <c r="C2706" s="154" t="s">
        <v>20</v>
      </c>
      <c r="D2706" s="155" t="s">
        <v>1304</v>
      </c>
      <c r="E2706" s="154" t="s">
        <v>48</v>
      </c>
      <c r="F2706" s="156">
        <v>1</v>
      </c>
      <c r="G2706" s="157">
        <v>64.37</v>
      </c>
      <c r="H2706" s="158">
        <v>64.37</v>
      </c>
    </row>
    <row r="2707" spans="1:8" ht="25.5">
      <c r="A2707" s="166" t="s">
        <v>1513</v>
      </c>
      <c r="B2707" s="167" t="s">
        <v>3124</v>
      </c>
      <c r="C2707" s="167" t="s">
        <v>20</v>
      </c>
      <c r="D2707" s="168" t="s">
        <v>3125</v>
      </c>
      <c r="E2707" s="154" t="s">
        <v>48</v>
      </c>
      <c r="F2707" s="169">
        <v>1</v>
      </c>
      <c r="G2707" s="170">
        <v>47.6</v>
      </c>
      <c r="H2707" s="171">
        <v>47.6</v>
      </c>
    </row>
    <row r="2708" spans="1:8" ht="14.25">
      <c r="A2708" s="166" t="s">
        <v>1508</v>
      </c>
      <c r="B2708" s="167" t="s">
        <v>1615</v>
      </c>
      <c r="C2708" s="167" t="s">
        <v>20</v>
      </c>
      <c r="D2708" s="168" t="s">
        <v>1616</v>
      </c>
      <c r="E2708" s="167" t="s">
        <v>1585</v>
      </c>
      <c r="F2708" s="169">
        <v>0.29333330000000002</v>
      </c>
      <c r="G2708" s="170">
        <v>31.64</v>
      </c>
      <c r="H2708" s="171">
        <v>9.2811000000000003</v>
      </c>
    </row>
    <row r="2709" spans="1:8" ht="14.25">
      <c r="A2709" s="166" t="s">
        <v>1508</v>
      </c>
      <c r="B2709" s="167" t="s">
        <v>1619</v>
      </c>
      <c r="C2709" s="167" t="s">
        <v>20</v>
      </c>
      <c r="D2709" s="168" t="s">
        <v>1620</v>
      </c>
      <c r="E2709" s="167" t="s">
        <v>1585</v>
      </c>
      <c r="F2709" s="169">
        <v>0.29333330000000002</v>
      </c>
      <c r="G2709" s="170">
        <v>25.52</v>
      </c>
      <c r="H2709" s="171">
        <v>7.4859</v>
      </c>
    </row>
    <row r="2710" spans="1:8" ht="14.25">
      <c r="A2710" s="159"/>
      <c r="B2710" s="160"/>
      <c r="C2710" s="160"/>
      <c r="D2710" s="161"/>
      <c r="E2710" s="160"/>
      <c r="F2710" s="162"/>
      <c r="G2710" s="163"/>
      <c r="H2710" s="164"/>
    </row>
    <row r="2711" spans="1:8" ht="14.25">
      <c r="A2711" s="148" t="s">
        <v>1305</v>
      </c>
      <c r="B2711" s="149" t="s">
        <v>7</v>
      </c>
      <c r="C2711" s="149" t="s">
        <v>1504</v>
      </c>
      <c r="D2711" s="165" t="s">
        <v>1505</v>
      </c>
      <c r="E2711" s="149" t="s">
        <v>10</v>
      </c>
      <c r="F2711" s="150" t="s">
        <v>11</v>
      </c>
      <c r="G2711" s="151" t="s">
        <v>1506</v>
      </c>
      <c r="H2711" s="152" t="s">
        <v>1507</v>
      </c>
    </row>
    <row r="2712" spans="1:8" ht="14.25">
      <c r="A2712" s="153" t="s">
        <v>1508</v>
      </c>
      <c r="B2712" s="154" t="s">
        <v>1306</v>
      </c>
      <c r="C2712" s="154" t="s">
        <v>20</v>
      </c>
      <c r="D2712" s="155" t="s">
        <v>1307</v>
      </c>
      <c r="E2712" s="154" t="s">
        <v>311</v>
      </c>
      <c r="F2712" s="156">
        <v>1</v>
      </c>
      <c r="G2712" s="157">
        <v>71.28</v>
      </c>
      <c r="H2712" s="158">
        <v>71.28</v>
      </c>
    </row>
    <row r="2713" spans="1:8" ht="14.25">
      <c r="A2713" s="166" t="s">
        <v>1513</v>
      </c>
      <c r="B2713" s="167" t="s">
        <v>3126</v>
      </c>
      <c r="C2713" s="167" t="s">
        <v>20</v>
      </c>
      <c r="D2713" s="168" t="s">
        <v>3127</v>
      </c>
      <c r="E2713" s="167" t="s">
        <v>48</v>
      </c>
      <c r="F2713" s="169">
        <v>1</v>
      </c>
      <c r="G2713" s="170">
        <v>36.415399999999998</v>
      </c>
      <c r="H2713" s="171">
        <v>36.415399999999998</v>
      </c>
    </row>
    <row r="2714" spans="1:8" ht="14.25">
      <c r="A2714" s="166" t="s">
        <v>1508</v>
      </c>
      <c r="B2714" s="167" t="s">
        <v>1615</v>
      </c>
      <c r="C2714" s="167" t="s">
        <v>20</v>
      </c>
      <c r="D2714" s="168" t="s">
        <v>1616</v>
      </c>
      <c r="E2714" s="167" t="s">
        <v>1585</v>
      </c>
      <c r="F2714" s="169">
        <v>0.61</v>
      </c>
      <c r="G2714" s="170">
        <v>31.64</v>
      </c>
      <c r="H2714" s="171">
        <v>19.3004</v>
      </c>
    </row>
    <row r="2715" spans="1:8" ht="14.25">
      <c r="A2715" s="166" t="s">
        <v>1508</v>
      </c>
      <c r="B2715" s="167" t="s">
        <v>1619</v>
      </c>
      <c r="C2715" s="167" t="s">
        <v>20</v>
      </c>
      <c r="D2715" s="168" t="s">
        <v>1620</v>
      </c>
      <c r="E2715" s="167" t="s">
        <v>1585</v>
      </c>
      <c r="F2715" s="169">
        <v>0.61</v>
      </c>
      <c r="G2715" s="170">
        <v>25.52</v>
      </c>
      <c r="H2715" s="171">
        <v>15.5672</v>
      </c>
    </row>
    <row r="2716" spans="1:8" ht="14.25">
      <c r="A2716" s="159"/>
      <c r="B2716" s="160"/>
      <c r="C2716" s="160"/>
      <c r="D2716" s="161"/>
      <c r="E2716" s="160"/>
      <c r="F2716" s="162"/>
      <c r="G2716" s="163"/>
      <c r="H2716" s="164"/>
    </row>
    <row r="2717" spans="1:8" ht="14.25">
      <c r="A2717" s="148" t="s">
        <v>1308</v>
      </c>
      <c r="B2717" s="149" t="s">
        <v>7</v>
      </c>
      <c r="C2717" s="149" t="s">
        <v>1504</v>
      </c>
      <c r="D2717" s="165" t="s">
        <v>1505</v>
      </c>
      <c r="E2717" s="149" t="s">
        <v>10</v>
      </c>
      <c r="F2717" s="150" t="s">
        <v>11</v>
      </c>
      <c r="G2717" s="151" t="s">
        <v>1506</v>
      </c>
      <c r="H2717" s="152" t="s">
        <v>1507</v>
      </c>
    </row>
    <row r="2718" spans="1:8" ht="25.5">
      <c r="A2718" s="153" t="s">
        <v>1508</v>
      </c>
      <c r="B2718" s="154" t="s">
        <v>1309</v>
      </c>
      <c r="C2718" s="154" t="s">
        <v>627</v>
      </c>
      <c r="D2718" s="155" t="s">
        <v>1310</v>
      </c>
      <c r="E2718" s="154" t="s">
        <v>48</v>
      </c>
      <c r="F2718" s="156">
        <v>1</v>
      </c>
      <c r="G2718" s="157">
        <v>151.68</v>
      </c>
      <c r="H2718" s="158">
        <v>151.68</v>
      </c>
    </row>
    <row r="2719" spans="1:8" ht="25.5">
      <c r="A2719" s="166" t="s">
        <v>1513</v>
      </c>
      <c r="B2719" s="167" t="s">
        <v>3128</v>
      </c>
      <c r="C2719" s="167" t="s">
        <v>627</v>
      </c>
      <c r="D2719" s="168" t="s">
        <v>1310</v>
      </c>
      <c r="E2719" s="167" t="s">
        <v>48</v>
      </c>
      <c r="F2719" s="169">
        <v>1</v>
      </c>
      <c r="G2719" s="170" t="s">
        <v>3129</v>
      </c>
      <c r="H2719" s="171" t="s">
        <v>3129</v>
      </c>
    </row>
    <row r="2720" spans="1:8" ht="14.25">
      <c r="A2720" s="166" t="s">
        <v>1508</v>
      </c>
      <c r="B2720" s="167" t="s">
        <v>2948</v>
      </c>
      <c r="C2720" s="167" t="s">
        <v>627</v>
      </c>
      <c r="D2720" s="168" t="s">
        <v>2949</v>
      </c>
      <c r="E2720" s="167" t="s">
        <v>2357</v>
      </c>
      <c r="F2720" s="169">
        <v>0.5</v>
      </c>
      <c r="G2720" s="170" t="s">
        <v>2950</v>
      </c>
      <c r="H2720" s="171" t="s">
        <v>2951</v>
      </c>
    </row>
    <row r="2721" spans="1:8" ht="25.5">
      <c r="A2721" s="166" t="s">
        <v>1513</v>
      </c>
      <c r="B2721" s="167" t="s">
        <v>2960</v>
      </c>
      <c r="C2721" s="167" t="s">
        <v>627</v>
      </c>
      <c r="D2721" s="168" t="s">
        <v>2961</v>
      </c>
      <c r="E2721" s="167" t="s">
        <v>2357</v>
      </c>
      <c r="F2721" s="169">
        <v>0.5</v>
      </c>
      <c r="G2721" s="170" t="s">
        <v>2358</v>
      </c>
      <c r="H2721" s="171" t="s">
        <v>2962</v>
      </c>
    </row>
    <row r="2722" spans="1:8" ht="25.5">
      <c r="A2722" s="166" t="s">
        <v>1513</v>
      </c>
      <c r="B2722" s="167" t="s">
        <v>2956</v>
      </c>
      <c r="C2722" s="167" t="s">
        <v>627</v>
      </c>
      <c r="D2722" s="168" t="s">
        <v>2957</v>
      </c>
      <c r="E2722" s="167" t="s">
        <v>2357</v>
      </c>
      <c r="F2722" s="169">
        <v>0.5</v>
      </c>
      <c r="G2722" s="170" t="s">
        <v>2958</v>
      </c>
      <c r="H2722" s="171" t="s">
        <v>2959</v>
      </c>
    </row>
    <row r="2723" spans="1:8" ht="14.25">
      <c r="A2723" s="166" t="s">
        <v>1508</v>
      </c>
      <c r="B2723" s="167" t="s">
        <v>2952</v>
      </c>
      <c r="C2723" s="167" t="s">
        <v>627</v>
      </c>
      <c r="D2723" s="168" t="s">
        <v>2953</v>
      </c>
      <c r="E2723" s="167" t="s">
        <v>2357</v>
      </c>
      <c r="F2723" s="169">
        <v>0.5</v>
      </c>
      <c r="G2723" s="170" t="s">
        <v>2954</v>
      </c>
      <c r="H2723" s="171" t="s">
        <v>2955</v>
      </c>
    </row>
    <row r="2724" spans="1:8" ht="14.25">
      <c r="A2724" s="159"/>
      <c r="B2724" s="160"/>
      <c r="C2724" s="160"/>
      <c r="D2724" s="161"/>
      <c r="E2724" s="160"/>
      <c r="F2724" s="162"/>
      <c r="G2724" s="163"/>
      <c r="H2724" s="164"/>
    </row>
    <row r="2725" spans="1:8" ht="14.25">
      <c r="A2725" s="148" t="s">
        <v>1311</v>
      </c>
      <c r="B2725" s="149" t="s">
        <v>7</v>
      </c>
      <c r="C2725" s="149" t="s">
        <v>1504</v>
      </c>
      <c r="D2725" s="165" t="s">
        <v>1505</v>
      </c>
      <c r="E2725" s="149" t="s">
        <v>10</v>
      </c>
      <c r="F2725" s="150" t="s">
        <v>11</v>
      </c>
      <c r="G2725" s="151" t="s">
        <v>1506</v>
      </c>
      <c r="H2725" s="152" t="s">
        <v>1507</v>
      </c>
    </row>
    <row r="2726" spans="1:8" ht="25.5">
      <c r="A2726" s="153" t="s">
        <v>1508</v>
      </c>
      <c r="B2726" s="154" t="s">
        <v>1312</v>
      </c>
      <c r="C2726" s="154" t="s">
        <v>20</v>
      </c>
      <c r="D2726" s="155" t="s">
        <v>1313</v>
      </c>
      <c r="E2726" s="154" t="s">
        <v>48</v>
      </c>
      <c r="F2726" s="156">
        <v>1</v>
      </c>
      <c r="G2726" s="157">
        <v>405.13</v>
      </c>
      <c r="H2726" s="158">
        <v>405.13</v>
      </c>
    </row>
    <row r="2727" spans="1:8" ht="38.25">
      <c r="A2727" s="166" t="s">
        <v>1513</v>
      </c>
      <c r="B2727" s="167" t="s">
        <v>3130</v>
      </c>
      <c r="C2727" s="167" t="s">
        <v>20</v>
      </c>
      <c r="D2727" s="168" t="s">
        <v>3131</v>
      </c>
      <c r="E2727" s="167" t="s">
        <v>48</v>
      </c>
      <c r="F2727" s="169">
        <v>1</v>
      </c>
      <c r="G2727" s="170">
        <v>389</v>
      </c>
      <c r="H2727" s="171">
        <v>389</v>
      </c>
    </row>
    <row r="2728" spans="1:8" ht="14.25">
      <c r="A2728" s="166" t="s">
        <v>1508</v>
      </c>
      <c r="B2728" s="167" t="s">
        <v>1583</v>
      </c>
      <c r="C2728" s="167" t="s">
        <v>20</v>
      </c>
      <c r="D2728" s="168" t="s">
        <v>1584</v>
      </c>
      <c r="E2728" s="167" t="s">
        <v>1585</v>
      </c>
      <c r="F2728" s="169">
        <v>0.29333330000000002</v>
      </c>
      <c r="G2728" s="170">
        <v>30.49</v>
      </c>
      <c r="H2728" s="171" t="s">
        <v>1587</v>
      </c>
    </row>
    <row r="2729" spans="1:8" ht="14.25">
      <c r="A2729" s="166" t="s">
        <v>1508</v>
      </c>
      <c r="B2729" s="167" t="s">
        <v>1591</v>
      </c>
      <c r="C2729" s="167" t="s">
        <v>20</v>
      </c>
      <c r="D2729" s="168" t="s">
        <v>1592</v>
      </c>
      <c r="E2729" s="167" t="s">
        <v>1585</v>
      </c>
      <c r="F2729" s="169">
        <v>0.29333330000000002</v>
      </c>
      <c r="G2729" s="170">
        <v>24.49</v>
      </c>
      <c r="H2729" s="171" t="s">
        <v>1594</v>
      </c>
    </row>
    <row r="2730" spans="1:8" ht="14.25">
      <c r="A2730" s="159"/>
      <c r="B2730" s="160"/>
      <c r="C2730" s="160"/>
      <c r="D2730" s="161"/>
      <c r="E2730" s="160"/>
      <c r="F2730" s="162"/>
      <c r="G2730" s="163"/>
      <c r="H2730" s="164"/>
    </row>
    <row r="2731" spans="1:8" ht="14.25">
      <c r="A2731" s="148" t="s">
        <v>1314</v>
      </c>
      <c r="B2731" s="149" t="s">
        <v>7</v>
      </c>
      <c r="C2731" s="149" t="s">
        <v>1504</v>
      </c>
      <c r="D2731" s="165" t="s">
        <v>1505</v>
      </c>
      <c r="E2731" s="149" t="s">
        <v>10</v>
      </c>
      <c r="F2731" s="150" t="s">
        <v>11</v>
      </c>
      <c r="G2731" s="151" t="s">
        <v>1506</v>
      </c>
      <c r="H2731" s="152" t="s">
        <v>1507</v>
      </c>
    </row>
    <row r="2732" spans="1:8" ht="51">
      <c r="A2732" s="153" t="s">
        <v>1508</v>
      </c>
      <c r="B2732" s="154" t="s">
        <v>1315</v>
      </c>
      <c r="C2732" s="154" t="s">
        <v>27</v>
      </c>
      <c r="D2732" s="155" t="s">
        <v>1316</v>
      </c>
      <c r="E2732" s="154" t="s">
        <v>76</v>
      </c>
      <c r="F2732" s="156">
        <v>1</v>
      </c>
      <c r="G2732" s="157">
        <v>1277.4100000000001</v>
      </c>
      <c r="H2732" s="158">
        <v>1277.4100000000001</v>
      </c>
    </row>
    <row r="2733" spans="1:8" ht="25.5">
      <c r="A2733" s="166" t="s">
        <v>1510</v>
      </c>
      <c r="B2733" s="167" t="s">
        <v>2411</v>
      </c>
      <c r="C2733" s="167" t="s">
        <v>27</v>
      </c>
      <c r="D2733" s="168" t="s">
        <v>2412</v>
      </c>
      <c r="E2733" s="154" t="s">
        <v>1673</v>
      </c>
      <c r="F2733" s="169">
        <v>3.0369999999999999</v>
      </c>
      <c r="G2733" s="170">
        <v>24.48</v>
      </c>
      <c r="H2733" s="171">
        <v>74.34</v>
      </c>
    </row>
    <row r="2734" spans="1:8" ht="25.5">
      <c r="A2734" s="166" t="s">
        <v>1510</v>
      </c>
      <c r="B2734" s="167" t="s">
        <v>2118</v>
      </c>
      <c r="C2734" s="167" t="s">
        <v>27</v>
      </c>
      <c r="D2734" s="168" t="s">
        <v>2119</v>
      </c>
      <c r="E2734" s="167" t="s">
        <v>1673</v>
      </c>
      <c r="F2734" s="169">
        <v>3.0369999999999999</v>
      </c>
      <c r="G2734" s="170">
        <v>30.48</v>
      </c>
      <c r="H2734" s="171">
        <v>92.56</v>
      </c>
    </row>
    <row r="2735" spans="1:8" ht="25.5">
      <c r="A2735" s="166" t="s">
        <v>1513</v>
      </c>
      <c r="B2735" s="167" t="s">
        <v>3132</v>
      </c>
      <c r="C2735" s="167" t="s">
        <v>27</v>
      </c>
      <c r="D2735" s="168" t="s">
        <v>3133</v>
      </c>
      <c r="E2735" s="167" t="s">
        <v>76</v>
      </c>
      <c r="F2735" s="169">
        <v>1</v>
      </c>
      <c r="G2735" s="170">
        <v>170.28</v>
      </c>
      <c r="H2735" s="171">
        <v>170.28</v>
      </c>
    </row>
    <row r="2736" spans="1:8" ht="51">
      <c r="A2736" s="166" t="s">
        <v>1513</v>
      </c>
      <c r="B2736" s="167" t="s">
        <v>3134</v>
      </c>
      <c r="C2736" s="167" t="s">
        <v>27</v>
      </c>
      <c r="D2736" s="168" t="s">
        <v>3135</v>
      </c>
      <c r="E2736" s="167" t="s">
        <v>76</v>
      </c>
      <c r="F2736" s="169">
        <v>1</v>
      </c>
      <c r="G2736" s="170">
        <v>320.05</v>
      </c>
      <c r="H2736" s="171">
        <v>320.05</v>
      </c>
    </row>
    <row r="2737" spans="1:8" ht="25.5">
      <c r="A2737" s="166" t="s">
        <v>1513</v>
      </c>
      <c r="B2737" s="167" t="s">
        <v>3136</v>
      </c>
      <c r="C2737" s="167" t="s">
        <v>27</v>
      </c>
      <c r="D2737" s="168" t="s">
        <v>3137</v>
      </c>
      <c r="E2737" s="167" t="s">
        <v>76</v>
      </c>
      <c r="F2737" s="169">
        <v>1</v>
      </c>
      <c r="G2737" s="170">
        <v>49.71</v>
      </c>
      <c r="H2737" s="171">
        <v>49.71</v>
      </c>
    </row>
    <row r="2738" spans="1:8" ht="25.5">
      <c r="A2738" s="166" t="s">
        <v>1513</v>
      </c>
      <c r="B2738" s="167" t="s">
        <v>2994</v>
      </c>
      <c r="C2738" s="167" t="s">
        <v>27</v>
      </c>
      <c r="D2738" s="168" t="s">
        <v>2995</v>
      </c>
      <c r="E2738" s="167" t="s">
        <v>76</v>
      </c>
      <c r="F2738" s="169">
        <v>4</v>
      </c>
      <c r="G2738" s="170">
        <v>0.76</v>
      </c>
      <c r="H2738" s="171">
        <v>3.04</v>
      </c>
    </row>
    <row r="2739" spans="1:8" ht="38.25">
      <c r="A2739" s="166" t="s">
        <v>1513</v>
      </c>
      <c r="B2739" s="167" t="s">
        <v>3138</v>
      </c>
      <c r="C2739" s="167" t="s">
        <v>27</v>
      </c>
      <c r="D2739" s="168" t="s">
        <v>3139</v>
      </c>
      <c r="E2739" s="167" t="s">
        <v>76</v>
      </c>
      <c r="F2739" s="169">
        <v>1</v>
      </c>
      <c r="G2739" s="170">
        <v>408.63</v>
      </c>
      <c r="H2739" s="171">
        <v>408.63</v>
      </c>
    </row>
    <row r="2740" spans="1:8" ht="25.5">
      <c r="A2740" s="166" t="s">
        <v>1513</v>
      </c>
      <c r="B2740" s="167" t="s">
        <v>3140</v>
      </c>
      <c r="C2740" s="167" t="s">
        <v>27</v>
      </c>
      <c r="D2740" s="168" t="s">
        <v>3141</v>
      </c>
      <c r="E2740" s="167" t="s">
        <v>76</v>
      </c>
      <c r="F2740" s="169">
        <v>1</v>
      </c>
      <c r="G2740" s="170">
        <v>13.8</v>
      </c>
      <c r="H2740" s="171">
        <v>13.8</v>
      </c>
    </row>
    <row r="2741" spans="1:8" ht="38.25">
      <c r="A2741" s="166" t="s">
        <v>1513</v>
      </c>
      <c r="B2741" s="167" t="s">
        <v>3142</v>
      </c>
      <c r="C2741" s="167" t="s">
        <v>27</v>
      </c>
      <c r="D2741" s="168" t="s">
        <v>3143</v>
      </c>
      <c r="E2741" s="167" t="s">
        <v>76</v>
      </c>
      <c r="F2741" s="169">
        <v>1</v>
      </c>
      <c r="G2741" s="170">
        <v>145</v>
      </c>
      <c r="H2741" s="171">
        <v>145</v>
      </c>
    </row>
    <row r="2742" spans="1:8" ht="14.25">
      <c r="A2742" s="159"/>
      <c r="B2742" s="160"/>
      <c r="C2742" s="160"/>
      <c r="D2742" s="161"/>
      <c r="E2742" s="160"/>
      <c r="F2742" s="162"/>
      <c r="G2742" s="163"/>
      <c r="H2742" s="164"/>
    </row>
    <row r="2743" spans="1:8" ht="14.25">
      <c r="A2743" s="148" t="s">
        <v>1317</v>
      </c>
      <c r="B2743" s="149" t="s">
        <v>7</v>
      </c>
      <c r="C2743" s="149" t="s">
        <v>1504</v>
      </c>
      <c r="D2743" s="165" t="s">
        <v>1505</v>
      </c>
      <c r="E2743" s="149" t="s">
        <v>10</v>
      </c>
      <c r="F2743" s="150" t="s">
        <v>11</v>
      </c>
      <c r="G2743" s="151" t="s">
        <v>1506</v>
      </c>
      <c r="H2743" s="152" t="s">
        <v>1507</v>
      </c>
    </row>
    <row r="2744" spans="1:8" ht="14.25">
      <c r="A2744" s="153" t="s">
        <v>1508</v>
      </c>
      <c r="B2744" s="154" t="s">
        <v>1318</v>
      </c>
      <c r="C2744" s="154" t="s">
        <v>20</v>
      </c>
      <c r="D2744" s="155" t="s">
        <v>1319</v>
      </c>
      <c r="E2744" s="154" t="s">
        <v>311</v>
      </c>
      <c r="F2744" s="156">
        <v>1</v>
      </c>
      <c r="G2744" s="157">
        <v>1046.79</v>
      </c>
      <c r="H2744" s="158">
        <v>1046.79</v>
      </c>
    </row>
    <row r="2745" spans="1:8" ht="25.5">
      <c r="A2745" s="166" t="s">
        <v>1513</v>
      </c>
      <c r="B2745" s="167" t="s">
        <v>3144</v>
      </c>
      <c r="C2745" s="167" t="s">
        <v>20</v>
      </c>
      <c r="D2745" s="168" t="s">
        <v>3145</v>
      </c>
      <c r="E2745" s="167" t="s">
        <v>48</v>
      </c>
      <c r="F2745" s="169">
        <v>1</v>
      </c>
      <c r="G2745" s="170">
        <v>65.81</v>
      </c>
      <c r="H2745" s="171" t="s">
        <v>3146</v>
      </c>
    </row>
    <row r="2746" spans="1:8" ht="14.25">
      <c r="A2746" s="166" t="s">
        <v>1513</v>
      </c>
      <c r="B2746" s="167" t="s">
        <v>3147</v>
      </c>
      <c r="C2746" s="167" t="s">
        <v>20</v>
      </c>
      <c r="D2746" s="168" t="s">
        <v>3148</v>
      </c>
      <c r="E2746" s="167" t="s">
        <v>80</v>
      </c>
      <c r="F2746" s="169">
        <v>0.08</v>
      </c>
      <c r="G2746" s="170">
        <v>148.60149999999999</v>
      </c>
      <c r="H2746" s="171" t="s">
        <v>3149</v>
      </c>
    </row>
    <row r="2747" spans="1:8" ht="25.5">
      <c r="A2747" s="166" t="s">
        <v>1513</v>
      </c>
      <c r="B2747" s="167" t="s">
        <v>2290</v>
      </c>
      <c r="C2747" s="167" t="s">
        <v>20</v>
      </c>
      <c r="D2747" s="168" t="s">
        <v>2291</v>
      </c>
      <c r="E2747" s="167" t="s">
        <v>61</v>
      </c>
      <c r="F2747" s="169">
        <v>1.41</v>
      </c>
      <c r="G2747" s="170">
        <v>0.13</v>
      </c>
      <c r="H2747" s="171" t="s">
        <v>3150</v>
      </c>
    </row>
    <row r="2748" spans="1:8" ht="14.25">
      <c r="A2748" s="166" t="s">
        <v>1513</v>
      </c>
      <c r="B2748" s="167" t="s">
        <v>3151</v>
      </c>
      <c r="C2748" s="167" t="s">
        <v>20</v>
      </c>
      <c r="D2748" s="168" t="s">
        <v>3152</v>
      </c>
      <c r="E2748" s="167" t="s">
        <v>1190</v>
      </c>
      <c r="F2748" s="169">
        <v>4.91</v>
      </c>
      <c r="G2748" s="170">
        <v>1.19</v>
      </c>
      <c r="H2748" s="171" t="s">
        <v>3153</v>
      </c>
    </row>
    <row r="2749" spans="1:8" ht="38.25">
      <c r="A2749" s="166" t="s">
        <v>1513</v>
      </c>
      <c r="B2749" s="167" t="s">
        <v>3154</v>
      </c>
      <c r="C2749" s="167" t="s">
        <v>20</v>
      </c>
      <c r="D2749" s="168" t="s">
        <v>3155</v>
      </c>
      <c r="E2749" s="167" t="s">
        <v>48</v>
      </c>
      <c r="F2749" s="169">
        <v>1</v>
      </c>
      <c r="G2749" s="170">
        <v>22.62</v>
      </c>
      <c r="H2749" s="171" t="s">
        <v>3156</v>
      </c>
    </row>
    <row r="2750" spans="1:8" ht="25.5">
      <c r="A2750" s="166" t="s">
        <v>1513</v>
      </c>
      <c r="B2750" s="167" t="s">
        <v>3157</v>
      </c>
      <c r="C2750" s="167" t="s">
        <v>20</v>
      </c>
      <c r="D2750" s="168" t="s">
        <v>3158</v>
      </c>
      <c r="E2750" s="167" t="s">
        <v>48</v>
      </c>
      <c r="F2750" s="169">
        <v>90</v>
      </c>
      <c r="G2750" s="170">
        <v>1</v>
      </c>
      <c r="H2750" s="171" t="s">
        <v>3159</v>
      </c>
    </row>
    <row r="2751" spans="1:8" ht="14.25">
      <c r="A2751" s="166" t="s">
        <v>1513</v>
      </c>
      <c r="B2751" s="167" t="s">
        <v>3160</v>
      </c>
      <c r="C2751" s="167" t="s">
        <v>20</v>
      </c>
      <c r="D2751" s="168" t="s">
        <v>3161</v>
      </c>
      <c r="E2751" s="167" t="s">
        <v>80</v>
      </c>
      <c r="F2751" s="169">
        <v>2.1100000000000001E-2</v>
      </c>
      <c r="G2751" s="170">
        <v>146.73820000000001</v>
      </c>
      <c r="H2751" s="171" t="s">
        <v>3162</v>
      </c>
    </row>
    <row r="2752" spans="1:8" ht="14.25">
      <c r="A2752" s="166" t="s">
        <v>1513</v>
      </c>
      <c r="B2752" s="167" t="s">
        <v>3163</v>
      </c>
      <c r="C2752" s="167" t="s">
        <v>20</v>
      </c>
      <c r="D2752" s="168" t="s">
        <v>3164</v>
      </c>
      <c r="E2752" s="167" t="s">
        <v>1190</v>
      </c>
      <c r="F2752" s="169">
        <v>22.3</v>
      </c>
      <c r="G2752" s="170">
        <v>0.76</v>
      </c>
      <c r="H2752" s="171" t="s">
        <v>3165</v>
      </c>
    </row>
    <row r="2753" spans="1:8" ht="25.5">
      <c r="A2753" s="166" t="s">
        <v>1513</v>
      </c>
      <c r="B2753" s="167" t="s">
        <v>3166</v>
      </c>
      <c r="C2753" s="167" t="s">
        <v>20</v>
      </c>
      <c r="D2753" s="168" t="s">
        <v>3167</v>
      </c>
      <c r="E2753" s="167" t="s">
        <v>48</v>
      </c>
      <c r="F2753" s="169">
        <v>1</v>
      </c>
      <c r="G2753" s="170">
        <v>283.68</v>
      </c>
      <c r="H2753" s="171" t="s">
        <v>3168</v>
      </c>
    </row>
    <row r="2754" spans="1:8" ht="38.25">
      <c r="A2754" s="166" t="s">
        <v>1513</v>
      </c>
      <c r="B2754" s="167" t="s">
        <v>3169</v>
      </c>
      <c r="C2754" s="167" t="s">
        <v>20</v>
      </c>
      <c r="D2754" s="168" t="s">
        <v>3170</v>
      </c>
      <c r="E2754" s="167" t="s">
        <v>48</v>
      </c>
      <c r="F2754" s="169">
        <v>1</v>
      </c>
      <c r="G2754" s="170">
        <v>72</v>
      </c>
      <c r="H2754" s="171" t="s">
        <v>3171</v>
      </c>
    </row>
    <row r="2755" spans="1:8" ht="14.25">
      <c r="A2755" s="166" t="s">
        <v>1508</v>
      </c>
      <c r="B2755" s="167" t="s">
        <v>1901</v>
      </c>
      <c r="C2755" s="167" t="s">
        <v>20</v>
      </c>
      <c r="D2755" s="168" t="s">
        <v>1739</v>
      </c>
      <c r="E2755" s="167" t="s">
        <v>1585</v>
      </c>
      <c r="F2755" s="169">
        <v>3</v>
      </c>
      <c r="G2755" s="170">
        <v>31.22</v>
      </c>
      <c r="H2755" s="171" t="s">
        <v>3172</v>
      </c>
    </row>
    <row r="2756" spans="1:8" ht="14.25">
      <c r="A2756" s="166" t="s">
        <v>1508</v>
      </c>
      <c r="B2756" s="167" t="s">
        <v>1741</v>
      </c>
      <c r="C2756" s="167" t="s">
        <v>20</v>
      </c>
      <c r="D2756" s="168" t="s">
        <v>1727</v>
      </c>
      <c r="E2756" s="167" t="s">
        <v>1585</v>
      </c>
      <c r="F2756" s="169">
        <v>5.2</v>
      </c>
      <c r="G2756" s="170">
        <v>22.66</v>
      </c>
      <c r="H2756" s="171" t="s">
        <v>3173</v>
      </c>
    </row>
    <row r="2757" spans="1:8" ht="14.25">
      <c r="A2757" s="166" t="s">
        <v>1508</v>
      </c>
      <c r="B2757" s="167" t="s">
        <v>1583</v>
      </c>
      <c r="C2757" s="167" t="s">
        <v>20</v>
      </c>
      <c r="D2757" s="168" t="s">
        <v>1584</v>
      </c>
      <c r="E2757" s="167" t="s">
        <v>1585</v>
      </c>
      <c r="F2757" s="169">
        <v>1.1499999999999999</v>
      </c>
      <c r="G2757" s="170">
        <v>30.49</v>
      </c>
      <c r="H2757" s="171" t="s">
        <v>3174</v>
      </c>
    </row>
    <row r="2758" spans="1:8" ht="14.25">
      <c r="A2758" s="166" t="s">
        <v>1508</v>
      </c>
      <c r="B2758" s="167" t="s">
        <v>1591</v>
      </c>
      <c r="C2758" s="167" t="s">
        <v>20</v>
      </c>
      <c r="D2758" s="168" t="s">
        <v>1592</v>
      </c>
      <c r="E2758" s="167" t="s">
        <v>1585</v>
      </c>
      <c r="F2758" s="169">
        <v>1.1499999999999999</v>
      </c>
      <c r="G2758" s="170">
        <v>24.49</v>
      </c>
      <c r="H2758" s="171" t="s">
        <v>3175</v>
      </c>
    </row>
    <row r="2759" spans="1:8" ht="14.25">
      <c r="A2759" s="159"/>
      <c r="B2759" s="160"/>
      <c r="C2759" s="160"/>
      <c r="D2759" s="161"/>
      <c r="E2759" s="160"/>
      <c r="F2759" s="162"/>
      <c r="G2759" s="163"/>
      <c r="H2759" s="164"/>
    </row>
    <row r="2760" spans="1:8" ht="14.25">
      <c r="A2760" s="148" t="s">
        <v>1322</v>
      </c>
      <c r="B2760" s="149" t="s">
        <v>7</v>
      </c>
      <c r="C2760" s="149" t="s">
        <v>1504</v>
      </c>
      <c r="D2760" s="165" t="s">
        <v>1505</v>
      </c>
      <c r="E2760" s="149" t="s">
        <v>10</v>
      </c>
      <c r="F2760" s="150" t="s">
        <v>11</v>
      </c>
      <c r="G2760" s="151" t="s">
        <v>1506</v>
      </c>
      <c r="H2760" s="152" t="s">
        <v>1507</v>
      </c>
    </row>
    <row r="2761" spans="1:8" ht="38.25">
      <c r="A2761" s="153" t="s">
        <v>1508</v>
      </c>
      <c r="B2761" s="154" t="s">
        <v>1323</v>
      </c>
      <c r="C2761" s="154" t="s">
        <v>27</v>
      </c>
      <c r="D2761" s="155" t="s">
        <v>1324</v>
      </c>
      <c r="E2761" s="154" t="s">
        <v>76</v>
      </c>
      <c r="F2761" s="156">
        <v>1</v>
      </c>
      <c r="G2761" s="157">
        <v>162.25</v>
      </c>
      <c r="H2761" s="158">
        <v>162.25</v>
      </c>
    </row>
    <row r="2762" spans="1:8" ht="25.5">
      <c r="A2762" s="166" t="s">
        <v>1510</v>
      </c>
      <c r="B2762" s="167" t="s">
        <v>2118</v>
      </c>
      <c r="C2762" s="167" t="s">
        <v>27</v>
      </c>
      <c r="D2762" s="168" t="s">
        <v>2119</v>
      </c>
      <c r="E2762" s="167" t="s">
        <v>1673</v>
      </c>
      <c r="F2762" s="169">
        <v>1.1040000000000001</v>
      </c>
      <c r="G2762" s="170">
        <v>30.48</v>
      </c>
      <c r="H2762" s="171">
        <v>33.64</v>
      </c>
    </row>
    <row r="2763" spans="1:8" ht="25.5">
      <c r="A2763" s="166" t="s">
        <v>1510</v>
      </c>
      <c r="B2763" s="167" t="s">
        <v>2411</v>
      </c>
      <c r="C2763" s="167" t="s">
        <v>27</v>
      </c>
      <c r="D2763" s="168" t="s">
        <v>2412</v>
      </c>
      <c r="E2763" s="167" t="s">
        <v>1673</v>
      </c>
      <c r="F2763" s="169">
        <v>1.1040000000000001</v>
      </c>
      <c r="G2763" s="170">
        <v>24.48</v>
      </c>
      <c r="H2763" s="171">
        <v>27.02</v>
      </c>
    </row>
    <row r="2764" spans="1:8" ht="14.25">
      <c r="A2764" s="166" t="s">
        <v>1513</v>
      </c>
      <c r="B2764" s="167" t="s">
        <v>2445</v>
      </c>
      <c r="C2764" s="167" t="s">
        <v>27</v>
      </c>
      <c r="D2764" s="168" t="s">
        <v>2446</v>
      </c>
      <c r="E2764" s="167" t="s">
        <v>76</v>
      </c>
      <c r="F2764" s="169">
        <v>0.03</v>
      </c>
      <c r="G2764" s="170">
        <v>14.75</v>
      </c>
      <c r="H2764" s="171">
        <v>0.44</v>
      </c>
    </row>
    <row r="2765" spans="1:8" ht="14.25">
      <c r="A2765" s="166" t="s">
        <v>1513</v>
      </c>
      <c r="B2765" s="167" t="s">
        <v>3176</v>
      </c>
      <c r="C2765" s="167" t="s">
        <v>27</v>
      </c>
      <c r="D2765" s="168" t="s">
        <v>3177</v>
      </c>
      <c r="E2765" s="167" t="s">
        <v>1750</v>
      </c>
      <c r="F2765" s="169">
        <v>7.0000000000000001E-3</v>
      </c>
      <c r="G2765" s="170">
        <v>50.91</v>
      </c>
      <c r="H2765" s="171">
        <v>0.35</v>
      </c>
    </row>
    <row r="2766" spans="1:8" ht="14.25">
      <c r="A2766" s="166" t="s">
        <v>1513</v>
      </c>
      <c r="B2766" s="167" t="s">
        <v>3178</v>
      </c>
      <c r="C2766" s="167" t="s">
        <v>27</v>
      </c>
      <c r="D2766" s="168" t="s">
        <v>3179</v>
      </c>
      <c r="E2766" s="167" t="s">
        <v>76</v>
      </c>
      <c r="F2766" s="169">
        <v>1</v>
      </c>
      <c r="G2766" s="170">
        <v>100.8</v>
      </c>
      <c r="H2766" s="171">
        <v>100.8</v>
      </c>
    </row>
    <row r="2767" spans="1:8" ht="14.25">
      <c r="A2767" s="159"/>
      <c r="B2767" s="160"/>
      <c r="C2767" s="160"/>
      <c r="D2767" s="161"/>
      <c r="E2767" s="160"/>
      <c r="F2767" s="162"/>
      <c r="G2767" s="163"/>
      <c r="H2767" s="164"/>
    </row>
    <row r="2768" spans="1:8" ht="14.25">
      <c r="A2768" s="148" t="s">
        <v>1325</v>
      </c>
      <c r="B2768" s="149" t="s">
        <v>7</v>
      </c>
      <c r="C2768" s="149" t="s">
        <v>1504</v>
      </c>
      <c r="D2768" s="165" t="s">
        <v>1505</v>
      </c>
      <c r="E2768" s="149" t="s">
        <v>10</v>
      </c>
      <c r="F2768" s="150" t="s">
        <v>11</v>
      </c>
      <c r="G2768" s="151" t="s">
        <v>1506</v>
      </c>
      <c r="H2768" s="152" t="s">
        <v>1507</v>
      </c>
    </row>
    <row r="2769" spans="1:8" ht="38.25">
      <c r="A2769" s="153" t="s">
        <v>1508</v>
      </c>
      <c r="B2769" s="154" t="s">
        <v>1326</v>
      </c>
      <c r="C2769" s="154" t="s">
        <v>27</v>
      </c>
      <c r="D2769" s="155" t="s">
        <v>1327</v>
      </c>
      <c r="E2769" s="154" t="s">
        <v>76</v>
      </c>
      <c r="F2769" s="156">
        <v>1</v>
      </c>
      <c r="G2769" s="157">
        <v>197.17</v>
      </c>
      <c r="H2769" s="158">
        <v>197.17</v>
      </c>
    </row>
    <row r="2770" spans="1:8" ht="25.5">
      <c r="A2770" s="166" t="s">
        <v>1510</v>
      </c>
      <c r="B2770" s="167" t="s">
        <v>2118</v>
      </c>
      <c r="C2770" s="167" t="s">
        <v>27</v>
      </c>
      <c r="D2770" s="168" t="s">
        <v>2119</v>
      </c>
      <c r="E2770" s="167" t="s">
        <v>1673</v>
      </c>
      <c r="F2770" s="169">
        <v>1.242</v>
      </c>
      <c r="G2770" s="170">
        <v>30.48</v>
      </c>
      <c r="H2770" s="171">
        <v>37.85</v>
      </c>
    </row>
    <row r="2771" spans="1:8" ht="25.5">
      <c r="A2771" s="166" t="s">
        <v>1510</v>
      </c>
      <c r="B2771" s="167" t="s">
        <v>2411</v>
      </c>
      <c r="C2771" s="167" t="s">
        <v>27</v>
      </c>
      <c r="D2771" s="168" t="s">
        <v>2412</v>
      </c>
      <c r="E2771" s="167" t="s">
        <v>1673</v>
      </c>
      <c r="F2771" s="169">
        <v>1.242</v>
      </c>
      <c r="G2771" s="170">
        <v>24.48</v>
      </c>
      <c r="H2771" s="171">
        <v>30.4</v>
      </c>
    </row>
    <row r="2772" spans="1:8" ht="14.25">
      <c r="A2772" s="166" t="s">
        <v>1513</v>
      </c>
      <c r="B2772" s="167" t="s">
        <v>3176</v>
      </c>
      <c r="C2772" s="167" t="s">
        <v>27</v>
      </c>
      <c r="D2772" s="168" t="s">
        <v>3177</v>
      </c>
      <c r="E2772" s="167" t="s">
        <v>1750</v>
      </c>
      <c r="F2772" s="169">
        <v>8.0000000000000002E-3</v>
      </c>
      <c r="G2772" s="170">
        <v>50.91</v>
      </c>
      <c r="H2772" s="171">
        <v>0.4</v>
      </c>
    </row>
    <row r="2773" spans="1:8" ht="14.25">
      <c r="A2773" s="166" t="s">
        <v>1513</v>
      </c>
      <c r="B2773" s="167" t="s">
        <v>3180</v>
      </c>
      <c r="C2773" s="167" t="s">
        <v>27</v>
      </c>
      <c r="D2773" s="168" t="s">
        <v>3181</v>
      </c>
      <c r="E2773" s="167" t="s">
        <v>76</v>
      </c>
      <c r="F2773" s="169">
        <v>1</v>
      </c>
      <c r="G2773" s="170">
        <v>128.01</v>
      </c>
      <c r="H2773" s="171">
        <v>128.01</v>
      </c>
    </row>
    <row r="2774" spans="1:8" ht="14.25">
      <c r="A2774" s="166" t="s">
        <v>1513</v>
      </c>
      <c r="B2774" s="167" t="s">
        <v>2445</v>
      </c>
      <c r="C2774" s="167" t="s">
        <v>27</v>
      </c>
      <c r="D2774" s="168" t="s">
        <v>2446</v>
      </c>
      <c r="E2774" s="167" t="s">
        <v>76</v>
      </c>
      <c r="F2774" s="169">
        <v>3.5000000000000003E-2</v>
      </c>
      <c r="G2774" s="170">
        <v>14.75</v>
      </c>
      <c r="H2774" s="171">
        <v>0.51</v>
      </c>
    </row>
    <row r="2775" spans="1:8" ht="14.25">
      <c r="A2775" s="159"/>
      <c r="B2775" s="160"/>
      <c r="C2775" s="160"/>
      <c r="D2775" s="161"/>
      <c r="E2775" s="160"/>
      <c r="F2775" s="162"/>
      <c r="G2775" s="163"/>
      <c r="H2775" s="164"/>
    </row>
    <row r="2776" spans="1:8" ht="14.25">
      <c r="A2776" s="148" t="s">
        <v>1328</v>
      </c>
      <c r="B2776" s="149" t="s">
        <v>7</v>
      </c>
      <c r="C2776" s="149" t="s">
        <v>1504</v>
      </c>
      <c r="D2776" s="165" t="s">
        <v>1505</v>
      </c>
      <c r="E2776" s="149" t="s">
        <v>10</v>
      </c>
      <c r="F2776" s="150" t="s">
        <v>11</v>
      </c>
      <c r="G2776" s="151" t="s">
        <v>1506</v>
      </c>
      <c r="H2776" s="152" t="s">
        <v>1507</v>
      </c>
    </row>
    <row r="2777" spans="1:8" ht="38.25">
      <c r="A2777" s="153" t="s">
        <v>1508</v>
      </c>
      <c r="B2777" s="154" t="s">
        <v>1329</v>
      </c>
      <c r="C2777" s="154" t="s">
        <v>27</v>
      </c>
      <c r="D2777" s="155" t="s">
        <v>1330</v>
      </c>
      <c r="E2777" s="154" t="s">
        <v>76</v>
      </c>
      <c r="F2777" s="156">
        <v>1</v>
      </c>
      <c r="G2777" s="157">
        <v>152.19999999999999</v>
      </c>
      <c r="H2777" s="158">
        <v>152.19999999999999</v>
      </c>
    </row>
    <row r="2778" spans="1:8" ht="25.5">
      <c r="A2778" s="166" t="s">
        <v>1510</v>
      </c>
      <c r="B2778" s="167" t="s">
        <v>2411</v>
      </c>
      <c r="C2778" s="167" t="s">
        <v>27</v>
      </c>
      <c r="D2778" s="168" t="s">
        <v>2412</v>
      </c>
      <c r="E2778" s="167" t="s">
        <v>1673</v>
      </c>
      <c r="F2778" s="169">
        <v>1.1040000000000001</v>
      </c>
      <c r="G2778" s="170">
        <v>24.48</v>
      </c>
      <c r="H2778" s="171">
        <v>27.02</v>
      </c>
    </row>
    <row r="2779" spans="1:8" ht="25.5">
      <c r="A2779" s="166" t="s">
        <v>1510</v>
      </c>
      <c r="B2779" s="167" t="s">
        <v>2118</v>
      </c>
      <c r="C2779" s="167" t="s">
        <v>27</v>
      </c>
      <c r="D2779" s="168" t="s">
        <v>2119</v>
      </c>
      <c r="E2779" s="167" t="s">
        <v>1673</v>
      </c>
      <c r="F2779" s="169">
        <v>1.1040000000000001</v>
      </c>
      <c r="G2779" s="170">
        <v>30.48</v>
      </c>
      <c r="H2779" s="171">
        <v>33.64</v>
      </c>
    </row>
    <row r="2780" spans="1:8" ht="14.25">
      <c r="A2780" s="166" t="s">
        <v>1513</v>
      </c>
      <c r="B2780" s="167" t="s">
        <v>3176</v>
      </c>
      <c r="C2780" s="167" t="s">
        <v>27</v>
      </c>
      <c r="D2780" s="168" t="s">
        <v>3177</v>
      </c>
      <c r="E2780" s="167" t="s">
        <v>1750</v>
      </c>
      <c r="F2780" s="169">
        <v>7.0000000000000001E-3</v>
      </c>
      <c r="G2780" s="170">
        <v>50.91</v>
      </c>
      <c r="H2780" s="171">
        <v>0.35</v>
      </c>
    </row>
    <row r="2781" spans="1:8" ht="14.25">
      <c r="A2781" s="166" t="s">
        <v>1513</v>
      </c>
      <c r="B2781" s="167" t="s">
        <v>3182</v>
      </c>
      <c r="C2781" s="167" t="s">
        <v>27</v>
      </c>
      <c r="D2781" s="168" t="s">
        <v>3183</v>
      </c>
      <c r="E2781" s="167" t="s">
        <v>76</v>
      </c>
      <c r="F2781" s="169">
        <v>1</v>
      </c>
      <c r="G2781" s="170">
        <v>90.75</v>
      </c>
      <c r="H2781" s="171">
        <v>90.75</v>
      </c>
    </row>
    <row r="2782" spans="1:8" ht="14.25">
      <c r="A2782" s="166" t="s">
        <v>1513</v>
      </c>
      <c r="B2782" s="167" t="s">
        <v>2445</v>
      </c>
      <c r="C2782" s="167" t="s">
        <v>27</v>
      </c>
      <c r="D2782" s="168" t="s">
        <v>2446</v>
      </c>
      <c r="E2782" s="167" t="s">
        <v>76</v>
      </c>
      <c r="F2782" s="169">
        <v>0.03</v>
      </c>
      <c r="G2782" s="170">
        <v>14.75</v>
      </c>
      <c r="H2782" s="171">
        <v>0.44</v>
      </c>
    </row>
    <row r="2783" spans="1:8" ht="14.25">
      <c r="A2783" s="159"/>
      <c r="B2783" s="160"/>
      <c r="C2783" s="160"/>
      <c r="D2783" s="161"/>
      <c r="E2783" s="160"/>
      <c r="F2783" s="162"/>
      <c r="G2783" s="163"/>
      <c r="H2783" s="164"/>
    </row>
    <row r="2784" spans="1:8" ht="14.25">
      <c r="A2784" s="148" t="s">
        <v>1331</v>
      </c>
      <c r="B2784" s="149" t="s">
        <v>7</v>
      </c>
      <c r="C2784" s="149" t="s">
        <v>1504</v>
      </c>
      <c r="D2784" s="165" t="s">
        <v>1505</v>
      </c>
      <c r="E2784" s="149" t="s">
        <v>10</v>
      </c>
      <c r="F2784" s="150" t="s">
        <v>11</v>
      </c>
      <c r="G2784" s="151" t="s">
        <v>1506</v>
      </c>
      <c r="H2784" s="152" t="s">
        <v>1507</v>
      </c>
    </row>
    <row r="2785" spans="1:8" ht="38.25">
      <c r="A2785" s="153" t="s">
        <v>1508</v>
      </c>
      <c r="B2785" s="154" t="s">
        <v>1332</v>
      </c>
      <c r="C2785" s="154" t="s">
        <v>27</v>
      </c>
      <c r="D2785" s="155" t="s">
        <v>1333</v>
      </c>
      <c r="E2785" s="154" t="s">
        <v>322</v>
      </c>
      <c r="F2785" s="156">
        <v>1</v>
      </c>
      <c r="G2785" s="157">
        <v>122.77</v>
      </c>
      <c r="H2785" s="158">
        <v>122.77</v>
      </c>
    </row>
    <row r="2786" spans="1:8" ht="25.5">
      <c r="A2786" s="166" t="s">
        <v>1510</v>
      </c>
      <c r="B2786" s="167" t="s">
        <v>2118</v>
      </c>
      <c r="C2786" s="167" t="s">
        <v>27</v>
      </c>
      <c r="D2786" s="168" t="s">
        <v>2119</v>
      </c>
      <c r="E2786" s="167" t="s">
        <v>1673</v>
      </c>
      <c r="F2786" s="169">
        <v>0.245</v>
      </c>
      <c r="G2786" s="170">
        <v>30.48</v>
      </c>
      <c r="H2786" s="171">
        <v>7.46</v>
      </c>
    </row>
    <row r="2787" spans="1:8" ht="25.5">
      <c r="A2787" s="166" t="s">
        <v>1510</v>
      </c>
      <c r="B2787" s="167" t="s">
        <v>2411</v>
      </c>
      <c r="C2787" s="167" t="s">
        <v>27</v>
      </c>
      <c r="D2787" s="168" t="s">
        <v>2412</v>
      </c>
      <c r="E2787" s="167" t="s">
        <v>1673</v>
      </c>
      <c r="F2787" s="169">
        <v>0.245</v>
      </c>
      <c r="G2787" s="170">
        <v>24.48</v>
      </c>
      <c r="H2787" s="171">
        <v>5.99</v>
      </c>
    </row>
    <row r="2788" spans="1:8" ht="25.5">
      <c r="A2788" s="166" t="s">
        <v>1513</v>
      </c>
      <c r="B2788" s="167" t="s">
        <v>3184</v>
      </c>
      <c r="C2788" s="167" t="s">
        <v>27</v>
      </c>
      <c r="D2788" s="168" t="s">
        <v>3185</v>
      </c>
      <c r="E2788" s="167" t="s">
        <v>322</v>
      </c>
      <c r="F2788" s="169">
        <v>1.0389999999999999</v>
      </c>
      <c r="G2788" s="170">
        <v>105.22</v>
      </c>
      <c r="H2788" s="171">
        <v>109.32</v>
      </c>
    </row>
    <row r="2789" spans="1:8" ht="14.25">
      <c r="A2789" s="159"/>
      <c r="B2789" s="160"/>
      <c r="C2789" s="160"/>
      <c r="D2789" s="161"/>
      <c r="E2789" s="160"/>
      <c r="F2789" s="162"/>
      <c r="G2789" s="163"/>
      <c r="H2789" s="164"/>
    </row>
    <row r="2790" spans="1:8" ht="14.25">
      <c r="A2790" s="148" t="s">
        <v>1334</v>
      </c>
      <c r="B2790" s="149" t="s">
        <v>7</v>
      </c>
      <c r="C2790" s="149" t="s">
        <v>1504</v>
      </c>
      <c r="D2790" s="165" t="s">
        <v>1505</v>
      </c>
      <c r="E2790" s="149" t="s">
        <v>10</v>
      </c>
      <c r="F2790" s="150" t="s">
        <v>11</v>
      </c>
      <c r="G2790" s="151" t="s">
        <v>1506</v>
      </c>
      <c r="H2790" s="152" t="s">
        <v>1507</v>
      </c>
    </row>
    <row r="2791" spans="1:8" ht="38.25">
      <c r="A2791" s="153" t="s">
        <v>1508</v>
      </c>
      <c r="B2791" s="154" t="s">
        <v>1335</v>
      </c>
      <c r="C2791" s="154" t="s">
        <v>27</v>
      </c>
      <c r="D2791" s="155" t="s">
        <v>1336</v>
      </c>
      <c r="E2791" s="154" t="s">
        <v>322</v>
      </c>
      <c r="F2791" s="156">
        <v>1</v>
      </c>
      <c r="G2791" s="157">
        <v>162.27000000000001</v>
      </c>
      <c r="H2791" s="158">
        <v>162.27000000000001</v>
      </c>
    </row>
    <row r="2792" spans="1:8" ht="25.5">
      <c r="A2792" s="153" t="s">
        <v>1510</v>
      </c>
      <c r="B2792" s="154" t="s">
        <v>2118</v>
      </c>
      <c r="C2792" s="154" t="s">
        <v>27</v>
      </c>
      <c r="D2792" s="155" t="s">
        <v>2119</v>
      </c>
      <c r="E2792" s="167" t="s">
        <v>1673</v>
      </c>
      <c r="F2792" s="169">
        <v>0.27600000000000002</v>
      </c>
      <c r="G2792" s="170">
        <v>30.48</v>
      </c>
      <c r="H2792" s="171">
        <v>8.41</v>
      </c>
    </row>
    <row r="2793" spans="1:8" ht="25.5">
      <c r="A2793" s="166" t="s">
        <v>1510</v>
      </c>
      <c r="B2793" s="167" t="s">
        <v>2411</v>
      </c>
      <c r="C2793" s="167" t="s">
        <v>27</v>
      </c>
      <c r="D2793" s="168" t="s">
        <v>2412</v>
      </c>
      <c r="E2793" s="167" t="s">
        <v>1673</v>
      </c>
      <c r="F2793" s="169">
        <v>0.27600000000000002</v>
      </c>
      <c r="G2793" s="170">
        <v>24.48</v>
      </c>
      <c r="H2793" s="171">
        <v>6.75</v>
      </c>
    </row>
    <row r="2794" spans="1:8" ht="25.5">
      <c r="A2794" s="166" t="s">
        <v>1513</v>
      </c>
      <c r="B2794" s="167" t="s">
        <v>3186</v>
      </c>
      <c r="C2794" s="167" t="s">
        <v>27</v>
      </c>
      <c r="D2794" s="168" t="s">
        <v>3187</v>
      </c>
      <c r="E2794" s="167" t="s">
        <v>322</v>
      </c>
      <c r="F2794" s="169">
        <v>1.0389999999999999</v>
      </c>
      <c r="G2794" s="170">
        <v>141.59</v>
      </c>
      <c r="H2794" s="171">
        <v>147.11000000000001</v>
      </c>
    </row>
    <row r="2795" spans="1:8" ht="14.25">
      <c r="A2795" s="159"/>
      <c r="B2795" s="160"/>
      <c r="C2795" s="160"/>
      <c r="D2795" s="161"/>
      <c r="E2795" s="160"/>
      <c r="F2795" s="162"/>
      <c r="G2795" s="163"/>
      <c r="H2795" s="164"/>
    </row>
    <row r="2796" spans="1:8" ht="14.25">
      <c r="A2796" s="148" t="s">
        <v>1337</v>
      </c>
      <c r="B2796" s="149" t="s">
        <v>7</v>
      </c>
      <c r="C2796" s="149" t="s">
        <v>1504</v>
      </c>
      <c r="D2796" s="165" t="s">
        <v>1505</v>
      </c>
      <c r="E2796" s="149" t="s">
        <v>10</v>
      </c>
      <c r="F2796" s="150" t="s">
        <v>11</v>
      </c>
      <c r="G2796" s="151" t="s">
        <v>1506</v>
      </c>
      <c r="H2796" s="152" t="s">
        <v>1507</v>
      </c>
    </row>
    <row r="2797" spans="1:8" ht="38.25">
      <c r="A2797" s="153" t="s">
        <v>1508</v>
      </c>
      <c r="B2797" s="154" t="s">
        <v>1338</v>
      </c>
      <c r="C2797" s="154" t="s">
        <v>27</v>
      </c>
      <c r="D2797" s="155" t="s">
        <v>1339</v>
      </c>
      <c r="E2797" s="154" t="s">
        <v>76</v>
      </c>
      <c r="F2797" s="156">
        <v>1</v>
      </c>
      <c r="G2797" s="157">
        <v>207.95</v>
      </c>
      <c r="H2797" s="158">
        <v>207.95</v>
      </c>
    </row>
    <row r="2798" spans="1:8" ht="25.5">
      <c r="A2798" s="166" t="s">
        <v>1510</v>
      </c>
      <c r="B2798" s="167" t="s">
        <v>2118</v>
      </c>
      <c r="C2798" s="167" t="s">
        <v>27</v>
      </c>
      <c r="D2798" s="168" t="s">
        <v>2119</v>
      </c>
      <c r="E2798" s="167" t="s">
        <v>1673</v>
      </c>
      <c r="F2798" s="169">
        <v>1.4710000000000001</v>
      </c>
      <c r="G2798" s="170">
        <v>30.48</v>
      </c>
      <c r="H2798" s="171">
        <v>44.83</v>
      </c>
    </row>
    <row r="2799" spans="1:8" ht="25.5">
      <c r="A2799" s="166" t="s">
        <v>1510</v>
      </c>
      <c r="B2799" s="167" t="s">
        <v>2411</v>
      </c>
      <c r="C2799" s="167" t="s">
        <v>27</v>
      </c>
      <c r="D2799" s="168" t="s">
        <v>2412</v>
      </c>
      <c r="E2799" s="167" t="s">
        <v>1673</v>
      </c>
      <c r="F2799" s="169">
        <v>1.4710000000000001</v>
      </c>
      <c r="G2799" s="170">
        <v>24.48</v>
      </c>
      <c r="H2799" s="171">
        <v>36.01</v>
      </c>
    </row>
    <row r="2800" spans="1:8" ht="14.25">
      <c r="A2800" s="166" t="s">
        <v>1513</v>
      </c>
      <c r="B2800" s="167" t="s">
        <v>3188</v>
      </c>
      <c r="C2800" s="167" t="s">
        <v>27</v>
      </c>
      <c r="D2800" s="168" t="s">
        <v>3189</v>
      </c>
      <c r="E2800" s="167" t="s">
        <v>76</v>
      </c>
      <c r="F2800" s="169">
        <v>1</v>
      </c>
      <c r="G2800" s="170">
        <v>125.89</v>
      </c>
      <c r="H2800" s="171">
        <v>125.89</v>
      </c>
    </row>
    <row r="2801" spans="1:8" ht="14.25">
      <c r="A2801" s="166" t="s">
        <v>1513</v>
      </c>
      <c r="B2801" s="167" t="s">
        <v>3176</v>
      </c>
      <c r="C2801" s="167" t="s">
        <v>27</v>
      </c>
      <c r="D2801" s="168" t="s">
        <v>3177</v>
      </c>
      <c r="E2801" s="167" t="s">
        <v>1750</v>
      </c>
      <c r="F2801" s="169">
        <v>1.0999999999999999E-2</v>
      </c>
      <c r="G2801" s="170">
        <v>50.91</v>
      </c>
      <c r="H2801" s="171">
        <v>0.56000000000000005</v>
      </c>
    </row>
    <row r="2802" spans="1:8" ht="14.25">
      <c r="A2802" s="166" t="s">
        <v>1513</v>
      </c>
      <c r="B2802" s="167" t="s">
        <v>2445</v>
      </c>
      <c r="C2802" s="167" t="s">
        <v>27</v>
      </c>
      <c r="D2802" s="168" t="s">
        <v>2446</v>
      </c>
      <c r="E2802" s="167" t="s">
        <v>76</v>
      </c>
      <c r="F2802" s="169">
        <v>4.4999999999999998E-2</v>
      </c>
      <c r="G2802" s="170">
        <v>14.75</v>
      </c>
      <c r="H2802" s="171">
        <v>0.66</v>
      </c>
    </row>
    <row r="2803" spans="1:8" ht="14.25">
      <c r="A2803" s="159"/>
      <c r="B2803" s="160"/>
      <c r="C2803" s="160"/>
      <c r="D2803" s="161"/>
      <c r="E2803" s="160"/>
      <c r="F2803" s="162"/>
      <c r="G2803" s="163"/>
      <c r="H2803" s="164"/>
    </row>
    <row r="2804" spans="1:8" ht="14.25">
      <c r="A2804" s="148" t="s">
        <v>1340</v>
      </c>
      <c r="B2804" s="149" t="s">
        <v>7</v>
      </c>
      <c r="C2804" s="149" t="s">
        <v>1504</v>
      </c>
      <c r="D2804" s="165" t="s">
        <v>1505</v>
      </c>
      <c r="E2804" s="149" t="s">
        <v>10</v>
      </c>
      <c r="F2804" s="150" t="s">
        <v>11</v>
      </c>
      <c r="G2804" s="151" t="s">
        <v>1506</v>
      </c>
      <c r="H2804" s="152" t="s">
        <v>1507</v>
      </c>
    </row>
    <row r="2805" spans="1:8" ht="14.25">
      <c r="A2805" s="153" t="s">
        <v>1508</v>
      </c>
      <c r="B2805" s="154" t="s">
        <v>1341</v>
      </c>
      <c r="C2805" s="154" t="s">
        <v>20</v>
      </c>
      <c r="D2805" s="155" t="s">
        <v>1342</v>
      </c>
      <c r="E2805" s="154" t="s">
        <v>48</v>
      </c>
      <c r="F2805" s="156">
        <v>1</v>
      </c>
      <c r="G2805" s="157">
        <v>4095.63</v>
      </c>
      <c r="H2805" s="158">
        <v>4095.63</v>
      </c>
    </row>
    <row r="2806" spans="1:8" ht="14.25">
      <c r="A2806" s="166" t="s">
        <v>1513</v>
      </c>
      <c r="B2806" s="167" t="s">
        <v>2468</v>
      </c>
      <c r="C2806" s="167" t="s">
        <v>20</v>
      </c>
      <c r="D2806" s="168" t="s">
        <v>2469</v>
      </c>
      <c r="E2806" s="167" t="s">
        <v>61</v>
      </c>
      <c r="F2806" s="169">
        <v>0.2</v>
      </c>
      <c r="G2806" s="170">
        <v>4.3600000000000003</v>
      </c>
      <c r="H2806" s="171" t="s">
        <v>2470</v>
      </c>
    </row>
    <row r="2807" spans="1:8" ht="38.25">
      <c r="A2807" s="166" t="s">
        <v>1513</v>
      </c>
      <c r="B2807" s="167" t="s">
        <v>3190</v>
      </c>
      <c r="C2807" s="167" t="s">
        <v>20</v>
      </c>
      <c r="D2807" s="168" t="s">
        <v>3191</v>
      </c>
      <c r="E2807" s="167" t="s">
        <v>48</v>
      </c>
      <c r="F2807" s="169">
        <v>1</v>
      </c>
      <c r="G2807" s="170">
        <v>3922.55</v>
      </c>
      <c r="H2807" s="171" t="s">
        <v>3192</v>
      </c>
    </row>
    <row r="2808" spans="1:8" ht="25.5">
      <c r="A2808" s="166" t="s">
        <v>1513</v>
      </c>
      <c r="B2808" s="167" t="s">
        <v>2474</v>
      </c>
      <c r="C2808" s="167" t="s">
        <v>20</v>
      </c>
      <c r="D2808" s="168" t="s">
        <v>2475</v>
      </c>
      <c r="E2808" s="167" t="s">
        <v>48</v>
      </c>
      <c r="F2808" s="169">
        <v>4</v>
      </c>
      <c r="G2808" s="170">
        <v>0.17</v>
      </c>
      <c r="H2808" s="171" t="s">
        <v>2476</v>
      </c>
    </row>
    <row r="2809" spans="1:8" ht="25.5">
      <c r="A2809" s="166" t="s">
        <v>1513</v>
      </c>
      <c r="B2809" s="167" t="s">
        <v>2477</v>
      </c>
      <c r="C2809" s="167" t="s">
        <v>20</v>
      </c>
      <c r="D2809" s="168" t="s">
        <v>2478</v>
      </c>
      <c r="E2809" s="167" t="s">
        <v>48</v>
      </c>
      <c r="F2809" s="169">
        <v>4</v>
      </c>
      <c r="G2809" s="170">
        <v>0.55000000000000004</v>
      </c>
      <c r="H2809" s="171" t="s">
        <v>2479</v>
      </c>
    </row>
    <row r="2810" spans="1:8" ht="14.25">
      <c r="A2810" s="166" t="s">
        <v>1508</v>
      </c>
      <c r="B2810" s="167" t="s">
        <v>1591</v>
      </c>
      <c r="C2810" s="167" t="s">
        <v>20</v>
      </c>
      <c r="D2810" s="168" t="s">
        <v>1592</v>
      </c>
      <c r="E2810" s="167" t="s">
        <v>1585</v>
      </c>
      <c r="F2810" s="169">
        <v>2.4444444000000001</v>
      </c>
      <c r="G2810" s="170">
        <v>24.49</v>
      </c>
      <c r="H2810" s="171" t="s">
        <v>3193</v>
      </c>
    </row>
    <row r="2811" spans="1:8" ht="14.25">
      <c r="A2811" s="166" t="s">
        <v>1508</v>
      </c>
      <c r="B2811" s="167" t="s">
        <v>1619</v>
      </c>
      <c r="C2811" s="167" t="s">
        <v>20</v>
      </c>
      <c r="D2811" s="168" t="s">
        <v>1620</v>
      </c>
      <c r="E2811" s="167" t="s">
        <v>1585</v>
      </c>
      <c r="F2811" s="169">
        <v>0.61111110000000002</v>
      </c>
      <c r="G2811" s="170">
        <v>25.52</v>
      </c>
      <c r="H2811" s="171" t="s">
        <v>2483</v>
      </c>
    </row>
    <row r="2812" spans="1:8" ht="14.25">
      <c r="A2812" s="166" t="s">
        <v>1508</v>
      </c>
      <c r="B2812" s="167" t="s">
        <v>1615</v>
      </c>
      <c r="C2812" s="167" t="s">
        <v>20</v>
      </c>
      <c r="D2812" s="168" t="s">
        <v>1616</v>
      </c>
      <c r="E2812" s="167" t="s">
        <v>1585</v>
      </c>
      <c r="F2812" s="169">
        <v>0.61111110000000002</v>
      </c>
      <c r="G2812" s="170">
        <v>31.64</v>
      </c>
      <c r="H2812" s="171" t="s">
        <v>2480</v>
      </c>
    </row>
    <row r="2813" spans="1:8" ht="14.25">
      <c r="A2813" s="166" t="s">
        <v>1508</v>
      </c>
      <c r="B2813" s="167" t="s">
        <v>1583</v>
      </c>
      <c r="C2813" s="167" t="s">
        <v>20</v>
      </c>
      <c r="D2813" s="168" t="s">
        <v>1584</v>
      </c>
      <c r="E2813" s="167" t="s">
        <v>1585</v>
      </c>
      <c r="F2813" s="169">
        <v>2.4444444000000001</v>
      </c>
      <c r="G2813" s="170">
        <v>30.49</v>
      </c>
      <c r="H2813" s="171" t="s">
        <v>3194</v>
      </c>
    </row>
    <row r="2814" spans="1:8" ht="14.25">
      <c r="A2814" s="159"/>
      <c r="B2814" s="160"/>
      <c r="C2814" s="160"/>
      <c r="D2814" s="161"/>
      <c r="E2814" s="160"/>
      <c r="F2814" s="162"/>
      <c r="G2814" s="163"/>
      <c r="H2814" s="164"/>
    </row>
    <row r="2815" spans="1:8" ht="14.25">
      <c r="A2815" s="148" t="s">
        <v>1343</v>
      </c>
      <c r="B2815" s="149" t="s">
        <v>7</v>
      </c>
      <c r="C2815" s="149" t="s">
        <v>1504</v>
      </c>
      <c r="D2815" s="165" t="s">
        <v>1505</v>
      </c>
      <c r="E2815" s="149" t="s">
        <v>10</v>
      </c>
      <c r="F2815" s="150" t="s">
        <v>11</v>
      </c>
      <c r="G2815" s="151" t="s">
        <v>1506</v>
      </c>
      <c r="H2815" s="152" t="s">
        <v>1507</v>
      </c>
    </row>
    <row r="2816" spans="1:8" ht="25.5">
      <c r="A2816" s="153" t="s">
        <v>1508</v>
      </c>
      <c r="B2816" s="154" t="s">
        <v>1344</v>
      </c>
      <c r="C2816" s="154" t="s">
        <v>27</v>
      </c>
      <c r="D2816" s="155" t="s">
        <v>1345</v>
      </c>
      <c r="E2816" s="154" t="s">
        <v>76</v>
      </c>
      <c r="F2816" s="156">
        <v>1</v>
      </c>
      <c r="G2816" s="157">
        <v>476.13</v>
      </c>
      <c r="H2816" s="158">
        <v>476.13</v>
      </c>
    </row>
    <row r="2817" spans="1:8" ht="25.5">
      <c r="A2817" s="166" t="s">
        <v>1510</v>
      </c>
      <c r="B2817" s="167" t="s">
        <v>2411</v>
      </c>
      <c r="C2817" s="167" t="s">
        <v>27</v>
      </c>
      <c r="D2817" s="168" t="s">
        <v>2412</v>
      </c>
      <c r="E2817" s="167" t="s">
        <v>1673</v>
      </c>
      <c r="F2817" s="169">
        <v>0.28470000000000001</v>
      </c>
      <c r="G2817" s="170">
        <v>24.48</v>
      </c>
      <c r="H2817" s="171">
        <v>6.96</v>
      </c>
    </row>
    <row r="2818" spans="1:8" ht="25.5">
      <c r="A2818" s="166" t="s">
        <v>1510</v>
      </c>
      <c r="B2818" s="167" t="s">
        <v>2118</v>
      </c>
      <c r="C2818" s="167" t="s">
        <v>27</v>
      </c>
      <c r="D2818" s="168" t="s">
        <v>2119</v>
      </c>
      <c r="E2818" s="167" t="s">
        <v>1673</v>
      </c>
      <c r="F2818" s="169">
        <v>0.28470000000000001</v>
      </c>
      <c r="G2818" s="170">
        <v>30.48</v>
      </c>
      <c r="H2818" s="171">
        <v>8.67</v>
      </c>
    </row>
    <row r="2819" spans="1:8" ht="25.5">
      <c r="A2819" s="166" t="s">
        <v>1513</v>
      </c>
      <c r="B2819" s="167" t="s">
        <v>3195</v>
      </c>
      <c r="C2819" s="167" t="s">
        <v>27</v>
      </c>
      <c r="D2819" s="168" t="s">
        <v>3196</v>
      </c>
      <c r="E2819" s="167" t="s">
        <v>76</v>
      </c>
      <c r="F2819" s="169">
        <v>1</v>
      </c>
      <c r="G2819" s="170">
        <v>460.24</v>
      </c>
      <c r="H2819" s="171">
        <v>460.24</v>
      </c>
    </row>
    <row r="2820" spans="1:8" ht="14.25">
      <c r="A2820" s="166" t="s">
        <v>1513</v>
      </c>
      <c r="B2820" s="167" t="s">
        <v>2445</v>
      </c>
      <c r="C2820" s="167" t="s">
        <v>27</v>
      </c>
      <c r="D2820" s="168" t="s">
        <v>2446</v>
      </c>
      <c r="E2820" s="167" t="s">
        <v>76</v>
      </c>
      <c r="F2820" s="169">
        <v>1.77E-2</v>
      </c>
      <c r="G2820" s="170">
        <v>14.75</v>
      </c>
      <c r="H2820" s="171">
        <v>0.26</v>
      </c>
    </row>
    <row r="2821" spans="1:8" ht="14.25">
      <c r="A2821" s="159"/>
      <c r="B2821" s="160"/>
      <c r="C2821" s="160"/>
      <c r="D2821" s="161"/>
      <c r="E2821" s="160"/>
      <c r="F2821" s="162"/>
      <c r="G2821" s="163"/>
      <c r="H2821" s="164"/>
    </row>
    <row r="2822" spans="1:8" ht="14.25">
      <c r="A2822" s="148" t="s">
        <v>1346</v>
      </c>
      <c r="B2822" s="149" t="s">
        <v>7</v>
      </c>
      <c r="C2822" s="149" t="s">
        <v>1504</v>
      </c>
      <c r="D2822" s="165" t="s">
        <v>1505</v>
      </c>
      <c r="E2822" s="149" t="s">
        <v>10</v>
      </c>
      <c r="F2822" s="150" t="s">
        <v>11</v>
      </c>
      <c r="G2822" s="151" t="s">
        <v>1506</v>
      </c>
      <c r="H2822" s="152" t="s">
        <v>1507</v>
      </c>
    </row>
    <row r="2823" spans="1:8" ht="25.5">
      <c r="A2823" s="153" t="s">
        <v>1508</v>
      </c>
      <c r="B2823" s="154" t="s">
        <v>1347</v>
      </c>
      <c r="C2823" s="154" t="s">
        <v>27</v>
      </c>
      <c r="D2823" s="155" t="s">
        <v>1348</v>
      </c>
      <c r="E2823" s="154" t="s">
        <v>76</v>
      </c>
      <c r="F2823" s="156">
        <v>1</v>
      </c>
      <c r="G2823" s="157">
        <v>497.34</v>
      </c>
      <c r="H2823" s="158">
        <v>497.34</v>
      </c>
    </row>
    <row r="2824" spans="1:8" ht="25.5">
      <c r="A2824" s="166" t="s">
        <v>1510</v>
      </c>
      <c r="B2824" s="167" t="s">
        <v>2118</v>
      </c>
      <c r="C2824" s="167" t="s">
        <v>27</v>
      </c>
      <c r="D2824" s="168" t="s">
        <v>2119</v>
      </c>
      <c r="E2824" s="167" t="s">
        <v>1673</v>
      </c>
      <c r="F2824" s="169">
        <v>0.56950000000000001</v>
      </c>
      <c r="G2824" s="170">
        <v>30.48</v>
      </c>
      <c r="H2824" s="171">
        <v>17.350000000000001</v>
      </c>
    </row>
    <row r="2825" spans="1:8" ht="25.5">
      <c r="A2825" s="166" t="s">
        <v>1510</v>
      </c>
      <c r="B2825" s="167" t="s">
        <v>2411</v>
      </c>
      <c r="C2825" s="167" t="s">
        <v>27</v>
      </c>
      <c r="D2825" s="168" t="s">
        <v>2412</v>
      </c>
      <c r="E2825" s="167" t="s">
        <v>1673</v>
      </c>
      <c r="F2825" s="169">
        <v>0.56950000000000001</v>
      </c>
      <c r="G2825" s="170">
        <v>24.48</v>
      </c>
      <c r="H2825" s="171">
        <v>13.94</v>
      </c>
    </row>
    <row r="2826" spans="1:8" ht="14.25">
      <c r="A2826" s="166" t="s">
        <v>1513</v>
      </c>
      <c r="B2826" s="167" t="s">
        <v>2445</v>
      </c>
      <c r="C2826" s="167" t="s">
        <v>27</v>
      </c>
      <c r="D2826" s="168" t="s">
        <v>2446</v>
      </c>
      <c r="E2826" s="167" t="s">
        <v>76</v>
      </c>
      <c r="F2826" s="169">
        <v>3.5400000000000001E-2</v>
      </c>
      <c r="G2826" s="170">
        <v>14.75</v>
      </c>
      <c r="H2826" s="171">
        <v>0.52</v>
      </c>
    </row>
    <row r="2827" spans="1:8" ht="14.25">
      <c r="A2827" s="166" t="s">
        <v>1513</v>
      </c>
      <c r="B2827" s="167" t="s">
        <v>3197</v>
      </c>
      <c r="C2827" s="167" t="s">
        <v>27</v>
      </c>
      <c r="D2827" s="168" t="s">
        <v>3198</v>
      </c>
      <c r="E2827" s="167" t="s">
        <v>76</v>
      </c>
      <c r="F2827" s="169">
        <v>1</v>
      </c>
      <c r="G2827" s="170">
        <v>465.53</v>
      </c>
      <c r="H2827" s="171">
        <v>465.53</v>
      </c>
    </row>
    <row r="2828" spans="1:8" ht="14.25">
      <c r="A2828" s="159"/>
      <c r="B2828" s="160"/>
      <c r="C2828" s="160"/>
      <c r="D2828" s="161"/>
      <c r="E2828" s="160"/>
      <c r="F2828" s="162"/>
      <c r="G2828" s="163"/>
      <c r="H2828" s="164"/>
    </row>
    <row r="2829" spans="1:8" ht="14.25">
      <c r="A2829" s="148" t="s">
        <v>1349</v>
      </c>
      <c r="B2829" s="149" t="s">
        <v>7</v>
      </c>
      <c r="C2829" s="149" t="s">
        <v>1504</v>
      </c>
      <c r="D2829" s="165" t="s">
        <v>1505</v>
      </c>
      <c r="E2829" s="149" t="s">
        <v>10</v>
      </c>
      <c r="F2829" s="150" t="s">
        <v>11</v>
      </c>
      <c r="G2829" s="151" t="s">
        <v>1506</v>
      </c>
      <c r="H2829" s="152" t="s">
        <v>1507</v>
      </c>
    </row>
    <row r="2830" spans="1:8" ht="25.5">
      <c r="A2830" s="153" t="s">
        <v>1508</v>
      </c>
      <c r="B2830" s="154" t="s">
        <v>1350</v>
      </c>
      <c r="C2830" s="154" t="s">
        <v>27</v>
      </c>
      <c r="D2830" s="155" t="s">
        <v>1351</v>
      </c>
      <c r="E2830" s="154" t="s">
        <v>76</v>
      </c>
      <c r="F2830" s="156">
        <v>1</v>
      </c>
      <c r="G2830" s="157">
        <v>409.93</v>
      </c>
      <c r="H2830" s="158">
        <v>409.93</v>
      </c>
    </row>
    <row r="2831" spans="1:8" ht="25.5">
      <c r="A2831" s="166" t="s">
        <v>1510</v>
      </c>
      <c r="B2831" s="167" t="s">
        <v>2118</v>
      </c>
      <c r="C2831" s="167" t="s">
        <v>27</v>
      </c>
      <c r="D2831" s="168" t="s">
        <v>2119</v>
      </c>
      <c r="E2831" s="167" t="s">
        <v>1673</v>
      </c>
      <c r="F2831" s="169">
        <v>0.4546</v>
      </c>
      <c r="G2831" s="170">
        <v>30.48</v>
      </c>
      <c r="H2831" s="171">
        <v>13.85</v>
      </c>
    </row>
    <row r="2832" spans="1:8" ht="25.5">
      <c r="A2832" s="166" t="s">
        <v>1510</v>
      </c>
      <c r="B2832" s="167" t="s">
        <v>2411</v>
      </c>
      <c r="C2832" s="167" t="s">
        <v>27</v>
      </c>
      <c r="D2832" s="168" t="s">
        <v>2412</v>
      </c>
      <c r="E2832" s="167" t="s">
        <v>1673</v>
      </c>
      <c r="F2832" s="169">
        <v>0.4546</v>
      </c>
      <c r="G2832" s="170">
        <v>24.48</v>
      </c>
      <c r="H2832" s="171">
        <v>11.12</v>
      </c>
    </row>
    <row r="2833" spans="1:8" ht="14.25">
      <c r="A2833" s="166" t="s">
        <v>1513</v>
      </c>
      <c r="B2833" s="167" t="s">
        <v>3199</v>
      </c>
      <c r="C2833" s="167" t="s">
        <v>27</v>
      </c>
      <c r="D2833" s="168" t="s">
        <v>3200</v>
      </c>
      <c r="E2833" s="167" t="s">
        <v>76</v>
      </c>
      <c r="F2833" s="169">
        <v>1</v>
      </c>
      <c r="G2833" s="170">
        <v>384.52</v>
      </c>
      <c r="H2833" s="171">
        <v>384.52</v>
      </c>
    </row>
    <row r="2834" spans="1:8" ht="14.25">
      <c r="A2834" s="166" t="s">
        <v>1513</v>
      </c>
      <c r="B2834" s="167" t="s">
        <v>2445</v>
      </c>
      <c r="C2834" s="167" t="s">
        <v>27</v>
      </c>
      <c r="D2834" s="168" t="s">
        <v>2446</v>
      </c>
      <c r="E2834" s="167" t="s">
        <v>76</v>
      </c>
      <c r="F2834" s="169">
        <v>3.0200000000000001E-2</v>
      </c>
      <c r="G2834" s="170">
        <v>14.75</v>
      </c>
      <c r="H2834" s="171">
        <v>0.44</v>
      </c>
    </row>
    <row r="2835" spans="1:8" ht="14.25">
      <c r="A2835" s="159"/>
      <c r="B2835" s="160"/>
      <c r="C2835" s="160"/>
      <c r="D2835" s="161"/>
      <c r="E2835" s="160"/>
      <c r="F2835" s="162"/>
      <c r="G2835" s="163"/>
      <c r="H2835" s="164"/>
    </row>
    <row r="2836" spans="1:8" ht="14.25">
      <c r="A2836" s="148" t="s">
        <v>1352</v>
      </c>
      <c r="B2836" s="149" t="s">
        <v>7</v>
      </c>
      <c r="C2836" s="149" t="s">
        <v>1504</v>
      </c>
      <c r="D2836" s="165" t="s">
        <v>1505</v>
      </c>
      <c r="E2836" s="149" t="s">
        <v>10</v>
      </c>
      <c r="F2836" s="150" t="s">
        <v>11</v>
      </c>
      <c r="G2836" s="151" t="s">
        <v>1506</v>
      </c>
      <c r="H2836" s="152" t="s">
        <v>1507</v>
      </c>
    </row>
    <row r="2837" spans="1:8" ht="25.5">
      <c r="A2837" s="153" t="s">
        <v>1508</v>
      </c>
      <c r="B2837" s="154" t="s">
        <v>1353</v>
      </c>
      <c r="C2837" s="154" t="s">
        <v>27</v>
      </c>
      <c r="D2837" s="155" t="s">
        <v>1354</v>
      </c>
      <c r="E2837" s="154" t="s">
        <v>76</v>
      </c>
      <c r="F2837" s="156">
        <v>1</v>
      </c>
      <c r="G2837" s="157">
        <v>507.52</v>
      </c>
      <c r="H2837" s="158">
        <v>507.52</v>
      </c>
    </row>
    <row r="2838" spans="1:8" ht="25.5">
      <c r="A2838" s="166" t="s">
        <v>1510</v>
      </c>
      <c r="B2838" s="167" t="s">
        <v>2118</v>
      </c>
      <c r="C2838" s="167" t="s">
        <v>27</v>
      </c>
      <c r="D2838" s="168" t="s">
        <v>2119</v>
      </c>
      <c r="E2838" s="167" t="s">
        <v>1673</v>
      </c>
      <c r="F2838" s="169">
        <v>0.4546</v>
      </c>
      <c r="G2838" s="170">
        <v>30.48</v>
      </c>
      <c r="H2838" s="171">
        <v>13.85</v>
      </c>
    </row>
    <row r="2839" spans="1:8" ht="25.5">
      <c r="A2839" s="166" t="s">
        <v>1510</v>
      </c>
      <c r="B2839" s="167" t="s">
        <v>2411</v>
      </c>
      <c r="C2839" s="167" t="s">
        <v>27</v>
      </c>
      <c r="D2839" s="168" t="s">
        <v>2412</v>
      </c>
      <c r="E2839" s="167" t="s">
        <v>1673</v>
      </c>
      <c r="F2839" s="169">
        <v>0.4546</v>
      </c>
      <c r="G2839" s="170">
        <v>24.48</v>
      </c>
      <c r="H2839" s="171">
        <v>11.12</v>
      </c>
    </row>
    <row r="2840" spans="1:8" ht="14.25">
      <c r="A2840" s="166" t="s">
        <v>1513</v>
      </c>
      <c r="B2840" s="167" t="s">
        <v>2445</v>
      </c>
      <c r="C2840" s="167" t="s">
        <v>27</v>
      </c>
      <c r="D2840" s="168" t="s">
        <v>2446</v>
      </c>
      <c r="E2840" s="167" t="s">
        <v>76</v>
      </c>
      <c r="F2840" s="169">
        <v>3.0200000000000001E-2</v>
      </c>
      <c r="G2840" s="170">
        <v>14.75</v>
      </c>
      <c r="H2840" s="171">
        <v>0.44</v>
      </c>
    </row>
    <row r="2841" spans="1:8" ht="25.5">
      <c r="A2841" s="166" t="s">
        <v>1513</v>
      </c>
      <c r="B2841" s="167" t="s">
        <v>3201</v>
      </c>
      <c r="C2841" s="167" t="s">
        <v>27</v>
      </c>
      <c r="D2841" s="168" t="s">
        <v>3202</v>
      </c>
      <c r="E2841" s="167" t="s">
        <v>76</v>
      </c>
      <c r="F2841" s="169">
        <v>1</v>
      </c>
      <c r="G2841" s="170">
        <v>482.11</v>
      </c>
      <c r="H2841" s="171">
        <v>482.11</v>
      </c>
    </row>
    <row r="2842" spans="1:8" ht="14.25">
      <c r="A2842" s="159"/>
      <c r="B2842" s="160"/>
      <c r="C2842" s="160"/>
      <c r="D2842" s="161"/>
      <c r="E2842" s="160"/>
      <c r="F2842" s="162"/>
      <c r="G2842" s="163"/>
      <c r="H2842" s="164"/>
    </row>
    <row r="2843" spans="1:8" ht="14.25">
      <c r="A2843" s="148" t="s">
        <v>1355</v>
      </c>
      <c r="B2843" s="149" t="s">
        <v>7</v>
      </c>
      <c r="C2843" s="149" t="s">
        <v>1504</v>
      </c>
      <c r="D2843" s="165" t="s">
        <v>1505</v>
      </c>
      <c r="E2843" s="149" t="s">
        <v>10</v>
      </c>
      <c r="F2843" s="150" t="s">
        <v>11</v>
      </c>
      <c r="G2843" s="151" t="s">
        <v>1506</v>
      </c>
      <c r="H2843" s="152" t="s">
        <v>1507</v>
      </c>
    </row>
    <row r="2844" spans="1:8" ht="51">
      <c r="A2844" s="153" t="s">
        <v>1508</v>
      </c>
      <c r="B2844" s="154" t="s">
        <v>1356</v>
      </c>
      <c r="C2844" s="154" t="s">
        <v>27</v>
      </c>
      <c r="D2844" s="155" t="s">
        <v>1357</v>
      </c>
      <c r="E2844" s="154" t="s">
        <v>322</v>
      </c>
      <c r="F2844" s="156">
        <v>1</v>
      </c>
      <c r="G2844" s="157">
        <v>22.59</v>
      </c>
      <c r="H2844" s="158">
        <v>22.59</v>
      </c>
    </row>
    <row r="2845" spans="1:8" ht="25.5">
      <c r="A2845" s="166" t="s">
        <v>1510</v>
      </c>
      <c r="B2845" s="167" t="s">
        <v>2118</v>
      </c>
      <c r="C2845" s="167" t="s">
        <v>27</v>
      </c>
      <c r="D2845" s="168" t="s">
        <v>2119</v>
      </c>
      <c r="E2845" s="167" t="s">
        <v>1673</v>
      </c>
      <c r="F2845" s="169">
        <v>0.37630000000000002</v>
      </c>
      <c r="G2845" s="170">
        <v>30.48</v>
      </c>
      <c r="H2845" s="171">
        <v>11.46</v>
      </c>
    </row>
    <row r="2846" spans="1:8" ht="25.5">
      <c r="A2846" s="166" t="s">
        <v>1510</v>
      </c>
      <c r="B2846" s="167" t="s">
        <v>2411</v>
      </c>
      <c r="C2846" s="167" t="s">
        <v>27</v>
      </c>
      <c r="D2846" s="168" t="s">
        <v>2412</v>
      </c>
      <c r="E2846" s="167" t="s">
        <v>1673</v>
      </c>
      <c r="F2846" s="169">
        <v>8.5500000000000007E-2</v>
      </c>
      <c r="G2846" s="170">
        <v>24.48</v>
      </c>
      <c r="H2846" s="171">
        <v>2.09</v>
      </c>
    </row>
    <row r="2847" spans="1:8" ht="25.5">
      <c r="A2847" s="166" t="s">
        <v>1513</v>
      </c>
      <c r="B2847" s="167" t="s">
        <v>3203</v>
      </c>
      <c r="C2847" s="167" t="s">
        <v>27</v>
      </c>
      <c r="D2847" s="168" t="s">
        <v>3204</v>
      </c>
      <c r="E2847" s="167" t="s">
        <v>76</v>
      </c>
      <c r="F2847" s="169">
        <v>1.6667000000000001</v>
      </c>
      <c r="G2847" s="170">
        <v>4.63</v>
      </c>
      <c r="H2847" s="171">
        <v>7.71</v>
      </c>
    </row>
    <row r="2848" spans="1:8" ht="25.5">
      <c r="A2848" s="166" t="s">
        <v>1513</v>
      </c>
      <c r="B2848" s="167" t="s">
        <v>2994</v>
      </c>
      <c r="C2848" s="167" t="s">
        <v>27</v>
      </c>
      <c r="D2848" s="168" t="s">
        <v>2995</v>
      </c>
      <c r="E2848" s="167" t="s">
        <v>76</v>
      </c>
      <c r="F2848" s="169">
        <v>1.75</v>
      </c>
      <c r="G2848" s="170">
        <v>0.76</v>
      </c>
      <c r="H2848" s="171">
        <v>1.33</v>
      </c>
    </row>
    <row r="2849" spans="1:8" ht="14.25">
      <c r="A2849" s="159"/>
      <c r="B2849" s="160"/>
      <c r="C2849" s="160"/>
      <c r="D2849" s="161"/>
      <c r="E2849" s="160"/>
      <c r="F2849" s="162"/>
      <c r="G2849" s="163"/>
      <c r="H2849" s="164"/>
    </row>
    <row r="2850" spans="1:8" ht="14.25">
      <c r="A2850" s="148" t="s">
        <v>1358</v>
      </c>
      <c r="B2850" s="149" t="s">
        <v>7</v>
      </c>
      <c r="C2850" s="149" t="s">
        <v>1504</v>
      </c>
      <c r="D2850" s="165" t="s">
        <v>1505</v>
      </c>
      <c r="E2850" s="149" t="s">
        <v>10</v>
      </c>
      <c r="F2850" s="150" t="s">
        <v>11</v>
      </c>
      <c r="G2850" s="151" t="s">
        <v>1506</v>
      </c>
      <c r="H2850" s="152" t="s">
        <v>1507</v>
      </c>
    </row>
    <row r="2851" spans="1:8" ht="38.25">
      <c r="A2851" s="153" t="s">
        <v>1508</v>
      </c>
      <c r="B2851" s="154" t="s">
        <v>1359</v>
      </c>
      <c r="C2851" s="154" t="s">
        <v>27</v>
      </c>
      <c r="D2851" s="155" t="s">
        <v>1360</v>
      </c>
      <c r="E2851" s="154" t="s">
        <v>76</v>
      </c>
      <c r="F2851" s="156">
        <v>1</v>
      </c>
      <c r="G2851" s="157">
        <v>105.27</v>
      </c>
      <c r="H2851" s="158">
        <v>105.27</v>
      </c>
    </row>
    <row r="2852" spans="1:8" ht="25.5">
      <c r="A2852" s="166" t="s">
        <v>1510</v>
      </c>
      <c r="B2852" s="167" t="s">
        <v>2118</v>
      </c>
      <c r="C2852" s="167" t="s">
        <v>27</v>
      </c>
      <c r="D2852" s="168" t="s">
        <v>2119</v>
      </c>
      <c r="E2852" s="167" t="s">
        <v>1673</v>
      </c>
      <c r="F2852" s="169">
        <v>0.73599999999999999</v>
      </c>
      <c r="G2852" s="170">
        <v>30.48</v>
      </c>
      <c r="H2852" s="171">
        <v>22.43</v>
      </c>
    </row>
    <row r="2853" spans="1:8" ht="25.5">
      <c r="A2853" s="166" t="s">
        <v>1510</v>
      </c>
      <c r="B2853" s="167" t="s">
        <v>2411</v>
      </c>
      <c r="C2853" s="167" t="s">
        <v>27</v>
      </c>
      <c r="D2853" s="168" t="s">
        <v>2412</v>
      </c>
      <c r="E2853" s="167" t="s">
        <v>1673</v>
      </c>
      <c r="F2853" s="169">
        <v>0.73599999999999999</v>
      </c>
      <c r="G2853" s="170">
        <v>24.48</v>
      </c>
      <c r="H2853" s="171">
        <v>18.010000000000002</v>
      </c>
    </row>
    <row r="2854" spans="1:8" ht="14.25">
      <c r="A2854" s="166" t="s">
        <v>1513</v>
      </c>
      <c r="B2854" s="167" t="s">
        <v>3205</v>
      </c>
      <c r="C2854" s="167" t="s">
        <v>27</v>
      </c>
      <c r="D2854" s="168" t="s">
        <v>3206</v>
      </c>
      <c r="E2854" s="167" t="s">
        <v>76</v>
      </c>
      <c r="F2854" s="169">
        <v>1</v>
      </c>
      <c r="G2854" s="170">
        <v>64.040000000000006</v>
      </c>
      <c r="H2854" s="171">
        <v>64.040000000000006</v>
      </c>
    </row>
    <row r="2855" spans="1:8" ht="14.25">
      <c r="A2855" s="166" t="s">
        <v>1513</v>
      </c>
      <c r="B2855" s="167" t="s">
        <v>2445</v>
      </c>
      <c r="C2855" s="167" t="s">
        <v>27</v>
      </c>
      <c r="D2855" s="168" t="s">
        <v>2446</v>
      </c>
      <c r="E2855" s="167" t="s">
        <v>76</v>
      </c>
      <c r="F2855" s="169">
        <v>0.03</v>
      </c>
      <c r="G2855" s="170">
        <v>14.75</v>
      </c>
      <c r="H2855" s="171">
        <v>0.44</v>
      </c>
    </row>
    <row r="2856" spans="1:8" ht="14.25">
      <c r="A2856" s="166" t="s">
        <v>1513</v>
      </c>
      <c r="B2856" s="167" t="s">
        <v>3176</v>
      </c>
      <c r="C2856" s="167" t="s">
        <v>27</v>
      </c>
      <c r="D2856" s="168" t="s">
        <v>3177</v>
      </c>
      <c r="E2856" s="167" t="s">
        <v>1750</v>
      </c>
      <c r="F2856" s="169">
        <v>7.0000000000000001E-3</v>
      </c>
      <c r="G2856" s="170">
        <v>50.91</v>
      </c>
      <c r="H2856" s="171">
        <v>0.35</v>
      </c>
    </row>
    <row r="2857" spans="1:8" ht="14.25">
      <c r="A2857" s="159"/>
      <c r="B2857" s="160"/>
      <c r="C2857" s="160"/>
      <c r="D2857" s="161"/>
      <c r="E2857" s="160"/>
      <c r="F2857" s="162"/>
      <c r="G2857" s="163"/>
      <c r="H2857" s="164"/>
    </row>
    <row r="2858" spans="1:8" ht="14.25">
      <c r="A2858" s="148" t="s">
        <v>1361</v>
      </c>
      <c r="B2858" s="149" t="s">
        <v>7</v>
      </c>
      <c r="C2858" s="149" t="s">
        <v>1504</v>
      </c>
      <c r="D2858" s="165" t="s">
        <v>1505</v>
      </c>
      <c r="E2858" s="149" t="s">
        <v>10</v>
      </c>
      <c r="F2858" s="150" t="s">
        <v>11</v>
      </c>
      <c r="G2858" s="151" t="s">
        <v>1506</v>
      </c>
      <c r="H2858" s="152" t="s">
        <v>1507</v>
      </c>
    </row>
    <row r="2859" spans="1:8" ht="14.25">
      <c r="A2859" s="153" t="s">
        <v>1508</v>
      </c>
      <c r="B2859" s="154" t="s">
        <v>1362</v>
      </c>
      <c r="C2859" s="154" t="s">
        <v>20</v>
      </c>
      <c r="D2859" s="155" t="s">
        <v>1363</v>
      </c>
      <c r="E2859" s="154" t="s">
        <v>61</v>
      </c>
      <c r="F2859" s="156">
        <v>1</v>
      </c>
      <c r="G2859" s="157">
        <v>5.69</v>
      </c>
      <c r="H2859" s="158">
        <v>5.69</v>
      </c>
    </row>
    <row r="2860" spans="1:8" ht="14.25">
      <c r="A2860" s="153" t="s">
        <v>1513</v>
      </c>
      <c r="B2860" s="154" t="s">
        <v>3207</v>
      </c>
      <c r="C2860" s="154" t="s">
        <v>20</v>
      </c>
      <c r="D2860" s="155" t="s">
        <v>3208</v>
      </c>
      <c r="E2860" s="154" t="s">
        <v>61</v>
      </c>
      <c r="F2860" s="156">
        <v>4.4999999999999998E-2</v>
      </c>
      <c r="G2860" s="157">
        <v>0.56999999999999995</v>
      </c>
      <c r="H2860" s="158" t="s">
        <v>3209</v>
      </c>
    </row>
    <row r="2861" spans="1:8" ht="25.5">
      <c r="A2861" s="166" t="s">
        <v>1513</v>
      </c>
      <c r="B2861" s="167" t="s">
        <v>3210</v>
      </c>
      <c r="C2861" s="167" t="s">
        <v>20</v>
      </c>
      <c r="D2861" s="168" t="s">
        <v>3211</v>
      </c>
      <c r="E2861" s="167" t="s">
        <v>61</v>
      </c>
      <c r="F2861" s="169">
        <v>1.02</v>
      </c>
      <c r="G2861" s="170">
        <v>3.6</v>
      </c>
      <c r="H2861" s="171" t="s">
        <v>3212</v>
      </c>
    </row>
    <row r="2862" spans="1:8" ht="14.25">
      <c r="A2862" s="166" t="s">
        <v>1508</v>
      </c>
      <c r="B2862" s="167" t="s">
        <v>1615</v>
      </c>
      <c r="C2862" s="167" t="s">
        <v>20</v>
      </c>
      <c r="D2862" s="168" t="s">
        <v>1616</v>
      </c>
      <c r="E2862" s="167" t="s">
        <v>1585</v>
      </c>
      <c r="F2862" s="169">
        <v>3.4920600000000003E-2</v>
      </c>
      <c r="G2862" s="170">
        <v>31.64</v>
      </c>
      <c r="H2862" s="171" t="s">
        <v>3213</v>
      </c>
    </row>
    <row r="2863" spans="1:8" ht="14.25">
      <c r="A2863" s="166" t="s">
        <v>1508</v>
      </c>
      <c r="B2863" s="167" t="s">
        <v>1619</v>
      </c>
      <c r="C2863" s="167" t="s">
        <v>20</v>
      </c>
      <c r="D2863" s="168" t="s">
        <v>1620</v>
      </c>
      <c r="E2863" s="167" t="s">
        <v>1585</v>
      </c>
      <c r="F2863" s="169">
        <v>3.4920600000000003E-2</v>
      </c>
      <c r="G2863" s="170">
        <v>25.52</v>
      </c>
      <c r="H2863" s="171" t="s">
        <v>3214</v>
      </c>
    </row>
    <row r="2864" spans="1:8" ht="14.25">
      <c r="A2864" s="159"/>
      <c r="B2864" s="160"/>
      <c r="C2864" s="160"/>
      <c r="D2864" s="161"/>
      <c r="E2864" s="160"/>
      <c r="F2864" s="162"/>
      <c r="G2864" s="163"/>
      <c r="H2864" s="164"/>
    </row>
    <row r="2865" spans="1:8" ht="14.25">
      <c r="A2865" s="148" t="s">
        <v>1364</v>
      </c>
      <c r="B2865" s="149" t="s">
        <v>7</v>
      </c>
      <c r="C2865" s="149" t="s">
        <v>1504</v>
      </c>
      <c r="D2865" s="165" t="s">
        <v>1505</v>
      </c>
      <c r="E2865" s="149" t="s">
        <v>10</v>
      </c>
      <c r="F2865" s="150" t="s">
        <v>11</v>
      </c>
      <c r="G2865" s="151" t="s">
        <v>1506</v>
      </c>
      <c r="H2865" s="152" t="s">
        <v>1507</v>
      </c>
    </row>
    <row r="2866" spans="1:8" ht="25.5">
      <c r="A2866" s="153" t="s">
        <v>1508</v>
      </c>
      <c r="B2866" s="154" t="s">
        <v>1365</v>
      </c>
      <c r="C2866" s="154" t="s">
        <v>27</v>
      </c>
      <c r="D2866" s="155" t="s">
        <v>1366</v>
      </c>
      <c r="E2866" s="154" t="s">
        <v>322</v>
      </c>
      <c r="F2866" s="156">
        <v>1</v>
      </c>
      <c r="G2866" s="157">
        <v>20.87</v>
      </c>
      <c r="H2866" s="158">
        <v>20.87</v>
      </c>
    </row>
    <row r="2867" spans="1:8" ht="51">
      <c r="A2867" s="166" t="s">
        <v>1510</v>
      </c>
      <c r="B2867" s="167" t="s">
        <v>2898</v>
      </c>
      <c r="C2867" s="167" t="s">
        <v>27</v>
      </c>
      <c r="D2867" s="168" t="s">
        <v>2899</v>
      </c>
      <c r="E2867" s="167" t="s">
        <v>322</v>
      </c>
      <c r="F2867" s="169">
        <v>1</v>
      </c>
      <c r="G2867" s="170">
        <v>10.41</v>
      </c>
      <c r="H2867" s="171">
        <v>10.41</v>
      </c>
    </row>
    <row r="2868" spans="1:8" ht="25.5">
      <c r="A2868" s="166" t="s">
        <v>1510</v>
      </c>
      <c r="B2868" s="167" t="s">
        <v>2638</v>
      </c>
      <c r="C2868" s="167" t="s">
        <v>27</v>
      </c>
      <c r="D2868" s="168" t="s">
        <v>2639</v>
      </c>
      <c r="E2868" s="167" t="s">
        <v>1673</v>
      </c>
      <c r="F2868" s="169">
        <v>0.122</v>
      </c>
      <c r="G2868" s="170">
        <v>25.52</v>
      </c>
      <c r="H2868" s="171">
        <v>3.11</v>
      </c>
    </row>
    <row r="2869" spans="1:8" ht="25.5">
      <c r="A2869" s="166" t="s">
        <v>1510</v>
      </c>
      <c r="B2869" s="167" t="s">
        <v>2637</v>
      </c>
      <c r="C2869" s="167" t="s">
        <v>27</v>
      </c>
      <c r="D2869" s="168" t="s">
        <v>1616</v>
      </c>
      <c r="E2869" s="167" t="s">
        <v>1673</v>
      </c>
      <c r="F2869" s="169">
        <v>0.122</v>
      </c>
      <c r="G2869" s="170">
        <v>31.63</v>
      </c>
      <c r="H2869" s="171">
        <v>3.85</v>
      </c>
    </row>
    <row r="2870" spans="1:8" ht="14.25">
      <c r="A2870" s="166" t="s">
        <v>1513</v>
      </c>
      <c r="B2870" s="167" t="s">
        <v>3215</v>
      </c>
      <c r="C2870" s="167" t="s">
        <v>27</v>
      </c>
      <c r="D2870" s="168" t="s">
        <v>3216</v>
      </c>
      <c r="E2870" s="167" t="s">
        <v>322</v>
      </c>
      <c r="F2870" s="169">
        <v>1.0538000000000001</v>
      </c>
      <c r="G2870" s="170">
        <v>3.33</v>
      </c>
      <c r="H2870" s="171">
        <v>3.5</v>
      </c>
    </row>
    <row r="2871" spans="1:8" ht="14.25">
      <c r="A2871" s="159"/>
      <c r="B2871" s="160"/>
      <c r="C2871" s="160"/>
      <c r="D2871" s="161"/>
      <c r="E2871" s="160"/>
      <c r="F2871" s="162"/>
      <c r="G2871" s="163"/>
      <c r="H2871" s="164"/>
    </row>
    <row r="2872" spans="1:8" ht="14.25">
      <c r="A2872" s="148" t="s">
        <v>1367</v>
      </c>
      <c r="B2872" s="149" t="s">
        <v>7</v>
      </c>
      <c r="C2872" s="149" t="s">
        <v>1504</v>
      </c>
      <c r="D2872" s="165" t="s">
        <v>1505</v>
      </c>
      <c r="E2872" s="149" t="s">
        <v>10</v>
      </c>
      <c r="F2872" s="150" t="s">
        <v>11</v>
      </c>
      <c r="G2872" s="151" t="s">
        <v>1506</v>
      </c>
      <c r="H2872" s="152" t="s">
        <v>1507</v>
      </c>
    </row>
    <row r="2873" spans="1:8" ht="38.25">
      <c r="A2873" s="153" t="s">
        <v>1508</v>
      </c>
      <c r="B2873" s="154" t="s">
        <v>1368</v>
      </c>
      <c r="C2873" s="154" t="s">
        <v>27</v>
      </c>
      <c r="D2873" s="155" t="s">
        <v>1369</v>
      </c>
      <c r="E2873" s="154" t="s">
        <v>76</v>
      </c>
      <c r="F2873" s="156">
        <v>1</v>
      </c>
      <c r="G2873" s="157">
        <v>20.2</v>
      </c>
      <c r="H2873" s="158">
        <v>20.2</v>
      </c>
    </row>
    <row r="2874" spans="1:8" ht="25.5">
      <c r="A2874" s="166" t="s">
        <v>1510</v>
      </c>
      <c r="B2874" s="167" t="s">
        <v>2638</v>
      </c>
      <c r="C2874" s="167" t="s">
        <v>27</v>
      </c>
      <c r="D2874" s="168" t="s">
        <v>2639</v>
      </c>
      <c r="E2874" s="167" t="s">
        <v>1673</v>
      </c>
      <c r="F2874" s="169">
        <v>0.29499999999999998</v>
      </c>
      <c r="G2874" s="170">
        <v>25.52</v>
      </c>
      <c r="H2874" s="171">
        <v>7.52</v>
      </c>
    </row>
    <row r="2875" spans="1:8" ht="25.5">
      <c r="A2875" s="166" t="s">
        <v>1510</v>
      </c>
      <c r="B2875" s="167" t="s">
        <v>2637</v>
      </c>
      <c r="C2875" s="167" t="s">
        <v>27</v>
      </c>
      <c r="D2875" s="168" t="s">
        <v>1616</v>
      </c>
      <c r="E2875" s="167" t="s">
        <v>1673</v>
      </c>
      <c r="F2875" s="169">
        <v>0.29499999999999998</v>
      </c>
      <c r="G2875" s="170">
        <v>31.63</v>
      </c>
      <c r="H2875" s="171">
        <v>9.33</v>
      </c>
    </row>
    <row r="2876" spans="1:8" ht="14.25">
      <c r="A2876" s="166" t="s">
        <v>1513</v>
      </c>
      <c r="B2876" s="167" t="s">
        <v>3217</v>
      </c>
      <c r="C2876" s="167" t="s">
        <v>27</v>
      </c>
      <c r="D2876" s="168" t="s">
        <v>3218</v>
      </c>
      <c r="E2876" s="167" t="s">
        <v>76</v>
      </c>
      <c r="F2876" s="169">
        <v>1</v>
      </c>
      <c r="G2876" s="170">
        <v>3.35</v>
      </c>
      <c r="H2876" s="171">
        <v>3.35</v>
      </c>
    </row>
    <row r="2877" spans="1:8" ht="14.25">
      <c r="A2877" s="159"/>
      <c r="B2877" s="160"/>
      <c r="C2877" s="160"/>
      <c r="D2877" s="161"/>
      <c r="E2877" s="160"/>
      <c r="F2877" s="162"/>
      <c r="G2877" s="163"/>
      <c r="H2877" s="164"/>
    </row>
    <row r="2878" spans="1:8" ht="14.25">
      <c r="A2878" s="148" t="s">
        <v>1370</v>
      </c>
      <c r="B2878" s="149" t="s">
        <v>7</v>
      </c>
      <c r="C2878" s="149" t="s">
        <v>1504</v>
      </c>
      <c r="D2878" s="165" t="s">
        <v>1505</v>
      </c>
      <c r="E2878" s="149" t="s">
        <v>10</v>
      </c>
      <c r="F2878" s="150" t="s">
        <v>11</v>
      </c>
      <c r="G2878" s="151" t="s">
        <v>1506</v>
      </c>
      <c r="H2878" s="152" t="s">
        <v>1507</v>
      </c>
    </row>
    <row r="2879" spans="1:8" ht="25.5">
      <c r="A2879" s="153" t="s">
        <v>1508</v>
      </c>
      <c r="B2879" s="154" t="s">
        <v>1371</v>
      </c>
      <c r="C2879" s="154" t="s">
        <v>27</v>
      </c>
      <c r="D2879" s="155" t="s">
        <v>1372</v>
      </c>
      <c r="E2879" s="154" t="s">
        <v>76</v>
      </c>
      <c r="F2879" s="156">
        <v>1</v>
      </c>
      <c r="G2879" s="157">
        <v>37.590000000000003</v>
      </c>
      <c r="H2879" s="158">
        <v>37.590000000000003</v>
      </c>
    </row>
    <row r="2880" spans="1:8" ht="25.5">
      <c r="A2880" s="166" t="s">
        <v>1510</v>
      </c>
      <c r="B2880" s="167" t="s">
        <v>2637</v>
      </c>
      <c r="C2880" s="167" t="s">
        <v>27</v>
      </c>
      <c r="D2880" s="168" t="s">
        <v>1616</v>
      </c>
      <c r="E2880" s="167" t="s">
        <v>1673</v>
      </c>
      <c r="F2880" s="169">
        <v>0.3967</v>
      </c>
      <c r="G2880" s="170">
        <v>31.63</v>
      </c>
      <c r="H2880" s="171">
        <v>12.54</v>
      </c>
    </row>
    <row r="2881" spans="1:8" ht="25.5">
      <c r="A2881" s="166" t="s">
        <v>1510</v>
      </c>
      <c r="B2881" s="167" t="s">
        <v>2638</v>
      </c>
      <c r="C2881" s="167" t="s">
        <v>27</v>
      </c>
      <c r="D2881" s="168" t="s">
        <v>2639</v>
      </c>
      <c r="E2881" s="167" t="s">
        <v>1673</v>
      </c>
      <c r="F2881" s="169">
        <v>0.3967</v>
      </c>
      <c r="G2881" s="170">
        <v>25.52</v>
      </c>
      <c r="H2881" s="171">
        <v>10.119999999999999</v>
      </c>
    </row>
    <row r="2882" spans="1:8" ht="25.5">
      <c r="A2882" s="166" t="s">
        <v>1513</v>
      </c>
      <c r="B2882" s="167" t="s">
        <v>2074</v>
      </c>
      <c r="C2882" s="167" t="s">
        <v>27</v>
      </c>
      <c r="D2882" s="168" t="s">
        <v>2075</v>
      </c>
      <c r="E2882" s="167" t="s">
        <v>76</v>
      </c>
      <c r="F2882" s="169">
        <v>2</v>
      </c>
      <c r="G2882" s="170">
        <v>0.31</v>
      </c>
      <c r="H2882" s="171">
        <v>0.62</v>
      </c>
    </row>
    <row r="2883" spans="1:8" ht="14.25">
      <c r="A2883" s="166" t="s">
        <v>1513</v>
      </c>
      <c r="B2883" s="167" t="s">
        <v>3219</v>
      </c>
      <c r="C2883" s="167" t="s">
        <v>27</v>
      </c>
      <c r="D2883" s="168" t="s">
        <v>3220</v>
      </c>
      <c r="E2883" s="167" t="s">
        <v>76</v>
      </c>
      <c r="F2883" s="169">
        <v>1</v>
      </c>
      <c r="G2883" s="170">
        <v>14.31</v>
      </c>
      <c r="H2883" s="171">
        <v>14.31</v>
      </c>
    </row>
    <row r="2884" spans="1:8" ht="14.25">
      <c r="A2884" s="159"/>
      <c r="B2884" s="160"/>
      <c r="C2884" s="160"/>
      <c r="D2884" s="161"/>
      <c r="E2884" s="160"/>
      <c r="F2884" s="162"/>
      <c r="G2884" s="163"/>
      <c r="H2884" s="164"/>
    </row>
    <row r="2885" spans="1:8" ht="14.25">
      <c r="A2885" s="148" t="s">
        <v>1373</v>
      </c>
      <c r="B2885" s="149" t="s">
        <v>7</v>
      </c>
      <c r="C2885" s="149" t="s">
        <v>1504</v>
      </c>
      <c r="D2885" s="165" t="s">
        <v>1505</v>
      </c>
      <c r="E2885" s="149" t="s">
        <v>10</v>
      </c>
      <c r="F2885" s="150" t="s">
        <v>11</v>
      </c>
      <c r="G2885" s="151" t="s">
        <v>1506</v>
      </c>
      <c r="H2885" s="152" t="s">
        <v>1507</v>
      </c>
    </row>
    <row r="2886" spans="1:8" ht="38.25">
      <c r="A2886" s="153" t="s">
        <v>1508</v>
      </c>
      <c r="B2886" s="154" t="s">
        <v>1374</v>
      </c>
      <c r="C2886" s="154" t="s">
        <v>27</v>
      </c>
      <c r="D2886" s="155" t="s">
        <v>1375</v>
      </c>
      <c r="E2886" s="154" t="s">
        <v>76</v>
      </c>
      <c r="F2886" s="156">
        <v>1</v>
      </c>
      <c r="G2886" s="157">
        <v>112.14</v>
      </c>
      <c r="H2886" s="158">
        <v>112.14</v>
      </c>
    </row>
    <row r="2887" spans="1:8" ht="25.5">
      <c r="A2887" s="166" t="s">
        <v>1510</v>
      </c>
      <c r="B2887" s="167" t="s">
        <v>2118</v>
      </c>
      <c r="C2887" s="167" t="s">
        <v>27</v>
      </c>
      <c r="D2887" s="168" t="s">
        <v>2119</v>
      </c>
      <c r="E2887" s="154" t="s">
        <v>1673</v>
      </c>
      <c r="F2887" s="169">
        <v>0.43190000000000001</v>
      </c>
      <c r="G2887" s="170">
        <v>30.48</v>
      </c>
      <c r="H2887" s="171">
        <v>13.16</v>
      </c>
    </row>
    <row r="2888" spans="1:8" ht="25.5">
      <c r="A2888" s="166" t="s">
        <v>1510</v>
      </c>
      <c r="B2888" s="167" t="s">
        <v>2411</v>
      </c>
      <c r="C2888" s="167" t="s">
        <v>27</v>
      </c>
      <c r="D2888" s="168" t="s">
        <v>2412</v>
      </c>
      <c r="E2888" s="167" t="s">
        <v>1673</v>
      </c>
      <c r="F2888" s="169">
        <v>0.43190000000000001</v>
      </c>
      <c r="G2888" s="170">
        <v>24.48</v>
      </c>
      <c r="H2888" s="171">
        <v>10.57</v>
      </c>
    </row>
    <row r="2889" spans="1:8" ht="14.25">
      <c r="A2889" s="166" t="s">
        <v>1513</v>
      </c>
      <c r="B2889" s="167" t="s">
        <v>3176</v>
      </c>
      <c r="C2889" s="167" t="s">
        <v>27</v>
      </c>
      <c r="D2889" s="168" t="s">
        <v>3177</v>
      </c>
      <c r="E2889" s="167" t="s">
        <v>1750</v>
      </c>
      <c r="F2889" s="169">
        <v>8.3999999999999995E-3</v>
      </c>
      <c r="G2889" s="170">
        <v>50.91</v>
      </c>
      <c r="H2889" s="171">
        <v>0.42</v>
      </c>
    </row>
    <row r="2890" spans="1:8" ht="14.25">
      <c r="A2890" s="166" t="s">
        <v>1513</v>
      </c>
      <c r="B2890" s="167" t="s">
        <v>2445</v>
      </c>
      <c r="C2890" s="167" t="s">
        <v>27</v>
      </c>
      <c r="D2890" s="168" t="s">
        <v>2446</v>
      </c>
      <c r="E2890" s="167" t="s">
        <v>76</v>
      </c>
      <c r="F2890" s="169">
        <v>3.5400000000000001E-2</v>
      </c>
      <c r="G2890" s="170">
        <v>14.75</v>
      </c>
      <c r="H2890" s="171">
        <v>0.52</v>
      </c>
    </row>
    <row r="2891" spans="1:8" ht="14.25">
      <c r="A2891" s="166" t="s">
        <v>1513</v>
      </c>
      <c r="B2891" s="167" t="s">
        <v>3221</v>
      </c>
      <c r="C2891" s="167" t="s">
        <v>27</v>
      </c>
      <c r="D2891" s="168" t="s">
        <v>3222</v>
      </c>
      <c r="E2891" s="167" t="s">
        <v>76</v>
      </c>
      <c r="F2891" s="169">
        <v>1</v>
      </c>
      <c r="G2891" s="170">
        <v>87.47</v>
      </c>
      <c r="H2891" s="171">
        <v>87.47</v>
      </c>
    </row>
    <row r="2892" spans="1:8" ht="14.25">
      <c r="A2892" s="159"/>
      <c r="B2892" s="160"/>
      <c r="C2892" s="160"/>
      <c r="D2892" s="161"/>
      <c r="E2892" s="160"/>
      <c r="F2892" s="162"/>
      <c r="G2892" s="163"/>
      <c r="H2892" s="164"/>
    </row>
    <row r="2893" spans="1:8" ht="14.25">
      <c r="A2893" s="148" t="s">
        <v>1376</v>
      </c>
      <c r="B2893" s="149" t="s">
        <v>7</v>
      </c>
      <c r="C2893" s="149" t="s">
        <v>1504</v>
      </c>
      <c r="D2893" s="165" t="s">
        <v>1505</v>
      </c>
      <c r="E2893" s="149" t="s">
        <v>10</v>
      </c>
      <c r="F2893" s="150" t="s">
        <v>11</v>
      </c>
      <c r="G2893" s="151" t="s">
        <v>1506</v>
      </c>
      <c r="H2893" s="152" t="s">
        <v>1507</v>
      </c>
    </row>
    <row r="2894" spans="1:8" ht="14.25">
      <c r="A2894" s="153" t="s">
        <v>1508</v>
      </c>
      <c r="B2894" s="154" t="s">
        <v>1377</v>
      </c>
      <c r="C2894" s="154" t="s">
        <v>147</v>
      </c>
      <c r="D2894" s="155" t="s">
        <v>1378</v>
      </c>
      <c r="E2894" s="154" t="s">
        <v>76</v>
      </c>
      <c r="F2894" s="156">
        <v>1</v>
      </c>
      <c r="G2894" s="157">
        <v>1333.81</v>
      </c>
      <c r="H2894" s="158">
        <v>1333.81</v>
      </c>
    </row>
    <row r="2895" spans="1:8" ht="25.5">
      <c r="A2895" s="166" t="s">
        <v>1510</v>
      </c>
      <c r="B2895" s="167" t="s">
        <v>2079</v>
      </c>
      <c r="C2895" s="167" t="s">
        <v>27</v>
      </c>
      <c r="D2895" s="168" t="s">
        <v>1715</v>
      </c>
      <c r="E2895" s="167" t="s">
        <v>1673</v>
      </c>
      <c r="F2895" s="169">
        <v>2</v>
      </c>
      <c r="G2895" s="170">
        <v>34.729999999999997</v>
      </c>
      <c r="H2895" s="171">
        <v>69.459999999999994</v>
      </c>
    </row>
    <row r="2896" spans="1:8" ht="25.5">
      <c r="A2896" s="166" t="s">
        <v>1510</v>
      </c>
      <c r="B2896" s="167" t="s">
        <v>1726</v>
      </c>
      <c r="C2896" s="167" t="s">
        <v>27</v>
      </c>
      <c r="D2896" s="168" t="s">
        <v>1727</v>
      </c>
      <c r="E2896" s="167" t="s">
        <v>1673</v>
      </c>
      <c r="F2896" s="169">
        <v>1</v>
      </c>
      <c r="G2896" s="170">
        <v>22.64</v>
      </c>
      <c r="H2896" s="171">
        <v>22.64</v>
      </c>
    </row>
    <row r="2897" spans="1:8" ht="14.25">
      <c r="A2897" s="166" t="s">
        <v>1513</v>
      </c>
      <c r="B2897" s="167" t="s">
        <v>3223</v>
      </c>
      <c r="C2897" s="167" t="s">
        <v>27</v>
      </c>
      <c r="D2897" s="168" t="s">
        <v>3224</v>
      </c>
      <c r="E2897" s="167" t="s">
        <v>76</v>
      </c>
      <c r="F2897" s="169">
        <v>1</v>
      </c>
      <c r="G2897" s="170">
        <v>491.32</v>
      </c>
      <c r="H2897" s="171">
        <v>491.32</v>
      </c>
    </row>
    <row r="2898" spans="1:8" ht="14.25">
      <c r="A2898" s="166" t="s">
        <v>1513</v>
      </c>
      <c r="B2898" s="167" t="s">
        <v>3225</v>
      </c>
      <c r="C2898" s="167" t="s">
        <v>27</v>
      </c>
      <c r="D2898" s="168" t="s">
        <v>3226</v>
      </c>
      <c r="E2898" s="167" t="s">
        <v>76</v>
      </c>
      <c r="F2898" s="169">
        <v>1</v>
      </c>
      <c r="G2898" s="170">
        <v>750.39</v>
      </c>
      <c r="H2898" s="171">
        <v>750.39</v>
      </c>
    </row>
    <row r="2899" spans="1:8" ht="14.25">
      <c r="A2899" s="159"/>
      <c r="B2899" s="160"/>
      <c r="C2899" s="160"/>
      <c r="D2899" s="161"/>
      <c r="E2899" s="160"/>
      <c r="F2899" s="162"/>
      <c r="G2899" s="163"/>
      <c r="H2899" s="164"/>
    </row>
    <row r="2900" spans="1:8" ht="14.25">
      <c r="A2900" s="148" t="s">
        <v>1379</v>
      </c>
      <c r="B2900" s="149" t="s">
        <v>7</v>
      </c>
      <c r="C2900" s="149" t="s">
        <v>1504</v>
      </c>
      <c r="D2900" s="165" t="s">
        <v>1505</v>
      </c>
      <c r="E2900" s="149" t="s">
        <v>10</v>
      </c>
      <c r="F2900" s="150" t="s">
        <v>11</v>
      </c>
      <c r="G2900" s="151" t="s">
        <v>1506</v>
      </c>
      <c r="H2900" s="152" t="s">
        <v>1507</v>
      </c>
    </row>
    <row r="2901" spans="1:8" ht="14.25">
      <c r="A2901" s="153" t="s">
        <v>1508</v>
      </c>
      <c r="B2901" s="154" t="s">
        <v>1380</v>
      </c>
      <c r="C2901" s="154" t="s">
        <v>147</v>
      </c>
      <c r="D2901" s="155" t="s">
        <v>1381</v>
      </c>
      <c r="E2901" s="154" t="s">
        <v>76</v>
      </c>
      <c r="F2901" s="156">
        <v>1</v>
      </c>
      <c r="G2901" s="157">
        <v>198.67</v>
      </c>
      <c r="H2901" s="158">
        <v>198.67</v>
      </c>
    </row>
    <row r="2902" spans="1:8" ht="25.5">
      <c r="A2902" s="166" t="s">
        <v>1510</v>
      </c>
      <c r="B2902" s="167" t="s">
        <v>2637</v>
      </c>
      <c r="C2902" s="167" t="s">
        <v>27</v>
      </c>
      <c r="D2902" s="168" t="s">
        <v>1616</v>
      </c>
      <c r="E2902" s="167" t="s">
        <v>1673</v>
      </c>
      <c r="F2902" s="169">
        <v>1</v>
      </c>
      <c r="G2902" s="170">
        <v>31.63</v>
      </c>
      <c r="H2902" s="171">
        <v>31.63</v>
      </c>
    </row>
    <row r="2903" spans="1:8" ht="14.25">
      <c r="A2903" s="166" t="s">
        <v>1513</v>
      </c>
      <c r="B2903" s="167" t="s">
        <v>3227</v>
      </c>
      <c r="C2903" s="167" t="s">
        <v>627</v>
      </c>
      <c r="D2903" s="168" t="s">
        <v>3228</v>
      </c>
      <c r="E2903" s="167" t="s">
        <v>48</v>
      </c>
      <c r="F2903" s="169">
        <v>1</v>
      </c>
      <c r="G2903" s="170">
        <v>167.04</v>
      </c>
      <c r="H2903" s="171">
        <v>167.04</v>
      </c>
    </row>
    <row r="2904" spans="1:8" ht="14.25">
      <c r="A2904" s="159"/>
      <c r="B2904" s="160"/>
      <c r="C2904" s="160"/>
      <c r="D2904" s="161"/>
      <c r="E2904" s="160"/>
      <c r="F2904" s="162"/>
      <c r="G2904" s="163"/>
      <c r="H2904" s="164"/>
    </row>
    <row r="2905" spans="1:8" ht="14.25">
      <c r="A2905" s="148" t="s">
        <v>1382</v>
      </c>
      <c r="B2905" s="149" t="s">
        <v>7</v>
      </c>
      <c r="C2905" s="149" t="s">
        <v>1504</v>
      </c>
      <c r="D2905" s="165" t="s">
        <v>1505</v>
      </c>
      <c r="E2905" s="149" t="s">
        <v>10</v>
      </c>
      <c r="F2905" s="150" t="s">
        <v>11</v>
      </c>
      <c r="G2905" s="151" t="s">
        <v>1506</v>
      </c>
      <c r="H2905" s="152" t="s">
        <v>1507</v>
      </c>
    </row>
    <row r="2906" spans="1:8" ht="76.5">
      <c r="A2906" s="153" t="s">
        <v>1508</v>
      </c>
      <c r="B2906" s="154" t="s">
        <v>1383</v>
      </c>
      <c r="C2906" s="154" t="s">
        <v>147</v>
      </c>
      <c r="D2906" s="155" t="s">
        <v>1384</v>
      </c>
      <c r="E2906" s="154" t="s">
        <v>486</v>
      </c>
      <c r="F2906" s="156">
        <v>1</v>
      </c>
      <c r="G2906" s="157">
        <v>66329.960000000006</v>
      </c>
      <c r="H2906" s="158">
        <v>66329.960000000006</v>
      </c>
    </row>
    <row r="2907" spans="1:8" ht="25.5">
      <c r="A2907" s="166" t="s">
        <v>1510</v>
      </c>
      <c r="B2907" s="167" t="s">
        <v>3229</v>
      </c>
      <c r="C2907" s="167" t="s">
        <v>20</v>
      </c>
      <c r="D2907" s="168" t="s">
        <v>3230</v>
      </c>
      <c r="E2907" s="167" t="s">
        <v>44</v>
      </c>
      <c r="F2907" s="169">
        <v>87.6</v>
      </c>
      <c r="G2907" s="170">
        <v>35.9</v>
      </c>
      <c r="H2907" s="171">
        <v>3144.84</v>
      </c>
    </row>
    <row r="2908" spans="1:8" ht="25.5">
      <c r="A2908" s="166" t="s">
        <v>1510</v>
      </c>
      <c r="B2908" s="167" t="s">
        <v>3231</v>
      </c>
      <c r="C2908" s="167" t="s">
        <v>20</v>
      </c>
      <c r="D2908" s="168" t="s">
        <v>3232</v>
      </c>
      <c r="E2908" s="167" t="s">
        <v>1190</v>
      </c>
      <c r="F2908" s="169">
        <v>2251</v>
      </c>
      <c r="G2908" s="170">
        <v>10.58</v>
      </c>
      <c r="H2908" s="171">
        <v>23815.58</v>
      </c>
    </row>
    <row r="2909" spans="1:8" ht="25.5">
      <c r="A2909" s="166" t="s">
        <v>1510</v>
      </c>
      <c r="B2909" s="167" t="s">
        <v>3233</v>
      </c>
      <c r="C2909" s="167" t="s">
        <v>20</v>
      </c>
      <c r="D2909" s="168" t="s">
        <v>3234</v>
      </c>
      <c r="E2909" s="167" t="s">
        <v>1190</v>
      </c>
      <c r="F2909" s="169">
        <v>2251</v>
      </c>
      <c r="G2909" s="170">
        <v>4.96</v>
      </c>
      <c r="H2909" s="171">
        <v>11164.96</v>
      </c>
    </row>
    <row r="2910" spans="1:8" ht="25.5">
      <c r="A2910" s="166" t="s">
        <v>1513</v>
      </c>
      <c r="B2910" s="167" t="s">
        <v>3235</v>
      </c>
      <c r="C2910" s="167" t="s">
        <v>27</v>
      </c>
      <c r="D2910" s="168" t="s">
        <v>3236</v>
      </c>
      <c r="E2910" s="167" t="s">
        <v>322</v>
      </c>
      <c r="F2910" s="169">
        <v>35.19</v>
      </c>
      <c r="G2910" s="170">
        <v>58.74</v>
      </c>
      <c r="H2910" s="171">
        <v>2067.06</v>
      </c>
    </row>
    <row r="2911" spans="1:8" ht="14.25">
      <c r="A2911" s="166" t="s">
        <v>1513</v>
      </c>
      <c r="B2911" s="167" t="s">
        <v>3237</v>
      </c>
      <c r="C2911" s="167" t="s">
        <v>27</v>
      </c>
      <c r="D2911" s="168" t="s">
        <v>3238</v>
      </c>
      <c r="E2911" s="167" t="s">
        <v>99</v>
      </c>
      <c r="F2911" s="169">
        <v>1193.77</v>
      </c>
      <c r="G2911" s="170">
        <v>10.99</v>
      </c>
      <c r="H2911" s="171">
        <v>13119.53</v>
      </c>
    </row>
    <row r="2912" spans="1:8" ht="25.5">
      <c r="A2912" s="166" t="s">
        <v>1513</v>
      </c>
      <c r="B2912" s="167" t="s">
        <v>3239</v>
      </c>
      <c r="C2912" s="167" t="s">
        <v>27</v>
      </c>
      <c r="D2912" s="168" t="s">
        <v>3240</v>
      </c>
      <c r="E2912" s="167" t="s">
        <v>99</v>
      </c>
      <c r="F2912" s="169">
        <v>320.37</v>
      </c>
      <c r="G2912" s="170">
        <v>8.4700000000000006</v>
      </c>
      <c r="H2912" s="171">
        <v>2713.53</v>
      </c>
    </row>
    <row r="2913" spans="1:8" ht="25.5">
      <c r="A2913" s="166" t="s">
        <v>1513</v>
      </c>
      <c r="B2913" s="167" t="s">
        <v>3241</v>
      </c>
      <c r="C2913" s="167" t="s">
        <v>27</v>
      </c>
      <c r="D2913" s="168" t="s">
        <v>3242</v>
      </c>
      <c r="E2913" s="167" t="s">
        <v>76</v>
      </c>
      <c r="F2913" s="169">
        <v>16</v>
      </c>
      <c r="G2913" s="170">
        <v>2.87</v>
      </c>
      <c r="H2913" s="171">
        <v>45.92</v>
      </c>
    </row>
    <row r="2914" spans="1:8" ht="25.5">
      <c r="A2914" s="166" t="s">
        <v>1513</v>
      </c>
      <c r="B2914" s="167" t="s">
        <v>3243</v>
      </c>
      <c r="C2914" s="167" t="s">
        <v>27</v>
      </c>
      <c r="D2914" s="168" t="s">
        <v>3244</v>
      </c>
      <c r="E2914" s="167" t="s">
        <v>322</v>
      </c>
      <c r="F2914" s="169">
        <v>160.56</v>
      </c>
      <c r="G2914" s="170">
        <v>36.47</v>
      </c>
      <c r="H2914" s="171">
        <v>5855.62</v>
      </c>
    </row>
    <row r="2915" spans="1:8" ht="25.5">
      <c r="A2915" s="166" t="s">
        <v>1513</v>
      </c>
      <c r="B2915" s="167" t="s">
        <v>3245</v>
      </c>
      <c r="C2915" s="167" t="s">
        <v>27</v>
      </c>
      <c r="D2915" s="168" t="s">
        <v>3246</v>
      </c>
      <c r="E2915" s="167" t="s">
        <v>322</v>
      </c>
      <c r="F2915" s="169">
        <v>55.51</v>
      </c>
      <c r="G2915" s="170">
        <v>76.650000000000006</v>
      </c>
      <c r="H2915" s="171">
        <v>4254.84</v>
      </c>
    </row>
    <row r="2916" spans="1:8" ht="14.25">
      <c r="A2916" s="166" t="s">
        <v>1513</v>
      </c>
      <c r="B2916" s="167" t="s">
        <v>3247</v>
      </c>
      <c r="C2916" s="167" t="s">
        <v>27</v>
      </c>
      <c r="D2916" s="168" t="s">
        <v>3248</v>
      </c>
      <c r="E2916" s="167" t="s">
        <v>99</v>
      </c>
      <c r="F2916" s="169">
        <v>15.67</v>
      </c>
      <c r="G2916" s="170">
        <v>9.4499999999999993</v>
      </c>
      <c r="H2916" s="171">
        <v>148.08000000000001</v>
      </c>
    </row>
    <row r="2917" spans="1:8" ht="14.25">
      <c r="A2917" s="159"/>
      <c r="B2917" s="160"/>
      <c r="C2917" s="160"/>
      <c r="D2917" s="161"/>
      <c r="E2917" s="160"/>
      <c r="F2917" s="162"/>
      <c r="G2917" s="163"/>
      <c r="H2917" s="164"/>
    </row>
    <row r="2918" spans="1:8" ht="14.25">
      <c r="A2918" s="148" t="s">
        <v>1385</v>
      </c>
      <c r="B2918" s="149" t="s">
        <v>7</v>
      </c>
      <c r="C2918" s="149" t="s">
        <v>1504</v>
      </c>
      <c r="D2918" s="165" t="s">
        <v>1505</v>
      </c>
      <c r="E2918" s="149" t="s">
        <v>10</v>
      </c>
      <c r="F2918" s="150" t="s">
        <v>11</v>
      </c>
      <c r="G2918" s="151" t="s">
        <v>1506</v>
      </c>
      <c r="H2918" s="152" t="s">
        <v>1507</v>
      </c>
    </row>
    <row r="2919" spans="1:8" ht="76.5">
      <c r="A2919" s="153" t="s">
        <v>1508</v>
      </c>
      <c r="B2919" s="154" t="s">
        <v>1386</v>
      </c>
      <c r="C2919" s="154" t="s">
        <v>147</v>
      </c>
      <c r="D2919" s="155" t="s">
        <v>1387</v>
      </c>
      <c r="E2919" s="154" t="s">
        <v>486</v>
      </c>
      <c r="F2919" s="156">
        <v>1</v>
      </c>
      <c r="G2919" s="157">
        <v>34964.47</v>
      </c>
      <c r="H2919" s="158">
        <v>34964.47</v>
      </c>
    </row>
    <row r="2920" spans="1:8" ht="25.5">
      <c r="A2920" s="166" t="s">
        <v>1510</v>
      </c>
      <c r="B2920" s="167" t="s">
        <v>3229</v>
      </c>
      <c r="C2920" s="167" t="s">
        <v>20</v>
      </c>
      <c r="D2920" s="168" t="s">
        <v>3230</v>
      </c>
      <c r="E2920" s="167" t="s">
        <v>44</v>
      </c>
      <c r="F2920" s="169">
        <v>42.79</v>
      </c>
      <c r="G2920" s="170">
        <v>35.9</v>
      </c>
      <c r="H2920" s="171">
        <v>1536.16</v>
      </c>
    </row>
    <row r="2921" spans="1:8" ht="25.5">
      <c r="A2921" s="166" t="s">
        <v>1510</v>
      </c>
      <c r="B2921" s="167" t="s">
        <v>3231</v>
      </c>
      <c r="C2921" s="167" t="s">
        <v>20</v>
      </c>
      <c r="D2921" s="168" t="s">
        <v>3232</v>
      </c>
      <c r="E2921" s="167" t="s">
        <v>1190</v>
      </c>
      <c r="F2921" s="169">
        <v>1178.75</v>
      </c>
      <c r="G2921" s="170">
        <v>10.58</v>
      </c>
      <c r="H2921" s="171">
        <v>12471.17</v>
      </c>
    </row>
    <row r="2922" spans="1:8" ht="25.5">
      <c r="A2922" s="166" t="s">
        <v>1510</v>
      </c>
      <c r="B2922" s="167" t="s">
        <v>3233</v>
      </c>
      <c r="C2922" s="167" t="s">
        <v>20</v>
      </c>
      <c r="D2922" s="168" t="s">
        <v>3234</v>
      </c>
      <c r="E2922" s="167" t="s">
        <v>1190</v>
      </c>
      <c r="F2922" s="169">
        <v>1178.55</v>
      </c>
      <c r="G2922" s="170">
        <v>4.96</v>
      </c>
      <c r="H2922" s="171">
        <v>5845.6</v>
      </c>
    </row>
    <row r="2923" spans="1:8" ht="25.5">
      <c r="A2923" s="166" t="s">
        <v>1513</v>
      </c>
      <c r="B2923" s="167" t="s">
        <v>3243</v>
      </c>
      <c r="C2923" s="167" t="s">
        <v>27</v>
      </c>
      <c r="D2923" s="168" t="s">
        <v>3244</v>
      </c>
      <c r="E2923" s="167" t="s">
        <v>322</v>
      </c>
      <c r="F2923" s="169">
        <v>93.7</v>
      </c>
      <c r="G2923" s="170">
        <v>36.47</v>
      </c>
      <c r="H2923" s="171">
        <v>3417.23</v>
      </c>
    </row>
    <row r="2924" spans="1:8" ht="25.5">
      <c r="A2924" s="166" t="s">
        <v>1513</v>
      </c>
      <c r="B2924" s="167" t="s">
        <v>3241</v>
      </c>
      <c r="C2924" s="167" t="s">
        <v>27</v>
      </c>
      <c r="D2924" s="168" t="s">
        <v>3242</v>
      </c>
      <c r="E2924" s="167" t="s">
        <v>76</v>
      </c>
      <c r="F2924" s="169">
        <v>16</v>
      </c>
      <c r="G2924" s="170">
        <v>2.87</v>
      </c>
      <c r="H2924" s="171">
        <v>45.92</v>
      </c>
    </row>
    <row r="2925" spans="1:8" ht="14.25">
      <c r="A2925" s="166" t="s">
        <v>1513</v>
      </c>
      <c r="B2925" s="167" t="s">
        <v>3247</v>
      </c>
      <c r="C2925" s="167" t="s">
        <v>27</v>
      </c>
      <c r="D2925" s="168" t="s">
        <v>3248</v>
      </c>
      <c r="E2925" s="167" t="s">
        <v>99</v>
      </c>
      <c r="F2925" s="169">
        <v>15.13</v>
      </c>
      <c r="G2925" s="170">
        <v>9.4499999999999993</v>
      </c>
      <c r="H2925" s="171">
        <v>142.97</v>
      </c>
    </row>
    <row r="2926" spans="1:8" ht="25.5">
      <c r="A2926" s="166" t="s">
        <v>1513</v>
      </c>
      <c r="B2926" s="167" t="s">
        <v>3239</v>
      </c>
      <c r="C2926" s="167" t="s">
        <v>27</v>
      </c>
      <c r="D2926" s="168" t="s">
        <v>3240</v>
      </c>
      <c r="E2926" s="167" t="s">
        <v>99</v>
      </c>
      <c r="F2926" s="169">
        <v>203.25</v>
      </c>
      <c r="G2926" s="170">
        <v>8.4700000000000006</v>
      </c>
      <c r="H2926" s="171">
        <v>1721.52</v>
      </c>
    </row>
    <row r="2927" spans="1:8" ht="14.25">
      <c r="A2927" s="166" t="s">
        <v>1513</v>
      </c>
      <c r="B2927" s="167" t="s">
        <v>3237</v>
      </c>
      <c r="C2927" s="167" t="s">
        <v>27</v>
      </c>
      <c r="D2927" s="168" t="s">
        <v>3238</v>
      </c>
      <c r="E2927" s="167" t="s">
        <v>99</v>
      </c>
      <c r="F2927" s="169">
        <v>490.77</v>
      </c>
      <c r="G2927" s="170">
        <v>10.99</v>
      </c>
      <c r="H2927" s="171">
        <v>5393.56</v>
      </c>
    </row>
    <row r="2928" spans="1:8" ht="25.5">
      <c r="A2928" s="166" t="s">
        <v>1513</v>
      </c>
      <c r="B2928" s="167" t="s">
        <v>3235</v>
      </c>
      <c r="C2928" s="167" t="s">
        <v>27</v>
      </c>
      <c r="D2928" s="168" t="s">
        <v>3236</v>
      </c>
      <c r="E2928" s="167" t="s">
        <v>322</v>
      </c>
      <c r="F2928" s="169">
        <v>33.99</v>
      </c>
      <c r="G2928" s="170">
        <v>58.74</v>
      </c>
      <c r="H2928" s="171">
        <v>1996.57</v>
      </c>
    </row>
    <row r="2929" spans="1:8" ht="25.5">
      <c r="A2929" s="166" t="s">
        <v>1513</v>
      </c>
      <c r="B2929" s="167" t="s">
        <v>3245</v>
      </c>
      <c r="C2929" s="167" t="s">
        <v>27</v>
      </c>
      <c r="D2929" s="168" t="s">
        <v>3246</v>
      </c>
      <c r="E2929" s="167" t="s">
        <v>322</v>
      </c>
      <c r="F2929" s="169">
        <v>31.23</v>
      </c>
      <c r="G2929" s="170">
        <v>76.650000000000006</v>
      </c>
      <c r="H2929" s="171">
        <v>2393.77</v>
      </c>
    </row>
    <row r="2930" spans="1:8" ht="14.25">
      <c r="A2930" s="159"/>
      <c r="B2930" s="160"/>
      <c r="C2930" s="160"/>
      <c r="D2930" s="161"/>
      <c r="E2930" s="160"/>
      <c r="F2930" s="162"/>
      <c r="G2930" s="163"/>
      <c r="H2930" s="164"/>
    </row>
    <row r="2931" spans="1:8" ht="14.25">
      <c r="A2931" s="148" t="s">
        <v>1398</v>
      </c>
      <c r="B2931" s="149" t="s">
        <v>7</v>
      </c>
      <c r="C2931" s="149" t="s">
        <v>1504</v>
      </c>
      <c r="D2931" s="165" t="s">
        <v>1505</v>
      </c>
      <c r="E2931" s="149" t="s">
        <v>10</v>
      </c>
      <c r="F2931" s="150" t="s">
        <v>11</v>
      </c>
      <c r="G2931" s="151" t="s">
        <v>1506</v>
      </c>
      <c r="H2931" s="152" t="s">
        <v>1507</v>
      </c>
    </row>
    <row r="2932" spans="1:8" ht="25.5">
      <c r="A2932" s="153" t="s">
        <v>1508</v>
      </c>
      <c r="B2932" s="154" t="s">
        <v>1399</v>
      </c>
      <c r="C2932" s="154" t="s">
        <v>27</v>
      </c>
      <c r="D2932" s="155" t="s">
        <v>1400</v>
      </c>
      <c r="E2932" s="154" t="s">
        <v>44</v>
      </c>
      <c r="F2932" s="156">
        <v>1</v>
      </c>
      <c r="G2932" s="157">
        <v>143.03</v>
      </c>
      <c r="H2932" s="158">
        <v>143.03</v>
      </c>
    </row>
    <row r="2933" spans="1:8" ht="25.5">
      <c r="A2933" s="166" t="s">
        <v>1510</v>
      </c>
      <c r="B2933" s="167" t="s">
        <v>1676</v>
      </c>
      <c r="C2933" s="167" t="s">
        <v>27</v>
      </c>
      <c r="D2933" s="168" t="s">
        <v>1677</v>
      </c>
      <c r="E2933" s="167" t="s">
        <v>1678</v>
      </c>
      <c r="F2933" s="169">
        <v>7.0000000000000007E-2</v>
      </c>
      <c r="G2933" s="170">
        <v>38.159999999999997</v>
      </c>
      <c r="H2933" s="171">
        <v>2.67</v>
      </c>
    </row>
    <row r="2934" spans="1:8" ht="25.5">
      <c r="A2934" s="166" t="s">
        <v>1510</v>
      </c>
      <c r="B2934" s="167" t="s">
        <v>1674</v>
      </c>
      <c r="C2934" s="167" t="s">
        <v>27</v>
      </c>
      <c r="D2934" s="168" t="s">
        <v>1675</v>
      </c>
      <c r="E2934" s="167" t="s">
        <v>1673</v>
      </c>
      <c r="F2934" s="169">
        <v>2.3919999999999999</v>
      </c>
      <c r="G2934" s="170">
        <v>30.75</v>
      </c>
      <c r="H2934" s="171">
        <v>73.55</v>
      </c>
    </row>
    <row r="2935" spans="1:8" ht="25.5">
      <c r="A2935" s="153" t="s">
        <v>1510</v>
      </c>
      <c r="B2935" s="154" t="s">
        <v>1666</v>
      </c>
      <c r="C2935" s="154" t="s">
        <v>27</v>
      </c>
      <c r="D2935" s="155" t="s">
        <v>1667</v>
      </c>
      <c r="E2935" s="154" t="s">
        <v>1668</v>
      </c>
      <c r="F2935" s="156">
        <v>0.28199999999999997</v>
      </c>
      <c r="G2935" s="157">
        <v>36.74</v>
      </c>
      <c r="H2935" s="158">
        <v>10.36</v>
      </c>
    </row>
    <row r="2936" spans="1:8" ht="25.5">
      <c r="A2936" s="166" t="s">
        <v>1510</v>
      </c>
      <c r="B2936" s="167" t="s">
        <v>1671</v>
      </c>
      <c r="C2936" s="167" t="s">
        <v>27</v>
      </c>
      <c r="D2936" s="168" t="s">
        <v>1672</v>
      </c>
      <c r="E2936" s="167" t="s">
        <v>1673</v>
      </c>
      <c r="F2936" s="169">
        <v>1.081</v>
      </c>
      <c r="G2936" s="170">
        <v>24.85</v>
      </c>
      <c r="H2936" s="171">
        <v>26.86</v>
      </c>
    </row>
    <row r="2937" spans="1:8" ht="14.25">
      <c r="A2937" s="166" t="s">
        <v>1513</v>
      </c>
      <c r="B2937" s="167" t="s">
        <v>1757</v>
      </c>
      <c r="C2937" s="167" t="s">
        <v>27</v>
      </c>
      <c r="D2937" s="168" t="s">
        <v>1758</v>
      </c>
      <c r="E2937" s="167" t="s">
        <v>99</v>
      </c>
      <c r="F2937" s="169">
        <v>5.0000000000000001E-3</v>
      </c>
      <c r="G2937" s="170">
        <v>20.45</v>
      </c>
      <c r="H2937" s="171">
        <v>0.1</v>
      </c>
    </row>
    <row r="2938" spans="1:8" ht="14.25">
      <c r="A2938" s="153" t="s">
        <v>1513</v>
      </c>
      <c r="B2938" s="154" t="s">
        <v>1755</v>
      </c>
      <c r="C2938" s="154" t="s">
        <v>27</v>
      </c>
      <c r="D2938" s="155" t="s">
        <v>1756</v>
      </c>
      <c r="E2938" s="154" t="s">
        <v>99</v>
      </c>
      <c r="F2938" s="156">
        <v>4.7E-2</v>
      </c>
      <c r="G2938" s="157">
        <v>22.52</v>
      </c>
      <c r="H2938" s="158">
        <v>1.05</v>
      </c>
    </row>
    <row r="2939" spans="1:8" ht="14.25">
      <c r="A2939" s="166" t="s">
        <v>1513</v>
      </c>
      <c r="B2939" s="167" t="s">
        <v>1753</v>
      </c>
      <c r="C2939" s="167" t="s">
        <v>27</v>
      </c>
      <c r="D2939" s="168" t="s">
        <v>1754</v>
      </c>
      <c r="E2939" s="167" t="s">
        <v>322</v>
      </c>
      <c r="F2939" s="169">
        <v>1.2270000000000001</v>
      </c>
      <c r="G2939" s="170">
        <v>13.92</v>
      </c>
      <c r="H2939" s="171">
        <v>17.07</v>
      </c>
    </row>
    <row r="2940" spans="1:8" ht="25.5">
      <c r="A2940" s="153" t="s">
        <v>1513</v>
      </c>
      <c r="B2940" s="154" t="s">
        <v>1748</v>
      </c>
      <c r="C2940" s="154" t="s">
        <v>27</v>
      </c>
      <c r="D2940" s="155" t="s">
        <v>1749</v>
      </c>
      <c r="E2940" s="154" t="s">
        <v>1750</v>
      </c>
      <c r="F2940" s="156">
        <v>1.67E-2</v>
      </c>
      <c r="G2940" s="157">
        <v>6.19</v>
      </c>
      <c r="H2940" s="158">
        <v>0.1</v>
      </c>
    </row>
    <row r="2941" spans="1:8" ht="14.25">
      <c r="A2941" s="166" t="s">
        <v>1513</v>
      </c>
      <c r="B2941" s="167" t="s">
        <v>1760</v>
      </c>
      <c r="C2941" s="167" t="s">
        <v>27</v>
      </c>
      <c r="D2941" s="168" t="s">
        <v>1761</v>
      </c>
      <c r="E2941" s="167" t="s">
        <v>99</v>
      </c>
      <c r="F2941" s="169">
        <v>3.7999999999999999E-2</v>
      </c>
      <c r="G2941" s="170">
        <v>18.600000000000001</v>
      </c>
      <c r="H2941" s="171">
        <v>0.7</v>
      </c>
    </row>
    <row r="2942" spans="1:8" ht="14.25">
      <c r="A2942" s="166" t="s">
        <v>1513</v>
      </c>
      <c r="B2942" s="167" t="s">
        <v>1751</v>
      </c>
      <c r="C2942" s="167" t="s">
        <v>27</v>
      </c>
      <c r="D2942" s="168" t="s">
        <v>1752</v>
      </c>
      <c r="E2942" s="167" t="s">
        <v>322</v>
      </c>
      <c r="F2942" s="169">
        <v>3.609</v>
      </c>
      <c r="G2942" s="170">
        <v>2.93</v>
      </c>
      <c r="H2942" s="171">
        <v>10.57</v>
      </c>
    </row>
    <row r="2943" spans="1:8" ht="14.25">
      <c r="A2943" s="159"/>
      <c r="B2943" s="160"/>
      <c r="C2943" s="160"/>
      <c r="D2943" s="161"/>
      <c r="E2943" s="160"/>
      <c r="F2943" s="162"/>
      <c r="G2943" s="163"/>
      <c r="H2943" s="164"/>
    </row>
    <row r="2944" spans="1:8" ht="14.25">
      <c r="A2944" s="148" t="s">
        <v>1401</v>
      </c>
      <c r="B2944" s="149" t="s">
        <v>7</v>
      </c>
      <c r="C2944" s="149" t="s">
        <v>1504</v>
      </c>
      <c r="D2944" s="165" t="s">
        <v>1505</v>
      </c>
      <c r="E2944" s="149" t="s">
        <v>10</v>
      </c>
      <c r="F2944" s="150" t="s">
        <v>11</v>
      </c>
      <c r="G2944" s="151" t="s">
        <v>1506</v>
      </c>
      <c r="H2944" s="152" t="s">
        <v>1507</v>
      </c>
    </row>
    <row r="2945" spans="1:8" ht="25.5">
      <c r="A2945" s="153" t="s">
        <v>1508</v>
      </c>
      <c r="B2945" s="154" t="s">
        <v>1402</v>
      </c>
      <c r="C2945" s="154" t="s">
        <v>27</v>
      </c>
      <c r="D2945" s="155" t="s">
        <v>1403</v>
      </c>
      <c r="E2945" s="154" t="s">
        <v>80</v>
      </c>
      <c r="F2945" s="156">
        <v>1</v>
      </c>
      <c r="G2945" s="157">
        <v>834.2</v>
      </c>
      <c r="H2945" s="158">
        <v>834.2</v>
      </c>
    </row>
    <row r="2946" spans="1:8" ht="25.5">
      <c r="A2946" s="166" t="s">
        <v>1510</v>
      </c>
      <c r="B2946" s="167" t="s">
        <v>1726</v>
      </c>
      <c r="C2946" s="167" t="s">
        <v>27</v>
      </c>
      <c r="D2946" s="168" t="s">
        <v>1727</v>
      </c>
      <c r="E2946" s="167" t="s">
        <v>1673</v>
      </c>
      <c r="F2946" s="169">
        <v>0.88100000000000001</v>
      </c>
      <c r="G2946" s="170">
        <v>22.64</v>
      </c>
      <c r="H2946" s="171">
        <v>19.940000000000001</v>
      </c>
    </row>
    <row r="2947" spans="1:8" ht="25.5">
      <c r="A2947" s="166" t="s">
        <v>1510</v>
      </c>
      <c r="B2947" s="167" t="s">
        <v>1794</v>
      </c>
      <c r="C2947" s="167" t="s">
        <v>27</v>
      </c>
      <c r="D2947" s="168" t="s">
        <v>1795</v>
      </c>
      <c r="E2947" s="167" t="s">
        <v>1668</v>
      </c>
      <c r="F2947" s="169">
        <v>0.13300000000000001</v>
      </c>
      <c r="G2947" s="170">
        <v>0.53</v>
      </c>
      <c r="H2947" s="171">
        <v>7.0000000000000007E-2</v>
      </c>
    </row>
    <row r="2948" spans="1:8" ht="25.5">
      <c r="A2948" s="166" t="s">
        <v>1510</v>
      </c>
      <c r="B2948" s="167" t="s">
        <v>1738</v>
      </c>
      <c r="C2948" s="167" t="s">
        <v>27</v>
      </c>
      <c r="D2948" s="168" t="s">
        <v>1739</v>
      </c>
      <c r="E2948" s="167" t="s">
        <v>1673</v>
      </c>
      <c r="F2948" s="169">
        <v>0.58699999999999997</v>
      </c>
      <c r="G2948" s="170">
        <v>31.21</v>
      </c>
      <c r="H2948" s="171">
        <v>18.32</v>
      </c>
    </row>
    <row r="2949" spans="1:8" ht="25.5">
      <c r="A2949" s="166" t="s">
        <v>1510</v>
      </c>
      <c r="B2949" s="167" t="s">
        <v>1796</v>
      </c>
      <c r="C2949" s="167" t="s">
        <v>27</v>
      </c>
      <c r="D2949" s="168" t="s">
        <v>1797</v>
      </c>
      <c r="E2949" s="167" t="s">
        <v>1678</v>
      </c>
      <c r="F2949" s="169">
        <v>0.161</v>
      </c>
      <c r="G2949" s="170">
        <v>1.38</v>
      </c>
      <c r="H2949" s="171">
        <v>0.22</v>
      </c>
    </row>
    <row r="2950" spans="1:8" ht="38.25">
      <c r="A2950" s="166" t="s">
        <v>1513</v>
      </c>
      <c r="B2950" s="167" t="s">
        <v>1798</v>
      </c>
      <c r="C2950" s="167" t="s">
        <v>27</v>
      </c>
      <c r="D2950" s="168" t="s">
        <v>1799</v>
      </c>
      <c r="E2950" s="167" t="s">
        <v>1800</v>
      </c>
      <c r="F2950" s="169">
        <v>1.26</v>
      </c>
      <c r="G2950" s="170">
        <v>631.47</v>
      </c>
      <c r="H2950" s="171">
        <v>795.65</v>
      </c>
    </row>
    <row r="2951" spans="1:8" ht="14.25">
      <c r="A2951" s="159"/>
      <c r="B2951" s="160"/>
      <c r="C2951" s="160"/>
      <c r="D2951" s="161"/>
      <c r="E2951" s="160"/>
      <c r="F2951" s="162"/>
      <c r="G2951" s="163"/>
      <c r="H2951" s="164"/>
    </row>
    <row r="2952" spans="1:8" ht="14.25">
      <c r="A2952" s="148" t="s">
        <v>1406</v>
      </c>
      <c r="B2952" s="149" t="s">
        <v>7</v>
      </c>
      <c r="C2952" s="149" t="s">
        <v>1504</v>
      </c>
      <c r="D2952" s="165" t="s">
        <v>1505</v>
      </c>
      <c r="E2952" s="149" t="s">
        <v>10</v>
      </c>
      <c r="F2952" s="150" t="s">
        <v>11</v>
      </c>
      <c r="G2952" s="151" t="s">
        <v>1506</v>
      </c>
      <c r="H2952" s="152" t="s">
        <v>1507</v>
      </c>
    </row>
    <row r="2953" spans="1:8" ht="25.5">
      <c r="A2953" s="153" t="s">
        <v>1508</v>
      </c>
      <c r="B2953" s="154" t="s">
        <v>1407</v>
      </c>
      <c r="C2953" s="154" t="s">
        <v>27</v>
      </c>
      <c r="D2953" s="155" t="s">
        <v>1425</v>
      </c>
      <c r="E2953" s="154" t="s">
        <v>80</v>
      </c>
      <c r="F2953" s="156">
        <v>1</v>
      </c>
      <c r="G2953" s="157">
        <v>720.23</v>
      </c>
      <c r="H2953" s="158">
        <v>720.23</v>
      </c>
    </row>
    <row r="2954" spans="1:8" ht="25.5">
      <c r="A2954" s="166" t="s">
        <v>1510</v>
      </c>
      <c r="B2954" s="167" t="s">
        <v>1674</v>
      </c>
      <c r="C2954" s="167" t="s">
        <v>27</v>
      </c>
      <c r="D2954" s="168" t="s">
        <v>1675</v>
      </c>
      <c r="E2954" s="167" t="s">
        <v>1673</v>
      </c>
      <c r="F2954" s="169">
        <v>0.224</v>
      </c>
      <c r="G2954" s="170">
        <v>30.75</v>
      </c>
      <c r="H2954" s="171">
        <v>6.88</v>
      </c>
    </row>
    <row r="2955" spans="1:8" ht="25.5">
      <c r="A2955" s="166" t="s">
        <v>1510</v>
      </c>
      <c r="B2955" s="167" t="s">
        <v>1726</v>
      </c>
      <c r="C2955" s="167" t="s">
        <v>27</v>
      </c>
      <c r="D2955" s="168" t="s">
        <v>1727</v>
      </c>
      <c r="E2955" s="167" t="s">
        <v>1673</v>
      </c>
      <c r="F2955" s="169">
        <v>1.345</v>
      </c>
      <c r="G2955" s="170">
        <v>22.64</v>
      </c>
      <c r="H2955" s="171">
        <v>30.45</v>
      </c>
    </row>
    <row r="2956" spans="1:8" ht="25.5">
      <c r="A2956" s="166" t="s">
        <v>1510</v>
      </c>
      <c r="B2956" s="167" t="s">
        <v>1796</v>
      </c>
      <c r="C2956" s="167" t="s">
        <v>27</v>
      </c>
      <c r="D2956" s="168" t="s">
        <v>1797</v>
      </c>
      <c r="E2956" s="167" t="s">
        <v>1678</v>
      </c>
      <c r="F2956" s="169">
        <v>9.4E-2</v>
      </c>
      <c r="G2956" s="170">
        <v>1.38</v>
      </c>
      <c r="H2956" s="171">
        <v>0.12</v>
      </c>
    </row>
    <row r="2957" spans="1:8" ht="25.5">
      <c r="A2957" s="166" t="s">
        <v>1510</v>
      </c>
      <c r="B2957" s="167" t="s">
        <v>1794</v>
      </c>
      <c r="C2957" s="167" t="s">
        <v>27</v>
      </c>
      <c r="D2957" s="168" t="s">
        <v>1795</v>
      </c>
      <c r="E2957" s="167" t="s">
        <v>1668</v>
      </c>
      <c r="F2957" s="169">
        <v>0.13</v>
      </c>
      <c r="G2957" s="170">
        <v>0.53</v>
      </c>
      <c r="H2957" s="171">
        <v>0.06</v>
      </c>
    </row>
    <row r="2958" spans="1:8" ht="25.5">
      <c r="A2958" s="166" t="s">
        <v>1510</v>
      </c>
      <c r="B2958" s="167" t="s">
        <v>1738</v>
      </c>
      <c r="C2958" s="167" t="s">
        <v>27</v>
      </c>
      <c r="D2958" s="168" t="s">
        <v>1739</v>
      </c>
      <c r="E2958" s="167" t="s">
        <v>1673</v>
      </c>
      <c r="F2958" s="169">
        <v>0.224</v>
      </c>
      <c r="G2958" s="170">
        <v>31.21</v>
      </c>
      <c r="H2958" s="171">
        <v>6.99</v>
      </c>
    </row>
    <row r="2959" spans="1:8" ht="38.25">
      <c r="A2959" s="166" t="s">
        <v>1513</v>
      </c>
      <c r="B2959" s="167" t="s">
        <v>3249</v>
      </c>
      <c r="C2959" s="167" t="s">
        <v>27</v>
      </c>
      <c r="D2959" s="168" t="s">
        <v>3250</v>
      </c>
      <c r="E2959" s="167" t="s">
        <v>1800</v>
      </c>
      <c r="F2959" s="169">
        <v>1.103</v>
      </c>
      <c r="G2959" s="170">
        <v>612.63</v>
      </c>
      <c r="H2959" s="171">
        <v>675.73</v>
      </c>
    </row>
    <row r="2960" spans="1:8" ht="14.25">
      <c r="A2960" s="159"/>
      <c r="B2960" s="160"/>
      <c r="C2960" s="160"/>
      <c r="D2960" s="161"/>
      <c r="E2960" s="160"/>
      <c r="F2960" s="162"/>
      <c r="G2960" s="163"/>
      <c r="H2960" s="164"/>
    </row>
    <row r="2961" spans="1:8" ht="14.25">
      <c r="A2961" s="148" t="s">
        <v>1429</v>
      </c>
      <c r="B2961" s="149" t="s">
        <v>7</v>
      </c>
      <c r="C2961" s="149" t="s">
        <v>1504</v>
      </c>
      <c r="D2961" s="165" t="s">
        <v>1505</v>
      </c>
      <c r="E2961" s="149" t="s">
        <v>10</v>
      </c>
      <c r="F2961" s="150" t="s">
        <v>11</v>
      </c>
      <c r="G2961" s="151" t="s">
        <v>1506</v>
      </c>
      <c r="H2961" s="152" t="s">
        <v>1507</v>
      </c>
    </row>
    <row r="2962" spans="1:8" ht="38.25">
      <c r="A2962" s="153" t="s">
        <v>1508</v>
      </c>
      <c r="B2962" s="154" t="s">
        <v>1430</v>
      </c>
      <c r="C2962" s="154" t="s">
        <v>27</v>
      </c>
      <c r="D2962" s="155" t="s">
        <v>1431</v>
      </c>
      <c r="E2962" s="154" t="s">
        <v>44</v>
      </c>
      <c r="F2962" s="156">
        <v>1</v>
      </c>
      <c r="G2962" s="157">
        <v>3.58</v>
      </c>
      <c r="H2962" s="158">
        <v>3.58</v>
      </c>
    </row>
    <row r="2963" spans="1:8" ht="25.5">
      <c r="A2963" s="166" t="s">
        <v>1510</v>
      </c>
      <c r="B2963" s="167" t="s">
        <v>1726</v>
      </c>
      <c r="C2963" s="167" t="s">
        <v>27</v>
      </c>
      <c r="D2963" s="168" t="s">
        <v>1727</v>
      </c>
      <c r="E2963" s="167" t="s">
        <v>1673</v>
      </c>
      <c r="F2963" s="169">
        <v>8.8999999999999996E-2</v>
      </c>
      <c r="G2963" s="170">
        <v>22.64</v>
      </c>
      <c r="H2963" s="171">
        <v>2.0099999999999998</v>
      </c>
    </row>
    <row r="2964" spans="1:8" ht="25.5">
      <c r="A2964" s="166" t="s">
        <v>1510</v>
      </c>
      <c r="B2964" s="167" t="s">
        <v>1808</v>
      </c>
      <c r="C2964" s="167" t="s">
        <v>27</v>
      </c>
      <c r="D2964" s="168" t="s">
        <v>1809</v>
      </c>
      <c r="E2964" s="167" t="s">
        <v>1668</v>
      </c>
      <c r="F2964" s="169">
        <v>4.2000000000000003E-2</v>
      </c>
      <c r="G2964" s="170">
        <v>0.67</v>
      </c>
      <c r="H2964" s="171">
        <v>0.02</v>
      </c>
    </row>
    <row r="2965" spans="1:8" ht="25.5">
      <c r="A2965" s="166" t="s">
        <v>1510</v>
      </c>
      <c r="B2965" s="167" t="s">
        <v>1810</v>
      </c>
      <c r="C2965" s="167" t="s">
        <v>27</v>
      </c>
      <c r="D2965" s="168" t="s">
        <v>1811</v>
      </c>
      <c r="E2965" s="167" t="s">
        <v>1678</v>
      </c>
      <c r="F2965" s="169">
        <v>2.5000000000000001E-2</v>
      </c>
      <c r="G2965" s="170">
        <v>6.18</v>
      </c>
      <c r="H2965" s="171">
        <v>0.15</v>
      </c>
    </row>
    <row r="2966" spans="1:8" ht="25.5">
      <c r="A2966" s="166" t="s">
        <v>1510</v>
      </c>
      <c r="B2966" s="167" t="s">
        <v>1738</v>
      </c>
      <c r="C2966" s="167" t="s">
        <v>27</v>
      </c>
      <c r="D2966" s="168" t="s">
        <v>1739</v>
      </c>
      <c r="E2966" s="167" t="s">
        <v>1673</v>
      </c>
      <c r="F2966" s="169">
        <v>4.4999999999999998E-2</v>
      </c>
      <c r="G2966" s="170">
        <v>31.21</v>
      </c>
      <c r="H2966" s="171">
        <v>1.4</v>
      </c>
    </row>
    <row r="2967" spans="1:8" ht="14.25">
      <c r="A2967" s="159"/>
      <c r="B2967" s="160"/>
      <c r="C2967" s="160"/>
      <c r="D2967" s="161"/>
      <c r="E2967" s="160"/>
      <c r="F2967" s="162"/>
      <c r="G2967" s="163"/>
      <c r="H2967" s="164"/>
    </row>
    <row r="2968" spans="1:8" ht="14.25">
      <c r="A2968" s="148" t="s">
        <v>1437</v>
      </c>
      <c r="B2968" s="149" t="s">
        <v>7</v>
      </c>
      <c r="C2968" s="149" t="s">
        <v>1504</v>
      </c>
      <c r="D2968" s="165" t="s">
        <v>1505</v>
      </c>
      <c r="E2968" s="149" t="s">
        <v>10</v>
      </c>
      <c r="F2968" s="150" t="s">
        <v>11</v>
      </c>
      <c r="G2968" s="151" t="s">
        <v>1506</v>
      </c>
      <c r="H2968" s="152" t="s">
        <v>1507</v>
      </c>
    </row>
    <row r="2969" spans="1:8" ht="14.25">
      <c r="A2969" s="153" t="s">
        <v>1508</v>
      </c>
      <c r="B2969" s="154" t="s">
        <v>1438</v>
      </c>
      <c r="C2969" s="154" t="s">
        <v>27</v>
      </c>
      <c r="D2969" s="155" t="s">
        <v>1439</v>
      </c>
      <c r="E2969" s="154" t="s">
        <v>76</v>
      </c>
      <c r="F2969" s="156">
        <v>1</v>
      </c>
      <c r="G2969" s="157">
        <v>1482.73</v>
      </c>
      <c r="H2969" s="158">
        <v>1482.73</v>
      </c>
    </row>
    <row r="2970" spans="1:8" ht="25.5">
      <c r="A2970" s="166" t="s">
        <v>1510</v>
      </c>
      <c r="B2970" s="167" t="s">
        <v>1738</v>
      </c>
      <c r="C2970" s="167" t="s">
        <v>27</v>
      </c>
      <c r="D2970" s="168" t="s">
        <v>1739</v>
      </c>
      <c r="E2970" s="167" t="s">
        <v>1673</v>
      </c>
      <c r="F2970" s="169">
        <v>3.464</v>
      </c>
      <c r="G2970" s="170">
        <v>31.21</v>
      </c>
      <c r="H2970" s="171">
        <v>108.11</v>
      </c>
    </row>
    <row r="2971" spans="1:8" ht="25.5">
      <c r="A2971" s="166" t="s">
        <v>1510</v>
      </c>
      <c r="B2971" s="167" t="s">
        <v>2072</v>
      </c>
      <c r="C2971" s="167" t="s">
        <v>27</v>
      </c>
      <c r="D2971" s="168" t="s">
        <v>2073</v>
      </c>
      <c r="E2971" s="154" t="s">
        <v>80</v>
      </c>
      <c r="F2971" s="169">
        <v>4.2200000000000001E-2</v>
      </c>
      <c r="G2971" s="170">
        <v>690.51</v>
      </c>
      <c r="H2971" s="171">
        <v>29.13</v>
      </c>
    </row>
    <row r="2972" spans="1:8" ht="25.5">
      <c r="A2972" s="166" t="s">
        <v>1510</v>
      </c>
      <c r="B2972" s="167" t="s">
        <v>1726</v>
      </c>
      <c r="C2972" s="167" t="s">
        <v>27</v>
      </c>
      <c r="D2972" s="168" t="s">
        <v>1727</v>
      </c>
      <c r="E2972" s="154" t="s">
        <v>1673</v>
      </c>
      <c r="F2972" s="169">
        <v>1.732</v>
      </c>
      <c r="G2972" s="170">
        <v>22.64</v>
      </c>
      <c r="H2972" s="171">
        <v>39.21</v>
      </c>
    </row>
    <row r="2973" spans="1:8" ht="38.25">
      <c r="A2973" s="166" t="s">
        <v>1513</v>
      </c>
      <c r="B2973" s="167" t="s">
        <v>3251</v>
      </c>
      <c r="C2973" s="167" t="s">
        <v>27</v>
      </c>
      <c r="D2973" s="168" t="s">
        <v>3252</v>
      </c>
      <c r="E2973" s="154" t="s">
        <v>76</v>
      </c>
      <c r="F2973" s="169">
        <v>1</v>
      </c>
      <c r="G2973" s="170">
        <v>1306.28</v>
      </c>
      <c r="H2973" s="171">
        <v>1306.28</v>
      </c>
    </row>
    <row r="2974" spans="1:8" ht="14.25">
      <c r="A2974" s="159"/>
      <c r="B2974" s="160"/>
      <c r="C2974" s="160"/>
      <c r="D2974" s="161"/>
      <c r="E2974" s="160"/>
      <c r="F2974" s="162"/>
      <c r="G2974" s="163"/>
      <c r="H2974" s="164"/>
    </row>
    <row r="2975" spans="1:8" ht="14.25">
      <c r="A2975" s="148" t="s">
        <v>1443</v>
      </c>
      <c r="B2975" s="149" t="s">
        <v>7</v>
      </c>
      <c r="C2975" s="149" t="s">
        <v>1504</v>
      </c>
      <c r="D2975" s="165" t="s">
        <v>1505</v>
      </c>
      <c r="E2975" s="149" t="s">
        <v>10</v>
      </c>
      <c r="F2975" s="150" t="s">
        <v>11</v>
      </c>
      <c r="G2975" s="151" t="s">
        <v>1506</v>
      </c>
      <c r="H2975" s="152" t="s">
        <v>1507</v>
      </c>
    </row>
    <row r="2976" spans="1:8" ht="38.25">
      <c r="A2976" s="153" t="s">
        <v>1508</v>
      </c>
      <c r="B2976" s="154" t="s">
        <v>1444</v>
      </c>
      <c r="C2976" s="154" t="s">
        <v>20</v>
      </c>
      <c r="D2976" s="155" t="s">
        <v>1445</v>
      </c>
      <c r="E2976" s="154" t="s">
        <v>44</v>
      </c>
      <c r="F2976" s="156">
        <v>1</v>
      </c>
      <c r="G2976" s="157">
        <v>127.68</v>
      </c>
      <c r="H2976" s="158">
        <v>127.68</v>
      </c>
    </row>
    <row r="2977" spans="1:8" ht="14.25">
      <c r="A2977" s="166" t="s">
        <v>1513</v>
      </c>
      <c r="B2977" s="167" t="s">
        <v>3253</v>
      </c>
      <c r="C2977" s="167" t="s">
        <v>20</v>
      </c>
      <c r="D2977" s="168" t="s">
        <v>3254</v>
      </c>
      <c r="E2977" s="167" t="s">
        <v>48</v>
      </c>
      <c r="F2977" s="169">
        <v>0.61</v>
      </c>
      <c r="G2977" s="170">
        <v>0.37</v>
      </c>
      <c r="H2977" s="171" t="s">
        <v>3255</v>
      </c>
    </row>
    <row r="2978" spans="1:8" ht="14.25">
      <c r="A2978" s="166" t="s">
        <v>1513</v>
      </c>
      <c r="B2978" s="167" t="s">
        <v>3256</v>
      </c>
      <c r="C2978" s="167" t="s">
        <v>20</v>
      </c>
      <c r="D2978" s="168" t="s">
        <v>3257</v>
      </c>
      <c r="E2978" s="154" t="s">
        <v>48</v>
      </c>
      <c r="F2978" s="169">
        <v>3</v>
      </c>
      <c r="G2978" s="170">
        <v>8.74</v>
      </c>
      <c r="H2978" s="171" t="s">
        <v>3258</v>
      </c>
    </row>
    <row r="2979" spans="1:8" ht="38.25">
      <c r="A2979" s="166" t="s">
        <v>1513</v>
      </c>
      <c r="B2979" s="167" t="s">
        <v>3259</v>
      </c>
      <c r="C2979" s="167" t="s">
        <v>20</v>
      </c>
      <c r="D2979" s="168" t="s">
        <v>3260</v>
      </c>
      <c r="E2979" s="154" t="s">
        <v>44</v>
      </c>
      <c r="F2979" s="169">
        <v>1.2</v>
      </c>
      <c r="G2979" s="170">
        <v>60.46</v>
      </c>
      <c r="H2979" s="171" t="s">
        <v>3261</v>
      </c>
    </row>
    <row r="2980" spans="1:8" ht="14.25">
      <c r="A2980" s="166" t="s">
        <v>1508</v>
      </c>
      <c r="B2980" s="167" t="s">
        <v>1741</v>
      </c>
      <c r="C2980" s="167" t="s">
        <v>20</v>
      </c>
      <c r="D2980" s="168" t="s">
        <v>1727</v>
      </c>
      <c r="E2980" s="154" t="s">
        <v>1585</v>
      </c>
      <c r="F2980" s="169">
        <v>0.8</v>
      </c>
      <c r="G2980" s="170">
        <v>22.66</v>
      </c>
      <c r="H2980" s="171">
        <v>18.128</v>
      </c>
    </row>
    <row r="2981" spans="1:8" ht="14.25">
      <c r="A2981" s="166" t="s">
        <v>1508</v>
      </c>
      <c r="B2981" s="167" t="s">
        <v>3262</v>
      </c>
      <c r="C2981" s="167" t="s">
        <v>20</v>
      </c>
      <c r="D2981" s="168" t="s">
        <v>3263</v>
      </c>
      <c r="E2981" s="154" t="s">
        <v>1585</v>
      </c>
      <c r="F2981" s="169">
        <v>0.4</v>
      </c>
      <c r="G2981" s="170">
        <v>26.38</v>
      </c>
      <c r="H2981" s="171">
        <v>10.552</v>
      </c>
    </row>
    <row r="2982" spans="1:8" ht="14.25">
      <c r="A2982" s="159"/>
      <c r="B2982" s="160"/>
      <c r="C2982" s="160"/>
      <c r="D2982" s="161"/>
      <c r="E2982" s="160"/>
      <c r="F2982" s="162"/>
      <c r="G2982" s="163"/>
      <c r="H2982" s="164"/>
    </row>
    <row r="2983" spans="1:8" ht="14.25">
      <c r="A2983" s="148" t="s">
        <v>1446</v>
      </c>
      <c r="B2983" s="149" t="s">
        <v>7</v>
      </c>
      <c r="C2983" s="149" t="s">
        <v>1504</v>
      </c>
      <c r="D2983" s="165" t="s">
        <v>1505</v>
      </c>
      <c r="E2983" s="149" t="s">
        <v>10</v>
      </c>
      <c r="F2983" s="150" t="s">
        <v>11</v>
      </c>
      <c r="G2983" s="151" t="s">
        <v>1506</v>
      </c>
      <c r="H2983" s="152" t="s">
        <v>1507</v>
      </c>
    </row>
    <row r="2984" spans="1:8" ht="51">
      <c r="A2984" s="153" t="s">
        <v>1508</v>
      </c>
      <c r="B2984" s="154" t="s">
        <v>1447</v>
      </c>
      <c r="C2984" s="154" t="s">
        <v>20</v>
      </c>
      <c r="D2984" s="155" t="s">
        <v>1448</v>
      </c>
      <c r="E2984" s="154" t="s">
        <v>1190</v>
      </c>
      <c r="F2984" s="156">
        <v>1</v>
      </c>
      <c r="G2984" s="157">
        <v>22.45</v>
      </c>
      <c r="H2984" s="158">
        <v>22.45</v>
      </c>
    </row>
    <row r="2985" spans="1:8" ht="14.25">
      <c r="A2985" s="166" t="s">
        <v>1513</v>
      </c>
      <c r="B2985" s="167" t="s">
        <v>3264</v>
      </c>
      <c r="C2985" s="167" t="s">
        <v>20</v>
      </c>
      <c r="D2985" s="168" t="s">
        <v>3265</v>
      </c>
      <c r="E2985" s="167" t="s">
        <v>1190</v>
      </c>
      <c r="F2985" s="169">
        <v>0.13</v>
      </c>
      <c r="G2985" s="170">
        <v>9.16</v>
      </c>
      <c r="H2985" s="171" t="s">
        <v>3266</v>
      </c>
    </row>
    <row r="2986" spans="1:8" ht="14.25">
      <c r="A2986" s="166" t="s">
        <v>1513</v>
      </c>
      <c r="B2986" s="167" t="s">
        <v>3267</v>
      </c>
      <c r="C2986" s="167" t="s">
        <v>20</v>
      </c>
      <c r="D2986" s="168" t="s">
        <v>3268</v>
      </c>
      <c r="E2986" s="167" t="s">
        <v>1190</v>
      </c>
      <c r="F2986" s="169">
        <v>0.87</v>
      </c>
      <c r="G2986" s="170">
        <v>9.1999999999999993</v>
      </c>
      <c r="H2986" s="171" t="s">
        <v>3269</v>
      </c>
    </row>
    <row r="2987" spans="1:8" ht="25.5">
      <c r="A2987" s="166" t="s">
        <v>1508</v>
      </c>
      <c r="B2987" s="167" t="s">
        <v>3270</v>
      </c>
      <c r="C2987" s="167" t="s">
        <v>20</v>
      </c>
      <c r="D2987" s="168" t="s">
        <v>3271</v>
      </c>
      <c r="E2987" s="167" t="s">
        <v>1190</v>
      </c>
      <c r="F2987" s="169">
        <v>1</v>
      </c>
      <c r="G2987" s="170">
        <v>8.31</v>
      </c>
      <c r="H2987" s="171" t="s">
        <v>3272</v>
      </c>
    </row>
    <row r="2988" spans="1:8" ht="25.5">
      <c r="A2988" s="166" t="s">
        <v>1508</v>
      </c>
      <c r="B2988" s="167" t="s">
        <v>3273</v>
      </c>
      <c r="C2988" s="167" t="s">
        <v>20</v>
      </c>
      <c r="D2988" s="168" t="s">
        <v>3274</v>
      </c>
      <c r="E2988" s="167" t="s">
        <v>1190</v>
      </c>
      <c r="F2988" s="169">
        <v>1</v>
      </c>
      <c r="G2988" s="170">
        <v>4.41</v>
      </c>
      <c r="H2988" s="171" t="s">
        <v>3275</v>
      </c>
    </row>
    <row r="2989" spans="1:8" ht="38.25">
      <c r="A2989" s="166" t="s">
        <v>1508</v>
      </c>
      <c r="B2989" s="167" t="s">
        <v>2003</v>
      </c>
      <c r="C2989" s="167" t="s">
        <v>20</v>
      </c>
      <c r="D2989" s="168" t="s">
        <v>2004</v>
      </c>
      <c r="E2989" s="167" t="s">
        <v>44</v>
      </c>
      <c r="F2989" s="169">
        <v>3.40781E-2</v>
      </c>
      <c r="G2989" s="170">
        <v>15.57</v>
      </c>
      <c r="H2989" s="171" t="s">
        <v>3276</v>
      </c>
    </row>
    <row r="2990" spans="1:8" ht="14.25">
      <c r="A2990" s="159"/>
      <c r="B2990" s="160"/>
      <c r="C2990" s="160"/>
      <c r="D2990" s="161"/>
      <c r="E2990" s="160"/>
      <c r="F2990" s="162"/>
      <c r="G2990" s="163"/>
      <c r="H2990" s="164"/>
    </row>
    <row r="2991" spans="1:8" ht="14.25">
      <c r="A2991" s="148" t="s">
        <v>1453</v>
      </c>
      <c r="B2991" s="149" t="s">
        <v>7</v>
      </c>
      <c r="C2991" s="149" t="s">
        <v>1504</v>
      </c>
      <c r="D2991" s="165" t="s">
        <v>1505</v>
      </c>
      <c r="E2991" s="149" t="s">
        <v>10</v>
      </c>
      <c r="F2991" s="150" t="s">
        <v>11</v>
      </c>
      <c r="G2991" s="151" t="s">
        <v>1506</v>
      </c>
      <c r="H2991" s="152" t="s">
        <v>1507</v>
      </c>
    </row>
    <row r="2992" spans="1:8" ht="25.5">
      <c r="A2992" s="153" t="s">
        <v>1508</v>
      </c>
      <c r="B2992" s="154" t="s">
        <v>1454</v>
      </c>
      <c r="C2992" s="154" t="s">
        <v>27</v>
      </c>
      <c r="D2992" s="155" t="s">
        <v>1455</v>
      </c>
      <c r="E2992" s="154" t="s">
        <v>44</v>
      </c>
      <c r="F2992" s="156">
        <v>1</v>
      </c>
      <c r="G2992" s="157">
        <v>164.48</v>
      </c>
      <c r="H2992" s="158">
        <v>164.48</v>
      </c>
    </row>
    <row r="2993" spans="1:8" ht="25.5">
      <c r="A2993" s="166" t="s">
        <v>1510</v>
      </c>
      <c r="B2993" s="167" t="s">
        <v>3277</v>
      </c>
      <c r="C2993" s="167" t="s">
        <v>27</v>
      </c>
      <c r="D2993" s="168" t="s">
        <v>3278</v>
      </c>
      <c r="E2993" s="167" t="s">
        <v>1673</v>
      </c>
      <c r="F2993" s="169">
        <v>5.6000000000000001E-2</v>
      </c>
      <c r="G2993" s="170">
        <v>30.45</v>
      </c>
      <c r="H2993" s="171">
        <v>1.7</v>
      </c>
    </row>
    <row r="2994" spans="1:8" ht="25.5">
      <c r="A2994" s="166" t="s">
        <v>1510</v>
      </c>
      <c r="B2994" s="167" t="s">
        <v>3279</v>
      </c>
      <c r="C2994" s="167" t="s">
        <v>27</v>
      </c>
      <c r="D2994" s="168" t="s">
        <v>3280</v>
      </c>
      <c r="E2994" s="167" t="s">
        <v>1668</v>
      </c>
      <c r="F2994" s="169">
        <v>1.1999999999999999E-3</v>
      </c>
      <c r="G2994" s="170">
        <v>27.77</v>
      </c>
      <c r="H2994" s="171">
        <v>0.03</v>
      </c>
    </row>
    <row r="2995" spans="1:8" ht="25.5">
      <c r="A2995" s="166" t="s">
        <v>1510</v>
      </c>
      <c r="B2995" s="167" t="s">
        <v>3281</v>
      </c>
      <c r="C2995" s="167" t="s">
        <v>27</v>
      </c>
      <c r="D2995" s="168" t="s">
        <v>3282</v>
      </c>
      <c r="E2995" s="167" t="s">
        <v>1678</v>
      </c>
      <c r="F2995" s="169">
        <v>8.9999999999999998E-4</v>
      </c>
      <c r="G2995" s="170">
        <v>28.77</v>
      </c>
      <c r="H2995" s="171">
        <v>0.02</v>
      </c>
    </row>
    <row r="2996" spans="1:8" ht="25.5">
      <c r="A2996" s="166" t="s">
        <v>1510</v>
      </c>
      <c r="B2996" s="167" t="s">
        <v>1726</v>
      </c>
      <c r="C2996" s="167" t="s">
        <v>27</v>
      </c>
      <c r="D2996" s="168" t="s">
        <v>1727</v>
      </c>
      <c r="E2996" s="167" t="s">
        <v>1673</v>
      </c>
      <c r="F2996" s="169">
        <v>6.2E-2</v>
      </c>
      <c r="G2996" s="170">
        <v>22.64</v>
      </c>
      <c r="H2996" s="171">
        <v>1.4</v>
      </c>
    </row>
    <row r="2997" spans="1:8" ht="51">
      <c r="A2997" s="166" t="s">
        <v>1513</v>
      </c>
      <c r="B2997" s="167" t="s">
        <v>3283</v>
      </c>
      <c r="C2997" s="167" t="s">
        <v>27</v>
      </c>
      <c r="D2997" s="168" t="s">
        <v>3284</v>
      </c>
      <c r="E2997" s="167" t="s">
        <v>44</v>
      </c>
      <c r="F2997" s="169">
        <v>1.1459999999999999</v>
      </c>
      <c r="G2997" s="170">
        <v>131.33000000000001</v>
      </c>
      <c r="H2997" s="171">
        <v>150.5</v>
      </c>
    </row>
    <row r="2998" spans="1:8" ht="25.5">
      <c r="A2998" s="166" t="s">
        <v>1513</v>
      </c>
      <c r="B2998" s="167" t="s">
        <v>3285</v>
      </c>
      <c r="C2998" s="167" t="s">
        <v>27</v>
      </c>
      <c r="D2998" s="168" t="s">
        <v>3286</v>
      </c>
      <c r="E2998" s="167" t="s">
        <v>2109</v>
      </c>
      <c r="F2998" s="169">
        <v>4.1500000000000004</v>
      </c>
      <c r="G2998" s="170">
        <v>2.61</v>
      </c>
      <c r="H2998" s="171">
        <v>10.83</v>
      </c>
    </row>
    <row r="2999" spans="1:8" ht="14.25">
      <c r="A2999" s="159"/>
      <c r="B2999" s="160"/>
      <c r="C2999" s="160"/>
      <c r="D2999" s="161"/>
      <c r="E2999" s="160"/>
      <c r="F2999" s="162"/>
      <c r="G2999" s="163"/>
      <c r="H2999" s="164"/>
    </row>
    <row r="3000" spans="1:8" ht="14.25">
      <c r="A3000" s="148" t="s">
        <v>1456</v>
      </c>
      <c r="B3000" s="149" t="s">
        <v>7</v>
      </c>
      <c r="C3000" s="149" t="s">
        <v>1504</v>
      </c>
      <c r="D3000" s="165" t="s">
        <v>1505</v>
      </c>
      <c r="E3000" s="149" t="s">
        <v>10</v>
      </c>
      <c r="F3000" s="150" t="s">
        <v>11</v>
      </c>
      <c r="G3000" s="151" t="s">
        <v>1506</v>
      </c>
      <c r="H3000" s="152" t="s">
        <v>1507</v>
      </c>
    </row>
    <row r="3001" spans="1:8" ht="25.5">
      <c r="A3001" s="153" t="s">
        <v>1508</v>
      </c>
      <c r="B3001" s="154" t="s">
        <v>1457</v>
      </c>
      <c r="C3001" s="154" t="s">
        <v>27</v>
      </c>
      <c r="D3001" s="155" t="s">
        <v>1458</v>
      </c>
      <c r="E3001" s="154" t="s">
        <v>322</v>
      </c>
      <c r="F3001" s="156">
        <v>1</v>
      </c>
      <c r="G3001" s="157">
        <v>74.22</v>
      </c>
      <c r="H3001" s="158">
        <v>74.22</v>
      </c>
    </row>
    <row r="3002" spans="1:8" ht="25.5">
      <c r="A3002" s="166" t="s">
        <v>1510</v>
      </c>
      <c r="B3002" s="167" t="s">
        <v>3281</v>
      </c>
      <c r="C3002" s="167" t="s">
        <v>27</v>
      </c>
      <c r="D3002" s="168" t="s">
        <v>3282</v>
      </c>
      <c r="E3002" s="167" t="s">
        <v>1678</v>
      </c>
      <c r="F3002" s="169">
        <v>1.32E-2</v>
      </c>
      <c r="G3002" s="170">
        <v>28.77</v>
      </c>
      <c r="H3002" s="171">
        <v>0.37</v>
      </c>
    </row>
    <row r="3003" spans="1:8" ht="25.5">
      <c r="A3003" s="166" t="s">
        <v>1510</v>
      </c>
      <c r="B3003" s="167" t="s">
        <v>1726</v>
      </c>
      <c r="C3003" s="167" t="s">
        <v>27</v>
      </c>
      <c r="D3003" s="168" t="s">
        <v>1727</v>
      </c>
      <c r="E3003" s="167" t="s">
        <v>1673</v>
      </c>
      <c r="F3003" s="169">
        <v>0.28199999999999997</v>
      </c>
      <c r="G3003" s="170">
        <v>22.64</v>
      </c>
      <c r="H3003" s="171">
        <v>6.38</v>
      </c>
    </row>
    <row r="3004" spans="1:8" ht="25.5">
      <c r="A3004" s="166" t="s">
        <v>1510</v>
      </c>
      <c r="B3004" s="167" t="s">
        <v>3279</v>
      </c>
      <c r="C3004" s="167" t="s">
        <v>27</v>
      </c>
      <c r="D3004" s="168" t="s">
        <v>3280</v>
      </c>
      <c r="E3004" s="167" t="s">
        <v>1668</v>
      </c>
      <c r="F3004" s="169">
        <v>1.83E-2</v>
      </c>
      <c r="G3004" s="170">
        <v>27.77</v>
      </c>
      <c r="H3004" s="171">
        <v>0.5</v>
      </c>
    </row>
    <row r="3005" spans="1:8" ht="25.5">
      <c r="A3005" s="166" t="s">
        <v>1510</v>
      </c>
      <c r="B3005" s="167" t="s">
        <v>3277</v>
      </c>
      <c r="C3005" s="167" t="s">
        <v>27</v>
      </c>
      <c r="D3005" s="168" t="s">
        <v>3278</v>
      </c>
      <c r="E3005" s="167" t="s">
        <v>1673</v>
      </c>
      <c r="F3005" s="169">
        <v>0.188</v>
      </c>
      <c r="G3005" s="170">
        <v>30.45</v>
      </c>
      <c r="H3005" s="171">
        <v>5.72</v>
      </c>
    </row>
    <row r="3006" spans="1:8" ht="25.5">
      <c r="A3006" s="166" t="s">
        <v>1513</v>
      </c>
      <c r="B3006" s="167" t="s">
        <v>2087</v>
      </c>
      <c r="C3006" s="167" t="s">
        <v>27</v>
      </c>
      <c r="D3006" s="168" t="s">
        <v>2088</v>
      </c>
      <c r="E3006" s="167" t="s">
        <v>2089</v>
      </c>
      <c r="F3006" s="169">
        <v>5.2999999999999999E-2</v>
      </c>
      <c r="G3006" s="170">
        <v>30.88</v>
      </c>
      <c r="H3006" s="171">
        <v>1.63</v>
      </c>
    </row>
    <row r="3007" spans="1:8" ht="14.25">
      <c r="A3007" s="166" t="s">
        <v>1513</v>
      </c>
      <c r="B3007" s="167" t="s">
        <v>3287</v>
      </c>
      <c r="C3007" s="167" t="s">
        <v>27</v>
      </c>
      <c r="D3007" s="168" t="s">
        <v>3288</v>
      </c>
      <c r="E3007" s="167" t="s">
        <v>99</v>
      </c>
      <c r="F3007" s="169">
        <v>5.8999999999999997E-2</v>
      </c>
      <c r="G3007" s="170">
        <v>328.19</v>
      </c>
      <c r="H3007" s="171">
        <v>19.36</v>
      </c>
    </row>
    <row r="3008" spans="1:8" ht="14.25">
      <c r="A3008" s="166" t="s">
        <v>1513</v>
      </c>
      <c r="B3008" s="167" t="s">
        <v>3289</v>
      </c>
      <c r="C3008" s="167" t="s">
        <v>27</v>
      </c>
      <c r="D3008" s="168" t="s">
        <v>3290</v>
      </c>
      <c r="E3008" s="167" t="s">
        <v>322</v>
      </c>
      <c r="F3008" s="169">
        <v>1.05</v>
      </c>
      <c r="G3008" s="170">
        <v>38.049999999999997</v>
      </c>
      <c r="H3008" s="171">
        <v>39.950000000000003</v>
      </c>
    </row>
    <row r="3009" spans="1:8" ht="14.25">
      <c r="A3009" s="166" t="s">
        <v>1513</v>
      </c>
      <c r="B3009" s="167" t="s">
        <v>1685</v>
      </c>
      <c r="C3009" s="167" t="s">
        <v>27</v>
      </c>
      <c r="D3009" s="168" t="s">
        <v>1686</v>
      </c>
      <c r="E3009" s="167" t="s">
        <v>99</v>
      </c>
      <c r="F3009" s="169">
        <v>8.0000000000000002E-3</v>
      </c>
      <c r="G3009" s="170">
        <v>17.940000000000001</v>
      </c>
      <c r="H3009" s="171">
        <v>0.14000000000000001</v>
      </c>
    </row>
    <row r="3010" spans="1:8" ht="25.5">
      <c r="A3010" s="166" t="s">
        <v>1513</v>
      </c>
      <c r="B3010" s="167" t="s">
        <v>3291</v>
      </c>
      <c r="C3010" s="167" t="s">
        <v>27</v>
      </c>
      <c r="D3010" s="168" t="s">
        <v>3292</v>
      </c>
      <c r="E3010" s="167" t="s">
        <v>99</v>
      </c>
      <c r="F3010" s="169">
        <v>1.6000000000000001E-3</v>
      </c>
      <c r="G3010" s="170">
        <v>107.99</v>
      </c>
      <c r="H3010" s="171">
        <v>0.17</v>
      </c>
    </row>
    <row r="3011" spans="1:8" ht="14.25">
      <c r="A3011" s="159"/>
      <c r="B3011" s="160"/>
      <c r="C3011" s="160"/>
      <c r="D3011" s="161"/>
      <c r="E3011" s="160"/>
      <c r="F3011" s="162"/>
      <c r="G3011" s="163"/>
      <c r="H3011" s="164"/>
    </row>
    <row r="3012" spans="1:8" ht="14.25">
      <c r="A3012" s="148" t="s">
        <v>1459</v>
      </c>
      <c r="B3012" s="149" t="s">
        <v>7</v>
      </c>
      <c r="C3012" s="149" t="s">
        <v>1504</v>
      </c>
      <c r="D3012" s="165" t="s">
        <v>1505</v>
      </c>
      <c r="E3012" s="149" t="s">
        <v>10</v>
      </c>
      <c r="F3012" s="150" t="s">
        <v>11</v>
      </c>
      <c r="G3012" s="151" t="s">
        <v>1506</v>
      </c>
      <c r="H3012" s="152" t="s">
        <v>1507</v>
      </c>
    </row>
    <row r="3013" spans="1:8" ht="25.5">
      <c r="A3013" s="153" t="s">
        <v>1508</v>
      </c>
      <c r="B3013" s="154" t="s">
        <v>1460</v>
      </c>
      <c r="C3013" s="154" t="s">
        <v>27</v>
      </c>
      <c r="D3013" s="155" t="s">
        <v>1461</v>
      </c>
      <c r="E3013" s="154" t="s">
        <v>322</v>
      </c>
      <c r="F3013" s="156">
        <v>1</v>
      </c>
      <c r="G3013" s="157">
        <v>58.93</v>
      </c>
      <c r="H3013" s="158">
        <v>58.93</v>
      </c>
    </row>
    <row r="3014" spans="1:8" ht="25.5">
      <c r="A3014" s="166" t="s">
        <v>1510</v>
      </c>
      <c r="B3014" s="167" t="s">
        <v>3281</v>
      </c>
      <c r="C3014" s="167" t="s">
        <v>27</v>
      </c>
      <c r="D3014" s="168" t="s">
        <v>3282</v>
      </c>
      <c r="E3014" s="154" t="s">
        <v>1678</v>
      </c>
      <c r="F3014" s="169">
        <v>1.32E-2</v>
      </c>
      <c r="G3014" s="170">
        <v>28.77</v>
      </c>
      <c r="H3014" s="171">
        <v>0.37</v>
      </c>
    </row>
    <row r="3015" spans="1:8" ht="25.5">
      <c r="A3015" s="166" t="s">
        <v>1510</v>
      </c>
      <c r="B3015" s="167" t="s">
        <v>3279</v>
      </c>
      <c r="C3015" s="167" t="s">
        <v>27</v>
      </c>
      <c r="D3015" s="168" t="s">
        <v>3280</v>
      </c>
      <c r="E3015" s="154" t="s">
        <v>1668</v>
      </c>
      <c r="F3015" s="169">
        <v>1.83E-2</v>
      </c>
      <c r="G3015" s="170">
        <v>27.77</v>
      </c>
      <c r="H3015" s="171">
        <v>0.5</v>
      </c>
    </row>
    <row r="3016" spans="1:8" ht="25.5">
      <c r="A3016" s="166" t="s">
        <v>1510</v>
      </c>
      <c r="B3016" s="167" t="s">
        <v>3277</v>
      </c>
      <c r="C3016" s="167" t="s">
        <v>27</v>
      </c>
      <c r="D3016" s="168" t="s">
        <v>3278</v>
      </c>
      <c r="E3016" s="154" t="s">
        <v>1673</v>
      </c>
      <c r="F3016" s="169">
        <v>0.112</v>
      </c>
      <c r="G3016" s="170">
        <v>30.45</v>
      </c>
      <c r="H3016" s="171">
        <v>3.41</v>
      </c>
    </row>
    <row r="3017" spans="1:8" ht="25.5">
      <c r="A3017" s="166" t="s">
        <v>1510</v>
      </c>
      <c r="B3017" s="167" t="s">
        <v>1726</v>
      </c>
      <c r="C3017" s="167" t="s">
        <v>27</v>
      </c>
      <c r="D3017" s="168" t="s">
        <v>1727</v>
      </c>
      <c r="E3017" s="154" t="s">
        <v>1673</v>
      </c>
      <c r="F3017" s="169">
        <v>0.20699999999999999</v>
      </c>
      <c r="G3017" s="170">
        <v>22.64</v>
      </c>
      <c r="H3017" s="171">
        <v>4.68</v>
      </c>
    </row>
    <row r="3018" spans="1:8" ht="25.5">
      <c r="A3018" s="166" t="s">
        <v>1513</v>
      </c>
      <c r="B3018" s="167" t="s">
        <v>3291</v>
      </c>
      <c r="C3018" s="167" t="s">
        <v>27</v>
      </c>
      <c r="D3018" s="168" t="s">
        <v>3292</v>
      </c>
      <c r="E3018" s="154" t="s">
        <v>99</v>
      </c>
      <c r="F3018" s="169">
        <v>1.1999999999999999E-3</v>
      </c>
      <c r="G3018" s="170">
        <v>107.99</v>
      </c>
      <c r="H3018" s="171">
        <v>0.12</v>
      </c>
    </row>
    <row r="3019" spans="1:8" ht="14.25">
      <c r="A3019" s="166" t="s">
        <v>1513</v>
      </c>
      <c r="B3019" s="167" t="s">
        <v>3287</v>
      </c>
      <c r="C3019" s="167" t="s">
        <v>27</v>
      </c>
      <c r="D3019" s="168" t="s">
        <v>3288</v>
      </c>
      <c r="E3019" s="154" t="s">
        <v>99</v>
      </c>
      <c r="F3019" s="169">
        <v>4.4999999999999998E-2</v>
      </c>
      <c r="G3019" s="170">
        <v>328.19</v>
      </c>
      <c r="H3019" s="171">
        <v>14.76</v>
      </c>
    </row>
    <row r="3020" spans="1:8" ht="14.25">
      <c r="A3020" s="166" t="s">
        <v>1513</v>
      </c>
      <c r="B3020" s="167" t="s">
        <v>3293</v>
      </c>
      <c r="C3020" s="167" t="s">
        <v>27</v>
      </c>
      <c r="D3020" s="168" t="s">
        <v>3294</v>
      </c>
      <c r="E3020" s="154" t="s">
        <v>322</v>
      </c>
      <c r="F3020" s="169">
        <v>1.05</v>
      </c>
      <c r="G3020" s="170">
        <v>27.51</v>
      </c>
      <c r="H3020" s="171">
        <v>28.88</v>
      </c>
    </row>
    <row r="3021" spans="1:8" ht="25.5">
      <c r="A3021" s="166" t="s">
        <v>1513</v>
      </c>
      <c r="B3021" s="167" t="s">
        <v>2087</v>
      </c>
      <c r="C3021" s="167" t="s">
        <v>27</v>
      </c>
      <c r="D3021" s="168" t="s">
        <v>2088</v>
      </c>
      <c r="E3021" s="154" t="s">
        <v>2089</v>
      </c>
      <c r="F3021" s="169">
        <v>0.19800000000000001</v>
      </c>
      <c r="G3021" s="170">
        <v>30.88</v>
      </c>
      <c r="H3021" s="171">
        <v>6.11</v>
      </c>
    </row>
    <row r="3022" spans="1:8" ht="14.25">
      <c r="A3022" s="166" t="s">
        <v>1513</v>
      </c>
      <c r="B3022" s="167" t="s">
        <v>1685</v>
      </c>
      <c r="C3022" s="167" t="s">
        <v>27</v>
      </c>
      <c r="D3022" s="168" t="s">
        <v>1686</v>
      </c>
      <c r="E3022" s="154" t="s">
        <v>99</v>
      </c>
      <c r="F3022" s="169">
        <v>6.0000000000000001E-3</v>
      </c>
      <c r="G3022" s="170">
        <v>17.940000000000001</v>
      </c>
      <c r="H3022" s="171">
        <v>0.1</v>
      </c>
    </row>
    <row r="3023" spans="1:8" ht="14.25">
      <c r="A3023" s="159"/>
      <c r="B3023" s="160"/>
      <c r="C3023" s="160"/>
      <c r="D3023" s="161"/>
      <c r="E3023" s="160"/>
      <c r="F3023" s="162"/>
      <c r="G3023" s="163"/>
      <c r="H3023" s="164"/>
    </row>
    <row r="3024" spans="1:8" ht="14.25">
      <c r="A3024" s="148" t="s">
        <v>1469</v>
      </c>
      <c r="B3024" s="149" t="s">
        <v>7</v>
      </c>
      <c r="C3024" s="149" t="s">
        <v>1504</v>
      </c>
      <c r="D3024" s="165" t="s">
        <v>1505</v>
      </c>
      <c r="E3024" s="149" t="s">
        <v>10</v>
      </c>
      <c r="F3024" s="150" t="s">
        <v>11</v>
      </c>
      <c r="G3024" s="151" t="s">
        <v>1506</v>
      </c>
      <c r="H3024" s="152" t="s">
        <v>1507</v>
      </c>
    </row>
    <row r="3025" spans="1:8" ht="25.5">
      <c r="A3025" s="153" t="s">
        <v>1508</v>
      </c>
      <c r="B3025" s="154" t="s">
        <v>1470</v>
      </c>
      <c r="C3025" s="154" t="s">
        <v>147</v>
      </c>
      <c r="D3025" s="155" t="s">
        <v>1471</v>
      </c>
      <c r="E3025" s="154" t="s">
        <v>486</v>
      </c>
      <c r="F3025" s="156">
        <v>1</v>
      </c>
      <c r="G3025" s="157">
        <v>426.96</v>
      </c>
      <c r="H3025" s="158">
        <v>426.96</v>
      </c>
    </row>
    <row r="3026" spans="1:8" ht="25.5">
      <c r="A3026" s="166" t="s">
        <v>1510</v>
      </c>
      <c r="B3026" s="167" t="s">
        <v>3295</v>
      </c>
      <c r="C3026" s="167" t="s">
        <v>1154</v>
      </c>
      <c r="D3026" s="168" t="s">
        <v>3296</v>
      </c>
      <c r="E3026" s="154" t="s">
        <v>76</v>
      </c>
      <c r="F3026" s="169">
        <v>8</v>
      </c>
      <c r="G3026" s="170">
        <v>53.37</v>
      </c>
      <c r="H3026" s="171">
        <v>426.96</v>
      </c>
    </row>
    <row r="3027" spans="1:8" ht="14.25">
      <c r="A3027" s="159"/>
      <c r="B3027" s="160"/>
      <c r="C3027" s="160"/>
      <c r="D3027" s="161"/>
      <c r="E3027" s="160"/>
      <c r="F3027" s="162"/>
      <c r="G3027" s="163"/>
      <c r="H3027" s="164"/>
    </row>
    <row r="3028" spans="1:8" ht="14.25">
      <c r="A3028" s="148" t="s">
        <v>1472</v>
      </c>
      <c r="B3028" s="149" t="s">
        <v>7</v>
      </c>
      <c r="C3028" s="149" t="s">
        <v>1504</v>
      </c>
      <c r="D3028" s="165" t="s">
        <v>1505</v>
      </c>
      <c r="E3028" s="149" t="s">
        <v>10</v>
      </c>
      <c r="F3028" s="150" t="s">
        <v>11</v>
      </c>
      <c r="G3028" s="151" t="s">
        <v>1506</v>
      </c>
      <c r="H3028" s="152" t="s">
        <v>1507</v>
      </c>
    </row>
    <row r="3029" spans="1:8" ht="25.5">
      <c r="A3029" s="153" t="s">
        <v>1508</v>
      </c>
      <c r="B3029" s="154" t="s">
        <v>1473</v>
      </c>
      <c r="C3029" s="154" t="s">
        <v>20</v>
      </c>
      <c r="D3029" s="155" t="s">
        <v>1474</v>
      </c>
      <c r="E3029" s="154" t="s">
        <v>48</v>
      </c>
      <c r="F3029" s="156">
        <v>1</v>
      </c>
      <c r="G3029" s="157">
        <v>1011.2</v>
      </c>
      <c r="H3029" s="158">
        <v>1011.2</v>
      </c>
    </row>
    <row r="3030" spans="1:8" ht="25.5">
      <c r="A3030" s="166" t="s">
        <v>1513</v>
      </c>
      <c r="B3030" s="167" t="s">
        <v>3297</v>
      </c>
      <c r="C3030" s="167" t="s">
        <v>20</v>
      </c>
      <c r="D3030" s="168" t="s">
        <v>3298</v>
      </c>
      <c r="E3030" s="167" t="s">
        <v>48</v>
      </c>
      <c r="F3030" s="169">
        <v>1</v>
      </c>
      <c r="G3030" s="170">
        <v>926.19320000000005</v>
      </c>
      <c r="H3030" s="171">
        <v>926.19320000000005</v>
      </c>
    </row>
    <row r="3031" spans="1:8" ht="14.25">
      <c r="A3031" s="166" t="s">
        <v>1508</v>
      </c>
      <c r="B3031" s="167" t="s">
        <v>1901</v>
      </c>
      <c r="C3031" s="167" t="s">
        <v>20</v>
      </c>
      <c r="D3031" s="168" t="s">
        <v>1739</v>
      </c>
      <c r="E3031" s="167" t="s">
        <v>1585</v>
      </c>
      <c r="F3031" s="169">
        <v>1.0476190000000001</v>
      </c>
      <c r="G3031" s="170">
        <v>31.22</v>
      </c>
      <c r="H3031" s="171" t="s">
        <v>3299</v>
      </c>
    </row>
    <row r="3032" spans="1:8" ht="14.25">
      <c r="A3032" s="166" t="s">
        <v>1508</v>
      </c>
      <c r="B3032" s="167" t="s">
        <v>2967</v>
      </c>
      <c r="C3032" s="167" t="s">
        <v>20</v>
      </c>
      <c r="D3032" s="168" t="s">
        <v>3300</v>
      </c>
      <c r="E3032" s="167" t="s">
        <v>48</v>
      </c>
      <c r="F3032" s="169">
        <v>4</v>
      </c>
      <c r="G3032" s="170">
        <v>7.14</v>
      </c>
      <c r="H3032" s="171" t="s">
        <v>3301</v>
      </c>
    </row>
    <row r="3033" spans="1:8" ht="14.25">
      <c r="A3033" s="166" t="s">
        <v>1508</v>
      </c>
      <c r="B3033" s="167" t="s">
        <v>1741</v>
      </c>
      <c r="C3033" s="167" t="s">
        <v>20</v>
      </c>
      <c r="D3033" s="168" t="s">
        <v>1727</v>
      </c>
      <c r="E3033" s="167" t="s">
        <v>1585</v>
      </c>
      <c r="F3033" s="169">
        <v>1.0476190000000001</v>
      </c>
      <c r="G3033" s="170">
        <v>22.66</v>
      </c>
      <c r="H3033" s="171" t="s">
        <v>3302</v>
      </c>
    </row>
    <row r="3034" spans="1:8" ht="14.25">
      <c r="A3034" s="159"/>
      <c r="B3034" s="160"/>
      <c r="C3034" s="160"/>
      <c r="D3034" s="161"/>
      <c r="E3034" s="160"/>
      <c r="F3034" s="162"/>
      <c r="G3034" s="163"/>
      <c r="H3034" s="164"/>
    </row>
    <row r="3035" spans="1:8" ht="14.25">
      <c r="A3035" s="148" t="s">
        <v>1475</v>
      </c>
      <c r="B3035" s="149" t="s">
        <v>7</v>
      </c>
      <c r="C3035" s="149" t="s">
        <v>1504</v>
      </c>
      <c r="D3035" s="165" t="s">
        <v>1505</v>
      </c>
      <c r="E3035" s="149" t="s">
        <v>10</v>
      </c>
      <c r="F3035" s="150" t="s">
        <v>11</v>
      </c>
      <c r="G3035" s="151" t="s">
        <v>1506</v>
      </c>
      <c r="H3035" s="152" t="s">
        <v>1507</v>
      </c>
    </row>
    <row r="3036" spans="1:8" ht="25.5">
      <c r="A3036" s="153" t="s">
        <v>1508</v>
      </c>
      <c r="B3036" s="154" t="s">
        <v>1476</v>
      </c>
      <c r="C3036" s="154" t="s">
        <v>27</v>
      </c>
      <c r="D3036" s="155" t="s">
        <v>1477</v>
      </c>
      <c r="E3036" s="154" t="s">
        <v>322</v>
      </c>
      <c r="F3036" s="156">
        <v>1</v>
      </c>
      <c r="G3036" s="157">
        <v>26.96</v>
      </c>
      <c r="H3036" s="158">
        <v>26.96</v>
      </c>
    </row>
    <row r="3037" spans="1:8" ht="25.5">
      <c r="A3037" s="166" t="s">
        <v>1510</v>
      </c>
      <c r="B3037" s="167" t="s">
        <v>1726</v>
      </c>
      <c r="C3037" s="167" t="s">
        <v>27</v>
      </c>
      <c r="D3037" s="168" t="s">
        <v>1727</v>
      </c>
      <c r="E3037" s="167" t="s">
        <v>1673</v>
      </c>
      <c r="F3037" s="169">
        <v>0.1331</v>
      </c>
      <c r="G3037" s="170">
        <v>22.64</v>
      </c>
      <c r="H3037" s="171">
        <v>3.01</v>
      </c>
    </row>
    <row r="3038" spans="1:8" ht="38.25">
      <c r="A3038" s="166" t="s">
        <v>1510</v>
      </c>
      <c r="B3038" s="167" t="s">
        <v>3303</v>
      </c>
      <c r="C3038" s="167" t="s">
        <v>27</v>
      </c>
      <c r="D3038" s="168" t="s">
        <v>3304</v>
      </c>
      <c r="E3038" s="167" t="s">
        <v>3305</v>
      </c>
      <c r="F3038" s="169">
        <v>0.40200000000000002</v>
      </c>
      <c r="G3038" s="170">
        <v>13.85</v>
      </c>
      <c r="H3038" s="171">
        <v>5.56</v>
      </c>
    </row>
    <row r="3039" spans="1:8" ht="25.5">
      <c r="A3039" s="166" t="s">
        <v>1510</v>
      </c>
      <c r="B3039" s="167" t="s">
        <v>1904</v>
      </c>
      <c r="C3039" s="167" t="s">
        <v>27</v>
      </c>
      <c r="D3039" s="168" t="s">
        <v>1905</v>
      </c>
      <c r="E3039" s="167" t="s">
        <v>1673</v>
      </c>
      <c r="F3039" s="169">
        <v>0.69769999999999999</v>
      </c>
      <c r="G3039" s="170">
        <v>26.36</v>
      </c>
      <c r="H3039" s="171">
        <v>18.39</v>
      </c>
    </row>
    <row r="3040" spans="1:8" ht="14.25">
      <c r="A3040" s="159"/>
      <c r="B3040" s="160"/>
      <c r="C3040" s="160"/>
      <c r="D3040" s="161"/>
      <c r="E3040" s="160"/>
      <c r="F3040" s="162"/>
      <c r="G3040" s="163"/>
      <c r="H3040" s="164"/>
    </row>
    <row r="3041" spans="1:8" ht="14.25">
      <c r="A3041" s="148" t="s">
        <v>1478</v>
      </c>
      <c r="B3041" s="149" t="s">
        <v>7</v>
      </c>
      <c r="C3041" s="149" t="s">
        <v>1504</v>
      </c>
      <c r="D3041" s="165" t="s">
        <v>1505</v>
      </c>
      <c r="E3041" s="149" t="s">
        <v>10</v>
      </c>
      <c r="F3041" s="150" t="s">
        <v>11</v>
      </c>
      <c r="G3041" s="151" t="s">
        <v>1506</v>
      </c>
      <c r="H3041" s="152" t="s">
        <v>1507</v>
      </c>
    </row>
    <row r="3042" spans="1:8" ht="25.5">
      <c r="A3042" s="153" t="s">
        <v>1508</v>
      </c>
      <c r="B3042" s="154" t="s">
        <v>1479</v>
      </c>
      <c r="C3042" s="154" t="s">
        <v>20</v>
      </c>
      <c r="D3042" s="155" t="s">
        <v>1480</v>
      </c>
      <c r="E3042" s="154" t="s">
        <v>1481</v>
      </c>
      <c r="F3042" s="156">
        <v>1</v>
      </c>
      <c r="G3042" s="157">
        <v>22</v>
      </c>
      <c r="H3042" s="158">
        <v>22</v>
      </c>
    </row>
    <row r="3043" spans="1:8" ht="51">
      <c r="A3043" s="166" t="s">
        <v>1513</v>
      </c>
      <c r="B3043" s="167" t="s">
        <v>3306</v>
      </c>
      <c r="C3043" s="167" t="s">
        <v>20</v>
      </c>
      <c r="D3043" s="168" t="s">
        <v>3307</v>
      </c>
      <c r="E3043" s="167" t="s">
        <v>1481</v>
      </c>
      <c r="F3043" s="169">
        <v>1</v>
      </c>
      <c r="G3043" s="170">
        <v>22</v>
      </c>
      <c r="H3043" s="171">
        <v>22</v>
      </c>
    </row>
    <row r="3044" spans="1:8" ht="14.25">
      <c r="A3044" s="159"/>
      <c r="B3044" s="160"/>
      <c r="C3044" s="160"/>
      <c r="D3044" s="161"/>
      <c r="E3044" s="160"/>
      <c r="F3044" s="162"/>
      <c r="G3044" s="163"/>
      <c r="H3044" s="164"/>
    </row>
    <row r="3045" spans="1:8" ht="14.25">
      <c r="A3045" s="148" t="s">
        <v>1482</v>
      </c>
      <c r="B3045" s="149" t="s">
        <v>7</v>
      </c>
      <c r="C3045" s="149" t="s">
        <v>1504</v>
      </c>
      <c r="D3045" s="165" t="s">
        <v>1505</v>
      </c>
      <c r="E3045" s="149" t="s">
        <v>10</v>
      </c>
      <c r="F3045" s="150" t="s">
        <v>11</v>
      </c>
      <c r="G3045" s="151" t="s">
        <v>1506</v>
      </c>
      <c r="H3045" s="152" t="s">
        <v>1507</v>
      </c>
    </row>
    <row r="3046" spans="1:8" ht="14.25">
      <c r="A3046" s="153" t="s">
        <v>1508</v>
      </c>
      <c r="B3046" s="154" t="s">
        <v>1483</v>
      </c>
      <c r="C3046" s="154" t="s">
        <v>20</v>
      </c>
      <c r="D3046" s="155" t="s">
        <v>1484</v>
      </c>
      <c r="E3046" s="154" t="s">
        <v>44</v>
      </c>
      <c r="F3046" s="156">
        <v>1</v>
      </c>
      <c r="G3046" s="157">
        <v>8.26</v>
      </c>
      <c r="H3046" s="158">
        <v>8.26</v>
      </c>
    </row>
    <row r="3047" spans="1:8" ht="14.25">
      <c r="A3047" s="166" t="s">
        <v>1513</v>
      </c>
      <c r="B3047" s="167" t="s">
        <v>3308</v>
      </c>
      <c r="C3047" s="167" t="s">
        <v>20</v>
      </c>
      <c r="D3047" s="168" t="s">
        <v>3309</v>
      </c>
      <c r="E3047" s="167" t="s">
        <v>1993</v>
      </c>
      <c r="F3047" s="169">
        <v>0.02</v>
      </c>
      <c r="G3047" s="170">
        <v>10.119999999999999</v>
      </c>
      <c r="H3047" s="171" t="s">
        <v>3310</v>
      </c>
    </row>
    <row r="3048" spans="1:8" ht="14.25">
      <c r="A3048" s="166" t="s">
        <v>1513</v>
      </c>
      <c r="B3048" s="167" t="s">
        <v>3311</v>
      </c>
      <c r="C3048" s="167" t="s">
        <v>20</v>
      </c>
      <c r="D3048" s="168" t="s">
        <v>3312</v>
      </c>
      <c r="E3048" s="167" t="s">
        <v>1993</v>
      </c>
      <c r="F3048" s="169">
        <v>0.05</v>
      </c>
      <c r="G3048" s="170">
        <v>8.5500000000000007</v>
      </c>
      <c r="H3048" s="171" t="s">
        <v>3313</v>
      </c>
    </row>
    <row r="3049" spans="1:8" ht="14.25">
      <c r="A3049" s="166" t="s">
        <v>1513</v>
      </c>
      <c r="B3049" s="167" t="s">
        <v>2584</v>
      </c>
      <c r="C3049" s="167" t="s">
        <v>20</v>
      </c>
      <c r="D3049" s="168" t="s">
        <v>2585</v>
      </c>
      <c r="E3049" s="167" t="s">
        <v>1190</v>
      </c>
      <c r="F3049" s="169">
        <v>8.0000000000000002E-3</v>
      </c>
      <c r="G3049" s="170">
        <v>19.579999999999998</v>
      </c>
      <c r="H3049" s="171" t="s">
        <v>3314</v>
      </c>
    </row>
    <row r="3050" spans="1:8" ht="14.25">
      <c r="A3050" s="166" t="s">
        <v>1513</v>
      </c>
      <c r="B3050" s="167" t="s">
        <v>1991</v>
      </c>
      <c r="C3050" s="167" t="s">
        <v>20</v>
      </c>
      <c r="D3050" s="168" t="s">
        <v>1992</v>
      </c>
      <c r="E3050" s="167" t="s">
        <v>1993</v>
      </c>
      <c r="F3050" s="169">
        <v>1.1904700000000001E-2</v>
      </c>
      <c r="G3050" s="170">
        <v>32.72</v>
      </c>
      <c r="H3050" s="171" t="s">
        <v>3315</v>
      </c>
    </row>
    <row r="3051" spans="1:8" ht="14.25">
      <c r="A3051" s="166" t="s">
        <v>1508</v>
      </c>
      <c r="B3051" s="167" t="s">
        <v>1741</v>
      </c>
      <c r="C3051" s="167" t="s">
        <v>20</v>
      </c>
      <c r="D3051" s="168" t="s">
        <v>1727</v>
      </c>
      <c r="E3051" s="167" t="s">
        <v>1585</v>
      </c>
      <c r="F3051" s="169">
        <v>0.3125</v>
      </c>
      <c r="G3051" s="170">
        <v>22.66</v>
      </c>
      <c r="H3051" s="171" t="s">
        <v>3316</v>
      </c>
    </row>
    <row r="3052" spans="1:8" ht="14.25">
      <c r="A3052" s="159"/>
      <c r="B3052" s="160"/>
      <c r="C3052" s="160"/>
      <c r="D3052" s="161"/>
      <c r="E3052" s="160"/>
      <c r="F3052" s="162"/>
      <c r="G3052" s="163"/>
      <c r="H3052" s="164"/>
    </row>
    <row r="3053" spans="1:8" ht="14.25">
      <c r="A3053" s="148" t="s">
        <v>1486</v>
      </c>
      <c r="B3053" s="149" t="s">
        <v>7</v>
      </c>
      <c r="C3053" s="149" t="s">
        <v>1504</v>
      </c>
      <c r="D3053" s="165" t="s">
        <v>1505</v>
      </c>
      <c r="E3053" s="149" t="s">
        <v>10</v>
      </c>
      <c r="F3053" s="150" t="s">
        <v>11</v>
      </c>
      <c r="G3053" s="151" t="s">
        <v>1506</v>
      </c>
      <c r="H3053" s="152" t="s">
        <v>1507</v>
      </c>
    </row>
    <row r="3054" spans="1:8" ht="25.5">
      <c r="A3054" s="153" t="s">
        <v>1508</v>
      </c>
      <c r="B3054" s="154" t="s">
        <v>1487</v>
      </c>
      <c r="C3054" s="154" t="s">
        <v>147</v>
      </c>
      <c r="D3054" s="155" t="s">
        <v>1488</v>
      </c>
      <c r="E3054" s="154" t="s">
        <v>48</v>
      </c>
      <c r="F3054" s="156">
        <v>1</v>
      </c>
      <c r="G3054" s="157">
        <v>89652.96</v>
      </c>
      <c r="H3054" s="158">
        <v>89652.96</v>
      </c>
    </row>
    <row r="3055" spans="1:8" ht="25.5">
      <c r="A3055" s="166" t="s">
        <v>1513</v>
      </c>
      <c r="B3055" s="167" t="s">
        <v>3317</v>
      </c>
      <c r="C3055" s="167" t="s">
        <v>147</v>
      </c>
      <c r="D3055" s="168" t="s">
        <v>1488</v>
      </c>
      <c r="E3055" s="167" t="s">
        <v>76</v>
      </c>
      <c r="F3055" s="169">
        <v>1</v>
      </c>
      <c r="G3055" s="170">
        <v>89652.96</v>
      </c>
      <c r="H3055" s="171">
        <v>89652.96</v>
      </c>
    </row>
    <row r="3056" spans="1:8" ht="14.25">
      <c r="A3056" s="159"/>
      <c r="B3056" s="160"/>
      <c r="C3056" s="160"/>
      <c r="D3056" s="161"/>
      <c r="E3056" s="160"/>
      <c r="F3056" s="162"/>
      <c r="G3056" s="163"/>
      <c r="H3056" s="164"/>
    </row>
    <row r="3057" spans="1:8" ht="14.25">
      <c r="A3057" s="148" t="s">
        <v>1489</v>
      </c>
      <c r="B3057" s="149" t="s">
        <v>7</v>
      </c>
      <c r="C3057" s="149" t="s">
        <v>1504</v>
      </c>
      <c r="D3057" s="165" t="s">
        <v>1505</v>
      </c>
      <c r="E3057" s="149" t="s">
        <v>10</v>
      </c>
      <c r="F3057" s="150" t="s">
        <v>11</v>
      </c>
      <c r="G3057" s="151" t="s">
        <v>1506</v>
      </c>
      <c r="H3057" s="152" t="s">
        <v>1507</v>
      </c>
    </row>
    <row r="3058" spans="1:8" ht="76.5">
      <c r="A3058" s="153" t="s">
        <v>1508</v>
      </c>
      <c r="B3058" s="154" t="s">
        <v>1490</v>
      </c>
      <c r="C3058" s="154" t="s">
        <v>1491</v>
      </c>
      <c r="D3058" s="155" t="s">
        <v>1492</v>
      </c>
      <c r="E3058" s="154" t="s">
        <v>76</v>
      </c>
      <c r="F3058" s="156">
        <v>1</v>
      </c>
      <c r="G3058" s="157">
        <v>125185.95</v>
      </c>
      <c r="H3058" s="158">
        <v>125185.95</v>
      </c>
    </row>
    <row r="3059" spans="1:8" ht="63.75">
      <c r="A3059" s="166" t="s">
        <v>1510</v>
      </c>
      <c r="B3059" s="167" t="s">
        <v>3318</v>
      </c>
      <c r="C3059" s="167" t="s">
        <v>1491</v>
      </c>
      <c r="D3059" s="168" t="s">
        <v>3319</v>
      </c>
      <c r="E3059" s="167" t="s">
        <v>1673</v>
      </c>
      <c r="F3059" s="169">
        <v>2.7</v>
      </c>
      <c r="G3059" s="170">
        <v>66.5</v>
      </c>
      <c r="H3059" s="171">
        <v>179.55</v>
      </c>
    </row>
    <row r="3060" spans="1:8" ht="25.5">
      <c r="A3060" s="166" t="s">
        <v>1510</v>
      </c>
      <c r="B3060" s="167" t="s">
        <v>3320</v>
      </c>
      <c r="C3060" s="167" t="s">
        <v>1491</v>
      </c>
      <c r="D3060" s="168" t="s">
        <v>3321</v>
      </c>
      <c r="E3060" s="167" t="s">
        <v>1673</v>
      </c>
      <c r="F3060" s="169">
        <v>0.9</v>
      </c>
      <c r="G3060" s="170">
        <v>83.3</v>
      </c>
      <c r="H3060" s="171">
        <v>74.97</v>
      </c>
    </row>
    <row r="3061" spans="1:8" ht="63.75">
      <c r="A3061" s="166" t="s">
        <v>1510</v>
      </c>
      <c r="B3061" s="167" t="s">
        <v>3322</v>
      </c>
      <c r="C3061" s="167" t="s">
        <v>1491</v>
      </c>
      <c r="D3061" s="168" t="s">
        <v>3319</v>
      </c>
      <c r="E3061" s="167" t="s">
        <v>1673</v>
      </c>
      <c r="F3061" s="169">
        <v>0.3</v>
      </c>
      <c r="G3061" s="170">
        <v>55.76</v>
      </c>
      <c r="H3061" s="171">
        <v>16.72</v>
      </c>
    </row>
    <row r="3062" spans="1:8" ht="25.5">
      <c r="A3062" s="166" t="s">
        <v>1510</v>
      </c>
      <c r="B3062" s="167" t="s">
        <v>3323</v>
      </c>
      <c r="C3062" s="167" t="s">
        <v>1491</v>
      </c>
      <c r="D3062" s="168" t="s">
        <v>3324</v>
      </c>
      <c r="E3062" s="167" t="s">
        <v>1673</v>
      </c>
      <c r="F3062" s="169">
        <v>0.3</v>
      </c>
      <c r="G3062" s="170">
        <v>67.55</v>
      </c>
      <c r="H3062" s="171">
        <v>20.260000000000002</v>
      </c>
    </row>
    <row r="3063" spans="1:8" ht="25.5">
      <c r="A3063" s="166" t="s">
        <v>1510</v>
      </c>
      <c r="B3063" s="167" t="s">
        <v>3325</v>
      </c>
      <c r="C3063" s="167" t="s">
        <v>1491</v>
      </c>
      <c r="D3063" s="168" t="s">
        <v>3326</v>
      </c>
      <c r="E3063" s="167" t="s">
        <v>1673</v>
      </c>
      <c r="F3063" s="169">
        <v>1.8</v>
      </c>
      <c r="G3063" s="170">
        <v>205.21</v>
      </c>
      <c r="H3063" s="171">
        <v>369.37</v>
      </c>
    </row>
    <row r="3064" spans="1:8" ht="25.5">
      <c r="A3064" s="166" t="s">
        <v>1513</v>
      </c>
      <c r="B3064" s="167" t="s">
        <v>3327</v>
      </c>
      <c r="C3064" s="167" t="s">
        <v>1491</v>
      </c>
      <c r="D3064" s="168" t="s">
        <v>3328</v>
      </c>
      <c r="E3064" s="167" t="s">
        <v>1673</v>
      </c>
      <c r="F3064" s="169">
        <v>18</v>
      </c>
      <c r="G3064" s="170">
        <v>27.92</v>
      </c>
      <c r="H3064" s="171">
        <v>517.63</v>
      </c>
    </row>
    <row r="3065" spans="1:8" ht="25.5">
      <c r="A3065" s="166" t="s">
        <v>1513</v>
      </c>
      <c r="B3065" s="167" t="s">
        <v>3329</v>
      </c>
      <c r="C3065" s="167" t="s">
        <v>1491</v>
      </c>
      <c r="D3065" s="168" t="s">
        <v>3330</v>
      </c>
      <c r="E3065" s="167" t="s">
        <v>1673</v>
      </c>
      <c r="F3065" s="169">
        <v>9</v>
      </c>
      <c r="G3065" s="170">
        <v>27.92</v>
      </c>
      <c r="H3065" s="171">
        <v>258.81</v>
      </c>
    </row>
    <row r="3066" spans="1:8" ht="25.5">
      <c r="A3066" s="166" t="s">
        <v>1513</v>
      </c>
      <c r="B3066" s="167" t="s">
        <v>3331</v>
      </c>
      <c r="C3066" s="167" t="s">
        <v>1491</v>
      </c>
      <c r="D3066" s="168" t="s">
        <v>3332</v>
      </c>
      <c r="E3066" s="167" t="s">
        <v>76</v>
      </c>
      <c r="F3066" s="169">
        <v>1</v>
      </c>
      <c r="G3066" s="170">
        <v>123000</v>
      </c>
      <c r="H3066" s="171">
        <v>123000</v>
      </c>
    </row>
    <row r="3067" spans="1:8" ht="25.5">
      <c r="A3067" s="166" t="s">
        <v>1513</v>
      </c>
      <c r="B3067" s="167" t="s">
        <v>3333</v>
      </c>
      <c r="C3067" s="167" t="s">
        <v>1491</v>
      </c>
      <c r="D3067" s="168" t="s">
        <v>3334</v>
      </c>
      <c r="E3067" s="167" t="s">
        <v>1673</v>
      </c>
      <c r="F3067" s="169">
        <v>36</v>
      </c>
      <c r="G3067" s="170">
        <v>20.190000000000001</v>
      </c>
      <c r="H3067" s="171">
        <v>748.64</v>
      </c>
    </row>
    <row r="3068" spans="1:8" ht="14.25">
      <c r="A3068" s="159"/>
      <c r="B3068" s="160"/>
      <c r="C3068" s="160"/>
      <c r="D3068" s="161"/>
      <c r="E3068" s="160"/>
      <c r="F3068" s="162"/>
      <c r="G3068" s="163"/>
      <c r="H3068" s="164"/>
    </row>
    <row r="3069" spans="1:8" ht="14.25">
      <c r="A3069" s="148" t="s">
        <v>1493</v>
      </c>
      <c r="B3069" s="149" t="s">
        <v>7</v>
      </c>
      <c r="C3069" s="149" t="s">
        <v>1504</v>
      </c>
      <c r="D3069" s="165" t="s">
        <v>1505</v>
      </c>
      <c r="E3069" s="149" t="s">
        <v>10</v>
      </c>
      <c r="F3069" s="150" t="s">
        <v>11</v>
      </c>
      <c r="G3069" s="151" t="s">
        <v>1506</v>
      </c>
      <c r="H3069" s="152" t="s">
        <v>1507</v>
      </c>
    </row>
    <row r="3070" spans="1:8" ht="76.5">
      <c r="A3070" s="153" t="s">
        <v>1508</v>
      </c>
      <c r="B3070" s="154" t="s">
        <v>1494</v>
      </c>
      <c r="C3070" s="154" t="s">
        <v>1491</v>
      </c>
      <c r="D3070" s="155" t="s">
        <v>1495</v>
      </c>
      <c r="E3070" s="154" t="s">
        <v>76</v>
      </c>
      <c r="F3070" s="156">
        <v>1</v>
      </c>
      <c r="G3070" s="157">
        <v>78185.95</v>
      </c>
      <c r="H3070" s="158">
        <v>78185.95</v>
      </c>
    </row>
    <row r="3071" spans="1:8" ht="25.5">
      <c r="A3071" s="166" t="s">
        <v>1510</v>
      </c>
      <c r="B3071" s="167" t="s">
        <v>3325</v>
      </c>
      <c r="C3071" s="167" t="s">
        <v>1491</v>
      </c>
      <c r="D3071" s="168" t="s">
        <v>3326</v>
      </c>
      <c r="E3071" s="167" t="s">
        <v>1673</v>
      </c>
      <c r="F3071" s="169">
        <v>1.8</v>
      </c>
      <c r="G3071" s="170">
        <v>205.21</v>
      </c>
      <c r="H3071" s="171">
        <v>369.37</v>
      </c>
    </row>
    <row r="3072" spans="1:8" ht="25.5">
      <c r="A3072" s="166" t="s">
        <v>1510</v>
      </c>
      <c r="B3072" s="167" t="s">
        <v>3323</v>
      </c>
      <c r="C3072" s="167" t="s">
        <v>1491</v>
      </c>
      <c r="D3072" s="168" t="s">
        <v>3324</v>
      </c>
      <c r="E3072" s="167" t="s">
        <v>1673</v>
      </c>
      <c r="F3072" s="169">
        <v>0.3</v>
      </c>
      <c r="G3072" s="170">
        <v>67.55</v>
      </c>
      <c r="H3072" s="171">
        <v>20.260000000000002</v>
      </c>
    </row>
    <row r="3073" spans="1:8" ht="63.75">
      <c r="A3073" s="166" t="s">
        <v>1510</v>
      </c>
      <c r="B3073" s="167" t="s">
        <v>3322</v>
      </c>
      <c r="C3073" s="167" t="s">
        <v>1491</v>
      </c>
      <c r="D3073" s="168" t="s">
        <v>3319</v>
      </c>
      <c r="E3073" s="167" t="s">
        <v>1673</v>
      </c>
      <c r="F3073" s="169">
        <v>0.3</v>
      </c>
      <c r="G3073" s="170">
        <v>55.76</v>
      </c>
      <c r="H3073" s="171">
        <v>16.72</v>
      </c>
    </row>
    <row r="3074" spans="1:8" ht="63.75">
      <c r="A3074" s="166" t="s">
        <v>1510</v>
      </c>
      <c r="B3074" s="167" t="s">
        <v>3318</v>
      </c>
      <c r="C3074" s="167" t="s">
        <v>1491</v>
      </c>
      <c r="D3074" s="168" t="s">
        <v>3319</v>
      </c>
      <c r="E3074" s="167" t="s">
        <v>1673</v>
      </c>
      <c r="F3074" s="169">
        <v>2.7</v>
      </c>
      <c r="G3074" s="170">
        <v>66.5</v>
      </c>
      <c r="H3074" s="171">
        <v>179.55</v>
      </c>
    </row>
    <row r="3075" spans="1:8" ht="25.5">
      <c r="A3075" s="166" t="s">
        <v>1510</v>
      </c>
      <c r="B3075" s="167" t="s">
        <v>3320</v>
      </c>
      <c r="C3075" s="167" t="s">
        <v>1491</v>
      </c>
      <c r="D3075" s="168" t="s">
        <v>3321</v>
      </c>
      <c r="E3075" s="167" t="s">
        <v>1673</v>
      </c>
      <c r="F3075" s="169">
        <v>0.9</v>
      </c>
      <c r="G3075" s="170">
        <v>83.3</v>
      </c>
      <c r="H3075" s="171">
        <v>74.97</v>
      </c>
    </row>
    <row r="3076" spans="1:8" ht="25.5">
      <c r="A3076" s="166" t="s">
        <v>1513</v>
      </c>
      <c r="B3076" s="167" t="s">
        <v>3327</v>
      </c>
      <c r="C3076" s="167" t="s">
        <v>1491</v>
      </c>
      <c r="D3076" s="168" t="s">
        <v>3328</v>
      </c>
      <c r="E3076" s="167" t="s">
        <v>1673</v>
      </c>
      <c r="F3076" s="169">
        <v>18</v>
      </c>
      <c r="G3076" s="170">
        <v>27.92</v>
      </c>
      <c r="H3076" s="171">
        <v>517.63</v>
      </c>
    </row>
    <row r="3077" spans="1:8" ht="25.5">
      <c r="A3077" s="166" t="s">
        <v>1513</v>
      </c>
      <c r="B3077" s="167" t="s">
        <v>3335</v>
      </c>
      <c r="C3077" s="167" t="s">
        <v>1491</v>
      </c>
      <c r="D3077" s="168" t="s">
        <v>3336</v>
      </c>
      <c r="E3077" s="167" t="s">
        <v>76</v>
      </c>
      <c r="F3077" s="169">
        <v>1</v>
      </c>
      <c r="G3077" s="170">
        <v>76000</v>
      </c>
      <c r="H3077" s="171">
        <v>76000</v>
      </c>
    </row>
    <row r="3078" spans="1:8" ht="25.5">
      <c r="A3078" s="166" t="s">
        <v>1513</v>
      </c>
      <c r="B3078" s="167" t="s">
        <v>3329</v>
      </c>
      <c r="C3078" s="167" t="s">
        <v>1491</v>
      </c>
      <c r="D3078" s="168" t="s">
        <v>3330</v>
      </c>
      <c r="E3078" s="167" t="s">
        <v>1673</v>
      </c>
      <c r="F3078" s="169">
        <v>9</v>
      </c>
      <c r="G3078" s="170">
        <v>27.92</v>
      </c>
      <c r="H3078" s="171">
        <v>258.81</v>
      </c>
    </row>
    <row r="3079" spans="1:8" ht="25.5">
      <c r="A3079" s="166" t="s">
        <v>1513</v>
      </c>
      <c r="B3079" s="167" t="s">
        <v>3333</v>
      </c>
      <c r="C3079" s="167" t="s">
        <v>1491</v>
      </c>
      <c r="D3079" s="168" t="s">
        <v>3334</v>
      </c>
      <c r="E3079" s="167" t="s">
        <v>1673</v>
      </c>
      <c r="F3079" s="169">
        <v>36</v>
      </c>
      <c r="G3079" s="170">
        <v>20.190000000000001</v>
      </c>
      <c r="H3079" s="171">
        <v>748.64</v>
      </c>
    </row>
    <row r="3080" spans="1:8" ht="14.25">
      <c r="A3080" s="159"/>
      <c r="B3080" s="160"/>
      <c r="C3080" s="160"/>
      <c r="D3080" s="161"/>
      <c r="E3080" s="160"/>
      <c r="F3080" s="162"/>
      <c r="G3080" s="163"/>
      <c r="H3080" s="164"/>
    </row>
    <row r="3081" spans="1:8" ht="14.25"/>
    <row r="3082" spans="1:8" ht="14.25"/>
    <row r="3083" spans="1:8" ht="14.25"/>
    <row r="3084" spans="1:8" ht="14.25"/>
    <row r="3085" spans="1:8" ht="14.25"/>
    <row r="3086" spans="1:8" ht="14.25"/>
    <row r="3087" spans="1:8" ht="14.25"/>
    <row r="3088" spans="1:8" ht="14.25"/>
    <row r="3089" ht="14.25"/>
    <row r="3090" ht="14.25"/>
    <row r="3091" ht="14.25"/>
    <row r="3092" ht="14.25"/>
    <row r="3093" ht="14.25"/>
    <row r="3094" ht="14.25"/>
    <row r="3095" ht="14.25"/>
    <row r="3096" ht="14.25"/>
    <row r="3097" ht="14.25"/>
    <row r="3098" ht="14.25"/>
    <row r="3099" ht="14.25"/>
    <row r="3100" ht="14.25"/>
    <row r="3101" ht="14.25"/>
    <row r="3102" ht="14.25"/>
    <row r="3103" ht="14.25"/>
    <row r="3104" ht="14.25"/>
    <row r="3105" ht="14.25"/>
    <row r="3106" ht="14.25"/>
    <row r="3107" ht="14.25"/>
    <row r="3108" ht="14.25"/>
    <row r="3109" ht="14.25"/>
    <row r="3110" ht="14.25"/>
    <row r="3111" ht="14.25"/>
    <row r="3112" ht="14.25"/>
    <row r="3113" ht="14.25"/>
    <row r="3114" ht="14.25"/>
    <row r="3115" ht="14.25"/>
    <row r="3116" ht="14.25"/>
    <row r="3117" ht="14.25"/>
    <row r="3118" ht="14.25"/>
    <row r="3119" ht="14.25"/>
    <row r="3120" ht="14.25"/>
    <row r="3121" ht="14.25"/>
    <row r="3122" ht="14.25"/>
    <row r="3123" ht="14.25"/>
    <row r="3124" ht="14.25"/>
    <row r="3125" ht="14.25"/>
    <row r="3126" ht="14.25"/>
    <row r="3127" ht="14.25"/>
    <row r="3128" ht="14.25"/>
    <row r="3129" ht="14.25"/>
    <row r="3130" ht="14.25"/>
    <row r="3131" ht="14.25"/>
    <row r="3132" ht="14.25"/>
    <row r="3133" ht="14.25"/>
    <row r="3134" ht="14.25"/>
    <row r="3135" ht="14.25"/>
    <row r="3136" ht="14.25"/>
    <row r="3137" ht="14.25"/>
    <row r="3138" ht="14.25"/>
    <row r="3139" ht="14.25"/>
    <row r="3140" ht="14.25"/>
    <row r="3141" ht="14.25"/>
    <row r="3142" ht="14.25"/>
    <row r="3143" ht="14.25"/>
    <row r="3144" ht="14.25"/>
    <row r="3145" ht="14.25"/>
    <row r="3146" ht="14.25"/>
    <row r="3147" ht="14.25"/>
    <row r="3148" ht="14.25"/>
    <row r="3149" ht="14.25"/>
    <row r="3150" ht="14.25"/>
    <row r="3151" ht="14.25"/>
    <row r="3152" ht="14.25"/>
    <row r="3153" ht="14.25"/>
    <row r="3154" ht="14.25"/>
    <row r="3155" ht="14.25"/>
    <row r="3156" ht="14.25"/>
    <row r="3157" ht="14.25"/>
    <row r="3158" ht="14.25"/>
    <row r="3159" ht="14.25"/>
    <row r="3160" ht="14.25"/>
    <row r="3161" ht="14.25"/>
    <row r="3162" ht="14.25"/>
    <row r="3163" ht="14.25"/>
    <row r="3164" ht="14.25"/>
    <row r="3165" ht="14.25"/>
    <row r="3166" ht="14.25"/>
    <row r="3167" ht="14.25"/>
    <row r="3168" ht="14.25"/>
    <row r="3169" ht="14.25"/>
    <row r="3170" ht="14.25"/>
    <row r="3171" ht="14.25"/>
    <row r="3172" ht="14.25"/>
    <row r="3173" ht="14.25"/>
    <row r="3174" ht="14.25"/>
    <row r="3175" ht="14.25"/>
    <row r="3176" ht="14.25"/>
    <row r="3177" ht="14.25"/>
    <row r="3178" ht="14.25"/>
    <row r="3179" ht="14.25"/>
    <row r="3180" ht="14.25"/>
    <row r="3181" ht="14.25"/>
    <row r="3182" ht="14.25"/>
    <row r="3183" ht="14.25"/>
    <row r="3184" ht="14.25"/>
    <row r="3185" ht="14.25"/>
    <row r="3186" ht="14.25"/>
    <row r="3187" ht="14.25"/>
    <row r="3188" ht="14.25"/>
    <row r="3189" ht="14.25"/>
    <row r="3190" ht="14.25"/>
    <row r="3191" ht="14.25"/>
    <row r="3192" ht="14.25"/>
    <row r="3193" ht="14.25"/>
    <row r="3194" ht="14.25"/>
    <row r="3195" ht="14.25"/>
    <row r="3196" ht="14.25"/>
    <row r="3197" ht="14.25"/>
    <row r="3198" ht="14.25"/>
    <row r="3199" ht="14.25"/>
    <row r="3200" ht="14.25"/>
    <row r="3201" ht="14.25"/>
    <row r="3202" ht="14.25"/>
    <row r="3203" ht="14.25"/>
    <row r="3204" ht="14.25"/>
    <row r="3205" ht="14.25"/>
    <row r="3206" ht="14.25"/>
    <row r="3207" ht="14.25"/>
    <row r="3208" ht="14.25"/>
    <row r="3209" ht="14.25"/>
    <row r="3210" ht="14.25"/>
    <row r="3211" ht="14.25"/>
    <row r="3212" ht="14.25"/>
    <row r="3213" ht="14.25"/>
    <row r="3214" ht="14.25"/>
    <row r="3215" ht="14.25"/>
    <row r="3216" ht="14.25"/>
    <row r="3217" ht="14.25"/>
    <row r="3218" ht="14.25"/>
    <row r="3219" ht="14.25"/>
    <row r="3220" ht="14.25"/>
    <row r="3221" ht="14.25"/>
    <row r="3222" ht="14.25"/>
    <row r="3223" ht="14.25"/>
    <row r="3224" ht="14.25"/>
    <row r="3225" ht="14.25"/>
    <row r="3226" ht="14.25"/>
    <row r="3227" ht="14.25"/>
    <row r="3228" ht="14.25"/>
    <row r="3229" ht="14.25"/>
    <row r="3230" ht="14.25"/>
    <row r="3231" ht="14.25"/>
    <row r="3232" ht="14.25"/>
    <row r="3233" ht="14.25"/>
    <row r="3234" ht="14.25"/>
    <row r="3235" ht="14.25"/>
    <row r="3236" ht="14.25"/>
    <row r="3237" ht="14.25"/>
    <row r="3238" ht="14.25"/>
    <row r="3239" ht="14.25"/>
    <row r="3240" ht="14.25"/>
    <row r="3241" ht="14.25"/>
    <row r="3242" ht="14.25"/>
    <row r="3243" ht="14.25"/>
    <row r="3244" ht="14.25"/>
    <row r="3245" ht="14.25"/>
    <row r="3246" ht="14.25"/>
    <row r="3247" ht="14.25"/>
    <row r="3248" ht="14.25"/>
    <row r="3249" ht="14.25"/>
    <row r="3250" ht="14.25"/>
    <row r="3251" ht="14.25"/>
    <row r="3252" ht="14.25"/>
    <row r="3253" ht="14.25"/>
    <row r="3254" ht="14.25"/>
    <row r="3255" ht="14.25"/>
    <row r="3256" ht="14.25"/>
    <row r="3257" ht="14.25"/>
    <row r="3258" ht="14.25"/>
    <row r="3259" ht="14.25"/>
    <row r="3260" ht="14.25"/>
    <row r="3261" ht="14.25"/>
    <row r="3262" ht="14.25"/>
    <row r="3263" ht="14.25"/>
    <row r="3264" ht="14.25"/>
    <row r="3265" ht="14.25"/>
    <row r="3266" ht="14.25"/>
    <row r="3267" ht="14.25"/>
    <row r="3268" ht="14.25"/>
    <row r="3269" ht="14.25"/>
    <row r="3270" ht="14.25"/>
    <row r="3271" ht="14.25"/>
    <row r="3272" ht="14.25"/>
    <row r="3273" ht="14.25"/>
    <row r="3274" ht="14.25"/>
    <row r="3275" ht="14.25"/>
    <row r="3276" ht="14.25"/>
    <row r="3277" ht="14.25"/>
    <row r="3278" ht="14.25"/>
    <row r="3279" ht="14.25"/>
    <row r="3280" ht="14.25"/>
    <row r="3281" ht="14.25"/>
    <row r="3282" ht="14.25"/>
    <row r="3283" ht="14.25"/>
    <row r="3284" ht="14.25"/>
    <row r="3285" ht="14.25"/>
    <row r="3286" ht="14.25"/>
    <row r="3287" ht="14.25"/>
    <row r="3288" ht="14.25"/>
    <row r="3289" ht="14.25"/>
    <row r="3290" ht="14.25"/>
    <row r="3291" ht="14.25"/>
    <row r="3292" ht="14.25"/>
    <row r="3293" ht="14.25"/>
    <row r="3294" ht="14.25"/>
    <row r="3295" ht="14.25"/>
    <row r="3296" ht="14.25"/>
    <row r="3297" ht="14.25"/>
    <row r="3298" ht="14.25"/>
    <row r="3299" ht="14.25"/>
    <row r="3300" ht="14.25"/>
    <row r="3301" ht="14.25"/>
    <row r="3302" ht="14.25"/>
    <row r="3303" ht="14.25"/>
    <row r="3304" ht="14.25"/>
    <row r="3305" ht="14.25"/>
    <row r="3306" ht="14.25"/>
    <row r="3307" ht="14.25"/>
    <row r="3308" ht="14.25"/>
    <row r="3309" ht="14.25"/>
    <row r="3310" ht="14.25"/>
    <row r="3311" ht="14.25"/>
    <row r="3312" ht="14.25"/>
    <row r="3313" ht="14.25"/>
    <row r="3314" ht="14.25"/>
    <row r="3315" ht="14.25"/>
    <row r="3316" ht="14.25"/>
    <row r="3317" ht="14.25"/>
    <row r="3318" ht="14.25"/>
  </sheetData>
  <mergeCells count="2">
    <mergeCell ref="A1:F1"/>
    <mergeCell ref="G1:H1"/>
  </mergeCells>
  <printOptions horizontalCentered="1"/>
  <pageMargins left="0.196850393700787" right="0.196850393700787" top="0.39370078740157499" bottom="0.59055118110236204" header="0" footer="0"/>
  <pageSetup paperSize="9" scale="61" orientation="portrait" r:id="rId1"/>
</worksheet>
</file>

<file path=xl/worksheets/sheet4.xml><?xml version="1.0" encoding="utf-8"?>
<worksheet xmlns="http://schemas.openxmlformats.org/spreadsheetml/2006/main" xmlns:r="http://schemas.openxmlformats.org/officeDocument/2006/relationships">
  <dimension ref="A1:BC1000"/>
  <sheetViews>
    <sheetView workbookViewId="0">
      <pane xSplit="4" ySplit="2" topLeftCell="AD3" activePane="bottomRight" state="frozen"/>
      <selection pane="topRight"/>
      <selection pane="bottomLeft"/>
      <selection pane="bottomRight" activeCell="AN39" sqref="AN39"/>
    </sheetView>
  </sheetViews>
  <sheetFormatPr defaultColWidth="12.625" defaultRowHeight="15" customHeight="1"/>
  <cols>
    <col min="1" max="1" width="8.125" customWidth="1"/>
    <col min="2" max="2" width="54.625" customWidth="1"/>
    <col min="3" max="3" width="8.125" customWidth="1"/>
    <col min="4" max="4" width="15.75" customWidth="1"/>
    <col min="5" max="5" width="7.25" customWidth="1"/>
    <col min="6" max="6" width="10.375" customWidth="1"/>
    <col min="7" max="7" width="6.375" customWidth="1"/>
    <col min="8" max="8" width="11.375" customWidth="1"/>
    <col min="9" max="9" width="6.375" customWidth="1"/>
    <col min="10" max="10" width="11.375" customWidth="1"/>
    <col min="11" max="11" width="6.375" customWidth="1"/>
    <col min="12" max="12" width="12.75" customWidth="1"/>
    <col min="13" max="13" width="6.375" customWidth="1"/>
    <col min="14" max="14" width="12.75" customWidth="1"/>
    <col min="15" max="15" width="6.375" customWidth="1"/>
    <col min="16" max="16" width="12.75" customWidth="1"/>
    <col min="17" max="17" width="6.375" customWidth="1"/>
    <col min="18" max="18" width="12.75" customWidth="1"/>
    <col min="19" max="19" width="6.375" customWidth="1"/>
    <col min="20" max="20" width="12.75" customWidth="1"/>
    <col min="21" max="21" width="6.375" customWidth="1"/>
    <col min="22" max="22" width="12.75" customWidth="1"/>
    <col min="23" max="23" width="6.375" customWidth="1"/>
    <col min="24" max="24" width="12.75" customWidth="1"/>
    <col min="25" max="25" width="6.375" customWidth="1"/>
    <col min="26" max="26" width="12.75" customWidth="1"/>
    <col min="27" max="27" width="7.25" customWidth="1"/>
    <col min="28" max="28" width="12.75" customWidth="1"/>
    <col min="29" max="29" width="6.375" customWidth="1"/>
    <col min="30" max="30" width="12.75" customWidth="1"/>
    <col min="31" max="31" width="7.25" customWidth="1"/>
    <col min="32" max="32" width="12.75" customWidth="1"/>
    <col min="33" max="33" width="7.25" customWidth="1"/>
    <col min="34" max="34" width="12.75" customWidth="1"/>
    <col min="35" max="35" width="6.375" customWidth="1"/>
    <col min="36" max="36" width="12.75" customWidth="1"/>
    <col min="37" max="37" width="6.375" customWidth="1"/>
    <col min="38" max="38" width="12.75" customWidth="1"/>
    <col min="39" max="39" width="7.25" customWidth="1"/>
    <col min="40" max="40" width="12.75" customWidth="1"/>
    <col min="41" max="41" width="12.625" customWidth="1"/>
    <col min="42" max="42" width="13.75" customWidth="1"/>
    <col min="43" max="55" width="12.625" customWidth="1"/>
  </cols>
  <sheetData>
    <row r="1" spans="1:55" ht="77.25" customHeight="1">
      <c r="A1" s="353" t="s">
        <v>3337</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5"/>
      <c r="AO1" s="141"/>
      <c r="AP1" s="141"/>
      <c r="AQ1" s="141"/>
      <c r="AR1" s="141"/>
      <c r="AS1" s="141"/>
      <c r="AT1" s="141"/>
      <c r="AU1" s="141"/>
      <c r="AV1" s="141"/>
      <c r="AW1" s="141"/>
      <c r="AX1" s="141"/>
      <c r="AY1" s="141"/>
      <c r="AZ1" s="141"/>
      <c r="BA1" s="141"/>
      <c r="BB1" s="141"/>
      <c r="BC1" s="141"/>
    </row>
    <row r="2" spans="1:55" ht="19.5" customHeight="1">
      <c r="A2" s="44" t="s">
        <v>3338</v>
      </c>
      <c r="B2" s="45" t="s">
        <v>3339</v>
      </c>
      <c r="C2" s="356" t="s">
        <v>3340</v>
      </c>
      <c r="D2" s="346"/>
      <c r="E2" s="357" t="s">
        <v>3341</v>
      </c>
      <c r="F2" s="358"/>
      <c r="G2" s="347" t="s">
        <v>3342</v>
      </c>
      <c r="H2" s="346"/>
      <c r="I2" s="357" t="s">
        <v>3343</v>
      </c>
      <c r="J2" s="358"/>
      <c r="K2" s="347" t="s">
        <v>3344</v>
      </c>
      <c r="L2" s="346"/>
      <c r="M2" s="345" t="s">
        <v>3345</v>
      </c>
      <c r="N2" s="346"/>
      <c r="O2" s="347" t="s">
        <v>3346</v>
      </c>
      <c r="P2" s="346"/>
      <c r="Q2" s="345" t="s">
        <v>3347</v>
      </c>
      <c r="R2" s="346"/>
      <c r="S2" s="347" t="s">
        <v>3348</v>
      </c>
      <c r="T2" s="346"/>
      <c r="U2" s="345" t="s">
        <v>3349</v>
      </c>
      <c r="V2" s="346"/>
      <c r="W2" s="347" t="s">
        <v>3350</v>
      </c>
      <c r="X2" s="346"/>
      <c r="Y2" s="345" t="s">
        <v>3351</v>
      </c>
      <c r="Z2" s="346"/>
      <c r="AA2" s="347" t="s">
        <v>3352</v>
      </c>
      <c r="AB2" s="346"/>
      <c r="AC2" s="345" t="s">
        <v>3353</v>
      </c>
      <c r="AD2" s="346"/>
      <c r="AE2" s="347" t="s">
        <v>3354</v>
      </c>
      <c r="AF2" s="346"/>
      <c r="AG2" s="345" t="s">
        <v>3355</v>
      </c>
      <c r="AH2" s="346"/>
      <c r="AI2" s="347" t="s">
        <v>3356</v>
      </c>
      <c r="AJ2" s="346"/>
      <c r="AK2" s="345" t="s">
        <v>3357</v>
      </c>
      <c r="AL2" s="346"/>
      <c r="AM2" s="347" t="s">
        <v>3358</v>
      </c>
      <c r="AN2" s="346"/>
      <c r="AO2" s="141"/>
      <c r="AP2" s="141"/>
      <c r="AQ2" s="141"/>
      <c r="AR2" s="141"/>
      <c r="AS2" s="141"/>
      <c r="AT2" s="141"/>
      <c r="AU2" s="141"/>
      <c r="AV2" s="141"/>
      <c r="AW2" s="141"/>
      <c r="AX2" s="141"/>
      <c r="AY2" s="141"/>
      <c r="AZ2" s="141"/>
      <c r="BA2" s="141"/>
      <c r="BB2" s="141"/>
      <c r="BC2" s="141"/>
    </row>
    <row r="3" spans="1:55" ht="19.5" customHeight="1">
      <c r="A3" s="46"/>
      <c r="B3" s="47"/>
      <c r="C3" s="48" t="s">
        <v>22</v>
      </c>
      <c r="D3" s="49" t="s">
        <v>3359</v>
      </c>
      <c r="E3" s="50" t="s">
        <v>22</v>
      </c>
      <c r="F3" s="51" t="s">
        <v>3359</v>
      </c>
      <c r="G3" s="52" t="s">
        <v>22</v>
      </c>
      <c r="H3" s="53" t="s">
        <v>3359</v>
      </c>
      <c r="I3" s="50" t="s">
        <v>22</v>
      </c>
      <c r="J3" s="51" t="s">
        <v>3359</v>
      </c>
      <c r="K3" s="52" t="s">
        <v>22</v>
      </c>
      <c r="L3" s="53" t="s">
        <v>3359</v>
      </c>
      <c r="M3" s="117" t="s">
        <v>22</v>
      </c>
      <c r="N3" s="118" t="s">
        <v>3359</v>
      </c>
      <c r="O3" s="52" t="s">
        <v>22</v>
      </c>
      <c r="P3" s="53" t="s">
        <v>3359</v>
      </c>
      <c r="Q3" s="117" t="s">
        <v>22</v>
      </c>
      <c r="R3" s="118" t="s">
        <v>3359</v>
      </c>
      <c r="S3" s="52" t="s">
        <v>22</v>
      </c>
      <c r="T3" s="53" t="s">
        <v>3359</v>
      </c>
      <c r="U3" s="117" t="s">
        <v>22</v>
      </c>
      <c r="V3" s="118" t="s">
        <v>3359</v>
      </c>
      <c r="W3" s="52" t="s">
        <v>22</v>
      </c>
      <c r="X3" s="53" t="s">
        <v>3359</v>
      </c>
      <c r="Y3" s="117" t="s">
        <v>22</v>
      </c>
      <c r="Z3" s="118" t="s">
        <v>3359</v>
      </c>
      <c r="AA3" s="52" t="s">
        <v>22</v>
      </c>
      <c r="AB3" s="53" t="s">
        <v>3359</v>
      </c>
      <c r="AC3" s="117" t="s">
        <v>22</v>
      </c>
      <c r="AD3" s="118" t="s">
        <v>3359</v>
      </c>
      <c r="AE3" s="52" t="s">
        <v>22</v>
      </c>
      <c r="AF3" s="53" t="s">
        <v>3359</v>
      </c>
      <c r="AG3" s="117" t="s">
        <v>22</v>
      </c>
      <c r="AH3" s="118" t="s">
        <v>3359</v>
      </c>
      <c r="AI3" s="52" t="s">
        <v>22</v>
      </c>
      <c r="AJ3" s="53" t="s">
        <v>3359</v>
      </c>
      <c r="AK3" s="117" t="s">
        <v>22</v>
      </c>
      <c r="AL3" s="118" t="s">
        <v>3359</v>
      </c>
      <c r="AM3" s="52" t="s">
        <v>22</v>
      </c>
      <c r="AN3" s="53" t="s">
        <v>3359</v>
      </c>
      <c r="AO3" s="141"/>
      <c r="AP3" s="141"/>
      <c r="AQ3" s="141"/>
      <c r="AR3" s="141"/>
      <c r="AS3" s="141"/>
      <c r="AT3" s="141"/>
      <c r="AU3" s="141"/>
      <c r="AV3" s="141"/>
      <c r="AW3" s="141"/>
      <c r="AX3" s="141"/>
      <c r="AY3" s="141"/>
      <c r="AZ3" s="141"/>
      <c r="BA3" s="141"/>
      <c r="BB3" s="141"/>
      <c r="BC3" s="141"/>
    </row>
    <row r="4" spans="1:55" ht="19.5" customHeight="1">
      <c r="A4" s="54" t="s">
        <v>3360</v>
      </c>
      <c r="B4" s="55" t="str">
        <f>'SINTÉTICA NÃO DESONERADA '!D10</f>
        <v>MOBILIZAÇÃO E DESMOBILIZAÇÃO DE OBRA/ADMINISTRAÇÃO</v>
      </c>
      <c r="C4" s="56">
        <f>ROUND(D4/$D$36,4)</f>
        <v>2E-3</v>
      </c>
      <c r="D4" s="57">
        <f>'SINTÉTICA NÃO DESONERADA '!I10</f>
        <v>13641.89</v>
      </c>
      <c r="E4" s="58">
        <v>0.5</v>
      </c>
      <c r="F4" s="59">
        <f t="shared" ref="F4:F5" si="0">ROUND(E4*D4,2)</f>
        <v>6820.95</v>
      </c>
      <c r="G4" s="60"/>
      <c r="H4" s="61"/>
      <c r="I4" s="119"/>
      <c r="J4" s="59"/>
      <c r="K4" s="60"/>
      <c r="L4" s="61"/>
      <c r="M4" s="120"/>
      <c r="N4" s="121"/>
      <c r="O4" s="60"/>
      <c r="P4" s="61"/>
      <c r="Q4" s="122"/>
      <c r="R4" s="121"/>
      <c r="S4" s="60"/>
      <c r="T4" s="61"/>
      <c r="U4" s="122"/>
      <c r="V4" s="121"/>
      <c r="W4" s="62"/>
      <c r="X4" s="61"/>
      <c r="Y4" s="122"/>
      <c r="Z4" s="121"/>
      <c r="AA4" s="62"/>
      <c r="AB4" s="61"/>
      <c r="AC4" s="122"/>
      <c r="AD4" s="121"/>
      <c r="AE4" s="60"/>
      <c r="AF4" s="61"/>
      <c r="AG4" s="122"/>
      <c r="AH4" s="121"/>
      <c r="AI4" s="62"/>
      <c r="AJ4" s="61"/>
      <c r="AK4" s="122"/>
      <c r="AL4" s="121"/>
      <c r="AM4" s="62">
        <v>0.5</v>
      </c>
      <c r="AN4" s="61">
        <f>ROUND(AM4*D4,2)</f>
        <v>6820.95</v>
      </c>
      <c r="AO4" s="144">
        <f t="shared" ref="AO4:AO14" si="1">E4+G4+I4+K4+M4+O4+Q4+S4+U4+W4+Y4+AA4+AC4+AE4+AG4+AI4+AK4+AM4</f>
        <v>1</v>
      </c>
      <c r="AP4" s="141"/>
      <c r="AQ4" s="141"/>
      <c r="AR4" s="141"/>
      <c r="AS4" s="141"/>
      <c r="AT4" s="141"/>
      <c r="AU4" s="141"/>
      <c r="AV4" s="141"/>
      <c r="AW4" s="141"/>
      <c r="AX4" s="141"/>
      <c r="AY4" s="141"/>
      <c r="AZ4" s="141"/>
      <c r="BA4" s="141"/>
      <c r="BB4" s="141"/>
      <c r="BC4" s="141"/>
    </row>
    <row r="5" spans="1:55" ht="19.5" customHeight="1">
      <c r="A5" s="54" t="s">
        <v>3361</v>
      </c>
      <c r="B5" s="55" t="str">
        <f>'SINTÉTICA NÃO DESONERADA '!D12</f>
        <v>ADMINISTRAÇÃO LOCAL</v>
      </c>
      <c r="C5" s="56">
        <f>SUM(C6:C9)</f>
        <v>6.9699999999999984E-2</v>
      </c>
      <c r="D5" s="57">
        <f>'SINTÉTICA NÃO DESONERADA '!I12</f>
        <v>475785.21</v>
      </c>
      <c r="E5" s="58">
        <v>1.24695E-2</v>
      </c>
      <c r="F5" s="59">
        <f t="shared" si="0"/>
        <v>5932.8</v>
      </c>
      <c r="G5" s="62">
        <v>2.89331E-2</v>
      </c>
      <c r="H5" s="61">
        <f>ROUND(G5*$D$5,2)</f>
        <v>13765.94</v>
      </c>
      <c r="I5" s="58">
        <v>6.2251180000000003E-2</v>
      </c>
      <c r="J5" s="59">
        <f>ROUND(I5*$D$5,2)</f>
        <v>29618.19</v>
      </c>
      <c r="K5" s="62">
        <v>5.971713E-2</v>
      </c>
      <c r="L5" s="61">
        <f>ROUND(K5*$D$5,2)</f>
        <v>28412.53</v>
      </c>
      <c r="M5" s="122">
        <v>5.689201E-2</v>
      </c>
      <c r="N5" s="59">
        <f>ROUND(M5*$D$5,2)</f>
        <v>27068.38</v>
      </c>
      <c r="O5" s="62">
        <v>5.689201E-2</v>
      </c>
      <c r="P5" s="61">
        <f>ROUND(O5*$D$5,2)</f>
        <v>27068.38</v>
      </c>
      <c r="Q5" s="122">
        <v>5.9132629999999999E-2</v>
      </c>
      <c r="R5" s="59">
        <f>ROUND(Q5*$D$5,2)</f>
        <v>28134.43</v>
      </c>
      <c r="S5" s="62">
        <v>5.9132629999999999E-2</v>
      </c>
      <c r="T5" s="61">
        <f>ROUND(S5*$D$5,2)</f>
        <v>28134.43</v>
      </c>
      <c r="U5" s="122">
        <v>5.835328E-2</v>
      </c>
      <c r="V5" s="59">
        <f>ROUND(U5*$D$5,2)</f>
        <v>27763.63</v>
      </c>
      <c r="W5" s="62">
        <v>5.932747E-2</v>
      </c>
      <c r="X5" s="61">
        <f>ROUND(W5*$D$5,2)</f>
        <v>28227.13</v>
      </c>
      <c r="Y5" s="122">
        <v>6.3562220000000003E-2</v>
      </c>
      <c r="Z5" s="59">
        <f>ROUND(Y5*$D$5,2)</f>
        <v>30241.96</v>
      </c>
      <c r="AA5" s="62">
        <v>6.77817E-2</v>
      </c>
      <c r="AB5" s="61">
        <f>ROUND(AA5*$D$5,2)</f>
        <v>32249.53</v>
      </c>
      <c r="AC5" s="122">
        <v>7.7186599999999994E-2</v>
      </c>
      <c r="AD5" s="59">
        <f>ROUND(AC5*$D$5,2)</f>
        <v>36724.239999999998</v>
      </c>
      <c r="AE5" s="62">
        <v>7.0238239999999993E-2</v>
      </c>
      <c r="AF5" s="61">
        <f>ROUND(AE5*$D$5,2)</f>
        <v>33418.32</v>
      </c>
      <c r="AG5" s="122">
        <v>5.8450700000000001E-2</v>
      </c>
      <c r="AH5" s="59">
        <f>ROUND(AG5*$D$5,2)</f>
        <v>27809.98</v>
      </c>
      <c r="AI5" s="62">
        <v>5.4651400000000003E-2</v>
      </c>
      <c r="AJ5" s="61">
        <f>ROUND(AI5*$D$5,2)</f>
        <v>26002.33</v>
      </c>
      <c r="AK5" s="122">
        <v>4.5052830000000002E-2</v>
      </c>
      <c r="AL5" s="59">
        <f>ROUND(AK5*$D$5,2)</f>
        <v>21435.47</v>
      </c>
      <c r="AM5" s="62">
        <v>4.9975350000000002E-2</v>
      </c>
      <c r="AN5" s="61">
        <f>ROUND(AM5*$D$5,2)</f>
        <v>23777.53</v>
      </c>
      <c r="AO5" s="144">
        <f t="shared" si="1"/>
        <v>0.99999998000000001</v>
      </c>
      <c r="AP5" s="141"/>
      <c r="AQ5" s="141"/>
      <c r="AR5" s="141"/>
      <c r="AS5" s="141"/>
      <c r="AT5" s="141"/>
      <c r="AU5" s="141"/>
      <c r="AV5" s="141"/>
      <c r="AW5" s="141"/>
      <c r="AX5" s="141"/>
      <c r="AY5" s="141"/>
      <c r="AZ5" s="141"/>
      <c r="BA5" s="141"/>
      <c r="BB5" s="141"/>
      <c r="BC5" s="141"/>
    </row>
    <row r="6" spans="1:55" ht="19.5" customHeight="1">
      <c r="A6" s="63" t="s">
        <v>25</v>
      </c>
      <c r="B6" s="64" t="s">
        <v>28</v>
      </c>
      <c r="C6" s="65">
        <f t="shared" ref="C6:C11" si="2">ROUND(D6/$D$36,4)</f>
        <v>1.52E-2</v>
      </c>
      <c r="D6" s="66">
        <f>'SINTÉTICA NÃO DESONERADA '!I13</f>
        <v>103752.9</v>
      </c>
      <c r="E6" s="67">
        <v>1.2800000000000001E-2</v>
      </c>
      <c r="F6" s="68">
        <f>ROUND(E6*$D$6,2)</f>
        <v>1328.04</v>
      </c>
      <c r="G6" s="65">
        <v>2.9700000000000001E-2</v>
      </c>
      <c r="H6" s="69">
        <f>ROUND(G6*$D$6,2)</f>
        <v>3081.46</v>
      </c>
      <c r="I6" s="67">
        <v>5.8599999999999999E-2</v>
      </c>
      <c r="J6" s="68">
        <f>ROUND(I6*$D$6,2)</f>
        <v>6079.92</v>
      </c>
      <c r="K6" s="65">
        <v>6.13E-2</v>
      </c>
      <c r="L6" s="66">
        <f>ROUND(K6*$D$6,2)</f>
        <v>6360.05</v>
      </c>
      <c r="M6" s="67">
        <v>5.8400000000000001E-2</v>
      </c>
      <c r="N6" s="123">
        <f>ROUND(M6*$D$6,2)</f>
        <v>6059.17</v>
      </c>
      <c r="O6" s="65">
        <v>5.8400000000000001E-2</v>
      </c>
      <c r="P6" s="66">
        <f>ROUND(O6*$D$6,2)</f>
        <v>6059.17</v>
      </c>
      <c r="Q6" s="67">
        <v>6.0699999999999997E-2</v>
      </c>
      <c r="R6" s="132">
        <f>ROUND(Q6*$D$6,2)</f>
        <v>6297.8</v>
      </c>
      <c r="S6" s="65">
        <v>6.0699999999999997E-2</v>
      </c>
      <c r="T6" s="69">
        <f>ROUND(S6*$D$6,2)</f>
        <v>6297.8</v>
      </c>
      <c r="U6" s="67">
        <v>5.9900000000000002E-2</v>
      </c>
      <c r="V6" s="132">
        <f>ROUND(U6*$D$6,2)</f>
        <v>6214.8</v>
      </c>
      <c r="W6" s="65">
        <v>6.0900000000000003E-2</v>
      </c>
      <c r="X6" s="69">
        <f>ROUND(W6*$D$6,2)</f>
        <v>6318.55</v>
      </c>
      <c r="Y6" s="67">
        <v>6.0900000000000003E-2</v>
      </c>
      <c r="Z6" s="132">
        <f>ROUND(Y6*$D$6,2)</f>
        <v>6318.55</v>
      </c>
      <c r="AA6" s="65">
        <v>6.3799999999999996E-2</v>
      </c>
      <c r="AB6" s="69">
        <f>ROUND(AA6*$D$6,2)</f>
        <v>6619.44</v>
      </c>
      <c r="AC6" s="67">
        <v>7.2499999999999995E-2</v>
      </c>
      <c r="AD6" s="132">
        <f>ROUND(AC6*$D$6,2)</f>
        <v>7522.09</v>
      </c>
      <c r="AE6" s="65">
        <v>7.2099999999999997E-2</v>
      </c>
      <c r="AF6" s="69">
        <f>ROUND(AE6*$D$6,2)</f>
        <v>7480.58</v>
      </c>
      <c r="AG6" s="67">
        <v>0.06</v>
      </c>
      <c r="AH6" s="132">
        <f>ROUND(AG6*$D$6,2)</f>
        <v>6225.17</v>
      </c>
      <c r="AI6" s="65">
        <v>5.6099999999999997E-2</v>
      </c>
      <c r="AJ6" s="69">
        <f>ROUND(AI6*$D$6,2)</f>
        <v>5820.54</v>
      </c>
      <c r="AK6" s="67">
        <v>4.19E-2</v>
      </c>
      <c r="AL6" s="132">
        <f>ROUND(AK6*$D$6,2)</f>
        <v>4347.25</v>
      </c>
      <c r="AM6" s="65">
        <v>5.1299999999999998E-2</v>
      </c>
      <c r="AN6" s="69">
        <f>ROUND(AM6*$D$6,2)</f>
        <v>5322.52</v>
      </c>
      <c r="AO6" s="144">
        <f t="shared" si="1"/>
        <v>1</v>
      </c>
      <c r="AP6" s="141"/>
      <c r="AQ6" s="141"/>
      <c r="AR6" s="141"/>
      <c r="AS6" s="141"/>
      <c r="AT6" s="141"/>
      <c r="AU6" s="141"/>
      <c r="AV6" s="141"/>
      <c r="AW6" s="141"/>
      <c r="AX6" s="141"/>
      <c r="AY6" s="141"/>
      <c r="AZ6" s="141"/>
      <c r="BA6" s="141"/>
      <c r="BB6" s="141"/>
      <c r="BC6" s="141"/>
    </row>
    <row r="7" spans="1:55" ht="19.5" customHeight="1">
      <c r="A7" s="63" t="s">
        <v>30</v>
      </c>
      <c r="B7" s="70" t="s">
        <v>32</v>
      </c>
      <c r="C7" s="65">
        <f t="shared" si="2"/>
        <v>3.4099999999999998E-2</v>
      </c>
      <c r="D7" s="66">
        <f>'SINTÉTICA NÃO DESONERADA '!I14</f>
        <v>232815.96</v>
      </c>
      <c r="E7" s="71">
        <v>1.2800000000000001E-2</v>
      </c>
      <c r="F7" s="72">
        <f>ROUND(E7*$D$7,2)</f>
        <v>2980.04</v>
      </c>
      <c r="G7" s="65">
        <v>2.9700000000000001E-2</v>
      </c>
      <c r="H7" s="73">
        <f>ROUND(G7*$D$7,2)</f>
        <v>6914.63</v>
      </c>
      <c r="I7" s="71">
        <v>5.8599999999999999E-2</v>
      </c>
      <c r="J7" s="84">
        <f>ROUND(I7*$D$7,2)</f>
        <v>13643.02</v>
      </c>
      <c r="K7" s="65">
        <v>6.13E-2</v>
      </c>
      <c r="L7" s="74">
        <f>ROUND(K7*$D$7,2)</f>
        <v>14271.62</v>
      </c>
      <c r="M7" s="71">
        <v>5.8400000000000001E-2</v>
      </c>
      <c r="N7" s="124">
        <f>ROUND(M7*$D$7,2)</f>
        <v>13596.45</v>
      </c>
      <c r="O7" s="65">
        <v>5.8400000000000001E-2</v>
      </c>
      <c r="P7" s="74">
        <f>ROUND(O7*$D$7,2)</f>
        <v>13596.45</v>
      </c>
      <c r="Q7" s="71">
        <v>6.0699999999999997E-2</v>
      </c>
      <c r="R7" s="138">
        <f>ROUND(Q7*$D$7,2)</f>
        <v>14131.93</v>
      </c>
      <c r="S7" s="65">
        <v>6.0699999999999997E-2</v>
      </c>
      <c r="T7" s="73">
        <f>ROUND(S7*$D$7,2)</f>
        <v>14131.93</v>
      </c>
      <c r="U7" s="71">
        <v>5.9900000000000002E-2</v>
      </c>
      <c r="V7" s="138">
        <f>ROUND(U7*$D$7,2)</f>
        <v>13945.68</v>
      </c>
      <c r="W7" s="65">
        <v>6.0900000000000003E-2</v>
      </c>
      <c r="X7" s="73">
        <f>ROUND(W7*$D$7,2)</f>
        <v>14178.49</v>
      </c>
      <c r="Y7" s="71">
        <v>6.0900000000000003E-2</v>
      </c>
      <c r="Z7" s="138">
        <f>ROUND(Y7*$D$7,2)</f>
        <v>14178.49</v>
      </c>
      <c r="AA7" s="65">
        <v>6.3799999999999996E-2</v>
      </c>
      <c r="AB7" s="73">
        <f>ROUND(AA7*$D$7,2)</f>
        <v>14853.66</v>
      </c>
      <c r="AC7" s="71">
        <v>7.2499999999999995E-2</v>
      </c>
      <c r="AD7" s="138">
        <f>ROUND(AC7*$D$7,2)</f>
        <v>16879.16</v>
      </c>
      <c r="AE7" s="65">
        <v>7.2099999999999997E-2</v>
      </c>
      <c r="AF7" s="73">
        <f>ROUND(AE7*$D$7,2)</f>
        <v>16786.03</v>
      </c>
      <c r="AG7" s="71">
        <v>0.06</v>
      </c>
      <c r="AH7" s="138">
        <f>ROUND(AG7*$D$7,2)</f>
        <v>13968.96</v>
      </c>
      <c r="AI7" s="65">
        <v>5.6099999999999997E-2</v>
      </c>
      <c r="AJ7" s="73">
        <f>ROUND(AI7*$D$7,2)</f>
        <v>13060.98</v>
      </c>
      <c r="AK7" s="71">
        <v>4.19E-2</v>
      </c>
      <c r="AL7" s="138">
        <f>ROUND(AK7*$D$7,2)</f>
        <v>9754.99</v>
      </c>
      <c r="AM7" s="65">
        <v>5.1299999999999998E-2</v>
      </c>
      <c r="AN7" s="73">
        <f>ROUND(AM7*$D$7,2)</f>
        <v>11943.46</v>
      </c>
      <c r="AO7" s="144">
        <f t="shared" si="1"/>
        <v>1</v>
      </c>
      <c r="AP7" s="141"/>
      <c r="AQ7" s="141"/>
      <c r="AR7" s="141"/>
      <c r="AS7" s="141"/>
      <c r="AT7" s="141"/>
      <c r="AU7" s="141"/>
      <c r="AV7" s="141"/>
      <c r="AW7" s="141"/>
      <c r="AX7" s="141"/>
      <c r="AY7" s="141"/>
      <c r="AZ7" s="141"/>
      <c r="BA7" s="141"/>
      <c r="BB7" s="141"/>
      <c r="BC7" s="141"/>
    </row>
    <row r="8" spans="1:55" ht="19.5" customHeight="1">
      <c r="A8" s="63" t="s">
        <v>33</v>
      </c>
      <c r="B8" s="70" t="s">
        <v>3362</v>
      </c>
      <c r="C8" s="65">
        <f t="shared" si="2"/>
        <v>1.8599999999999998E-2</v>
      </c>
      <c r="D8" s="66">
        <f>'SINTÉTICA NÃO DESONERADA '!I15</f>
        <v>126930.78</v>
      </c>
      <c r="E8" s="71">
        <v>1.2800000000000001E-2</v>
      </c>
      <c r="F8" s="72">
        <f>ROUND(E8*$D$8,2)</f>
        <v>1624.71</v>
      </c>
      <c r="G8" s="65">
        <v>2.9700000000000001E-2</v>
      </c>
      <c r="H8" s="74">
        <f>ROUND(G8*$D$8,2)</f>
        <v>3769.84</v>
      </c>
      <c r="I8" s="71">
        <v>5.8599999999999999E-2</v>
      </c>
      <c r="J8" s="72">
        <f>ROUND(I8*$D$8,2)</f>
        <v>7438.14</v>
      </c>
      <c r="K8" s="65">
        <v>6.13E-2</v>
      </c>
      <c r="L8" s="74">
        <f>ROUND(K8*$D$8,2)</f>
        <v>7780.86</v>
      </c>
      <c r="M8" s="71">
        <v>5.8400000000000001E-2</v>
      </c>
      <c r="N8" s="124">
        <f>ROUND(M8*$D$8,2)</f>
        <v>7412.76</v>
      </c>
      <c r="O8" s="65">
        <v>5.8400000000000001E-2</v>
      </c>
      <c r="P8" s="74">
        <f>ROUND(O8*$D$8,2)</f>
        <v>7412.76</v>
      </c>
      <c r="Q8" s="71">
        <v>6.0699999999999997E-2</v>
      </c>
      <c r="R8" s="124">
        <f>ROUND(Q8*$D$8,2)</f>
        <v>7704.7</v>
      </c>
      <c r="S8" s="65">
        <v>6.0699999999999997E-2</v>
      </c>
      <c r="T8" s="74">
        <f>ROUND(S8*$D$8,2)</f>
        <v>7704.7</v>
      </c>
      <c r="U8" s="71">
        <v>5.9900000000000002E-2</v>
      </c>
      <c r="V8" s="124">
        <f>ROUND(U8*$D$8,2)</f>
        <v>7603.15</v>
      </c>
      <c r="W8" s="65">
        <v>6.0900000000000003E-2</v>
      </c>
      <c r="X8" s="73">
        <f>ROUND(W8*$D$8,2)</f>
        <v>7730.08</v>
      </c>
      <c r="Y8" s="71">
        <v>6.0900000000000003E-2</v>
      </c>
      <c r="Z8" s="124">
        <f>ROUND(Y8*$D$8,2)</f>
        <v>7730.08</v>
      </c>
      <c r="AA8" s="65">
        <v>6.3799999999999996E-2</v>
      </c>
      <c r="AB8" s="73">
        <f>ROUND(AA8*$D$8,2)</f>
        <v>8098.18</v>
      </c>
      <c r="AC8" s="71">
        <v>7.2499999999999995E-2</v>
      </c>
      <c r="AD8" s="124">
        <f>ROUND(AC8*$D$8,2)</f>
        <v>9202.48</v>
      </c>
      <c r="AE8" s="65">
        <v>7.2099999999999997E-2</v>
      </c>
      <c r="AF8" s="74">
        <f>ROUND(AE8*$D$8,2)</f>
        <v>9151.7099999999991</v>
      </c>
      <c r="AG8" s="71">
        <v>0.06</v>
      </c>
      <c r="AH8" s="124">
        <f>ROUND(AG8*$D$8,2)</f>
        <v>7615.85</v>
      </c>
      <c r="AI8" s="65">
        <v>5.6099999999999997E-2</v>
      </c>
      <c r="AJ8" s="74">
        <f>ROUND(AI8*$D$8,2)</f>
        <v>7120.82</v>
      </c>
      <c r="AK8" s="71">
        <v>4.19E-2</v>
      </c>
      <c r="AL8" s="124">
        <f>ROUND(AK8*$D$8,2)</f>
        <v>5318.4</v>
      </c>
      <c r="AM8" s="65">
        <v>5.1299999999999998E-2</v>
      </c>
      <c r="AN8" s="74">
        <f>ROUND(AM8*$D$8,2)</f>
        <v>6511.55</v>
      </c>
      <c r="AO8" s="144">
        <f t="shared" si="1"/>
        <v>1</v>
      </c>
      <c r="AP8" s="141"/>
      <c r="AQ8" s="141"/>
      <c r="AR8" s="141"/>
      <c r="AS8" s="141"/>
      <c r="AT8" s="141"/>
      <c r="AU8" s="141"/>
      <c r="AV8" s="141"/>
      <c r="AW8" s="141"/>
      <c r="AX8" s="141"/>
      <c r="AY8" s="141"/>
      <c r="AZ8" s="141"/>
      <c r="BA8" s="141"/>
      <c r="BB8" s="141"/>
      <c r="BC8" s="141"/>
    </row>
    <row r="9" spans="1:55" ht="19.5" customHeight="1">
      <c r="A9" s="75" t="s">
        <v>36</v>
      </c>
      <c r="B9" s="76" t="s">
        <v>3363</v>
      </c>
      <c r="C9" s="65">
        <f t="shared" si="2"/>
        <v>1.8E-3</v>
      </c>
      <c r="D9" s="66">
        <f>'SINTÉTICA NÃO DESONERADA '!I16</f>
        <v>12285.57</v>
      </c>
      <c r="E9" s="77"/>
      <c r="F9" s="72"/>
      <c r="G9" s="78"/>
      <c r="H9" s="74"/>
      <c r="I9" s="125">
        <f>(J27+J28)/(D27+D28)</f>
        <v>0.19999999999999998</v>
      </c>
      <c r="J9" s="124">
        <f>ROUND(I9*$D$9,2)</f>
        <v>2457.11</v>
      </c>
      <c r="K9" s="81"/>
      <c r="L9" s="74"/>
      <c r="M9" s="126"/>
      <c r="N9" s="124"/>
      <c r="O9" s="96"/>
      <c r="P9" s="74"/>
      <c r="Q9" s="126"/>
      <c r="R9" s="124"/>
      <c r="S9" s="81"/>
      <c r="T9" s="73"/>
      <c r="U9" s="125"/>
      <c r="V9" s="124"/>
      <c r="W9" s="81"/>
      <c r="X9" s="73"/>
      <c r="Y9" s="125">
        <f>(Z27+Z28)/(D27+D28)</f>
        <v>0.16398799792306379</v>
      </c>
      <c r="Z9" s="124">
        <f>ROUND(Y9*$D$9,2)</f>
        <v>2014.69</v>
      </c>
      <c r="AA9" s="78">
        <f>(AB27+AB28)/(D27+D28)</f>
        <v>0.21800600242379417</v>
      </c>
      <c r="AB9" s="74">
        <f>ROUND(AA9*$D$9,2)</f>
        <v>2678.33</v>
      </c>
      <c r="AC9" s="125">
        <f>(AD27+AD28)/(D27+D28)</f>
        <v>0.25401799618877413</v>
      </c>
      <c r="AD9" s="124">
        <f>ROUND(AC9*$D$9,2)</f>
        <v>3120.76</v>
      </c>
      <c r="AE9" s="78"/>
      <c r="AF9" s="74"/>
      <c r="AG9" s="125"/>
      <c r="AH9" s="124"/>
      <c r="AI9" s="78"/>
      <c r="AJ9" s="74"/>
      <c r="AK9" s="125">
        <v>0.16400000000000001</v>
      </c>
      <c r="AL9" s="124">
        <f>ROUND(AK9*$D$9,2)</f>
        <v>2014.83</v>
      </c>
      <c r="AM9" s="96"/>
      <c r="AN9" s="74"/>
      <c r="AO9" s="144">
        <f t="shared" si="1"/>
        <v>1.000011996535632</v>
      </c>
      <c r="AP9" s="141"/>
      <c r="AQ9" s="141"/>
      <c r="AR9" s="141"/>
      <c r="AS9" s="141"/>
      <c r="AT9" s="141"/>
      <c r="AU9" s="141"/>
      <c r="AV9" s="141"/>
      <c r="AW9" s="141"/>
      <c r="AX9" s="141"/>
      <c r="AY9" s="141"/>
      <c r="AZ9" s="141"/>
      <c r="BA9" s="141"/>
      <c r="BB9" s="141"/>
      <c r="BC9" s="141"/>
    </row>
    <row r="10" spans="1:55" ht="19.5" customHeight="1">
      <c r="A10" s="54" t="s">
        <v>3364</v>
      </c>
      <c r="B10" s="55" t="str">
        <f>'SINTÉTICA NÃO DESONERADA '!D17</f>
        <v>CANTEIRO DE OBRAS</v>
      </c>
      <c r="C10" s="56">
        <f t="shared" si="2"/>
        <v>1.09E-2</v>
      </c>
      <c r="D10" s="57">
        <f>'SINTÉTICA NÃO DESONERADA '!I17</f>
        <v>74739.990000000005</v>
      </c>
      <c r="E10" s="58">
        <v>1</v>
      </c>
      <c r="F10" s="59">
        <f t="shared" ref="F10:F11" si="3">ROUND(E10*D10,2)</f>
        <v>74739.990000000005</v>
      </c>
      <c r="G10" s="62"/>
      <c r="H10" s="61"/>
      <c r="I10" s="58"/>
      <c r="J10" s="59"/>
      <c r="K10" s="62"/>
      <c r="L10" s="61"/>
      <c r="M10" s="122"/>
      <c r="N10" s="59"/>
      <c r="O10" s="62"/>
      <c r="P10" s="61"/>
      <c r="Q10" s="122"/>
      <c r="R10" s="59"/>
      <c r="S10" s="62"/>
      <c r="T10" s="61"/>
      <c r="U10" s="122"/>
      <c r="V10" s="59"/>
      <c r="W10" s="62"/>
      <c r="X10" s="61"/>
      <c r="Y10" s="122"/>
      <c r="Z10" s="59"/>
      <c r="AA10" s="62"/>
      <c r="AB10" s="61"/>
      <c r="AC10" s="122"/>
      <c r="AD10" s="59"/>
      <c r="AE10" s="62"/>
      <c r="AF10" s="61"/>
      <c r="AG10" s="122"/>
      <c r="AH10" s="59"/>
      <c r="AI10" s="62"/>
      <c r="AJ10" s="61"/>
      <c r="AK10" s="122"/>
      <c r="AL10" s="59"/>
      <c r="AM10" s="62"/>
      <c r="AN10" s="61"/>
      <c r="AO10" s="144">
        <f t="shared" si="1"/>
        <v>1</v>
      </c>
      <c r="AP10" s="141"/>
      <c r="AQ10" s="141"/>
      <c r="AR10" s="141"/>
      <c r="AS10" s="141"/>
      <c r="AT10" s="141"/>
      <c r="AU10" s="141"/>
      <c r="AV10" s="141"/>
      <c r="AW10" s="141"/>
      <c r="AX10" s="141"/>
      <c r="AY10" s="141"/>
      <c r="AZ10" s="141"/>
      <c r="BA10" s="141"/>
      <c r="BB10" s="141"/>
      <c r="BC10" s="141"/>
    </row>
    <row r="11" spans="1:55" ht="19.5" customHeight="1">
      <c r="A11" s="54" t="s">
        <v>3365</v>
      </c>
      <c r="B11" s="55" t="str">
        <f>'SINTÉTICA NÃO DESONERADA '!D24</f>
        <v>MOVIMENTAÇÃO DE TERRA</v>
      </c>
      <c r="C11" s="56">
        <f t="shared" si="2"/>
        <v>8.9999999999999998E-4</v>
      </c>
      <c r="D11" s="57">
        <f>'SINTÉTICA NÃO DESONERADA '!I24</f>
        <v>6401.85</v>
      </c>
      <c r="E11" s="58">
        <v>1</v>
      </c>
      <c r="F11" s="59">
        <f t="shared" si="3"/>
        <v>6401.85</v>
      </c>
      <c r="G11" s="62"/>
      <c r="H11" s="61"/>
      <c r="I11" s="58"/>
      <c r="J11" s="59"/>
      <c r="K11" s="62"/>
      <c r="L11" s="61"/>
      <c r="M11" s="122"/>
      <c r="N11" s="59"/>
      <c r="O11" s="62"/>
      <c r="P11" s="61"/>
      <c r="Q11" s="122"/>
      <c r="R11" s="59"/>
      <c r="S11" s="62"/>
      <c r="T11" s="61"/>
      <c r="U11" s="122"/>
      <c r="V11" s="59"/>
      <c r="W11" s="62"/>
      <c r="X11" s="61"/>
      <c r="Y11" s="122"/>
      <c r="Z11" s="59"/>
      <c r="AA11" s="62"/>
      <c r="AB11" s="61"/>
      <c r="AC11" s="122"/>
      <c r="AD11" s="59"/>
      <c r="AE11" s="62"/>
      <c r="AF11" s="61"/>
      <c r="AG11" s="122"/>
      <c r="AH11" s="59"/>
      <c r="AI11" s="62"/>
      <c r="AJ11" s="61"/>
      <c r="AK11" s="122"/>
      <c r="AL11" s="59"/>
      <c r="AM11" s="62"/>
      <c r="AN11" s="61"/>
      <c r="AO11" s="144">
        <f t="shared" si="1"/>
        <v>1</v>
      </c>
      <c r="AP11" s="141"/>
      <c r="AQ11" s="141"/>
      <c r="AR11" s="141"/>
      <c r="AS11" s="141"/>
      <c r="AT11" s="141"/>
      <c r="AU11" s="141"/>
      <c r="AV11" s="141"/>
      <c r="AW11" s="141"/>
      <c r="AX11" s="141"/>
      <c r="AY11" s="141"/>
      <c r="AZ11" s="141"/>
      <c r="BA11" s="141"/>
      <c r="BB11" s="141"/>
      <c r="BC11" s="141"/>
    </row>
    <row r="12" spans="1:55" ht="19.5" customHeight="1">
      <c r="A12" s="54" t="s">
        <v>3366</v>
      </c>
      <c r="B12" s="55" t="str">
        <f>'SINTÉTICA NÃO DESONERADA '!D26</f>
        <v>ESTRUTURAS DE CONCRETO ARMADO</v>
      </c>
      <c r="C12" s="56">
        <f>C13+C14</f>
        <v>0.24979999999999999</v>
      </c>
      <c r="D12" s="57">
        <f>'SINTÉTICA NÃO DESONERADA '!I26</f>
        <v>1707294.56</v>
      </c>
      <c r="E12" s="58"/>
      <c r="F12" s="59"/>
      <c r="G12" s="62">
        <v>0.11056047500000001</v>
      </c>
      <c r="H12" s="61">
        <f>ROUND(G12*$D$12,2)</f>
        <v>188759.3</v>
      </c>
      <c r="I12" s="71">
        <v>8.2920358999999999E-2</v>
      </c>
      <c r="J12" s="72">
        <f t="shared" ref="J12:J13" si="4">ROUND(I12*D12,2)</f>
        <v>141569.48000000001</v>
      </c>
      <c r="K12" s="62">
        <v>0.22764012</v>
      </c>
      <c r="L12" s="61">
        <f>ROUND(K12*$D$12,2)</f>
        <v>388648.74</v>
      </c>
      <c r="M12" s="71">
        <v>0.21707963999999999</v>
      </c>
      <c r="N12" s="72">
        <f>ROUND(M12*D12,2)</f>
        <v>370618.89</v>
      </c>
      <c r="O12" s="62">
        <v>0.21707963999999999</v>
      </c>
      <c r="P12" s="61">
        <f>ROUND(O12*$D$12,2)</f>
        <v>370618.89</v>
      </c>
      <c r="Q12" s="71">
        <v>0.144719767</v>
      </c>
      <c r="R12" s="72">
        <f>ROUND(Q12*D12,2)</f>
        <v>247079.27</v>
      </c>
      <c r="S12" s="62"/>
      <c r="T12" s="61"/>
      <c r="U12" s="122"/>
      <c r="V12" s="59"/>
      <c r="W12" s="62"/>
      <c r="X12" s="61"/>
      <c r="Y12" s="122"/>
      <c r="Z12" s="59"/>
      <c r="AA12" s="62"/>
      <c r="AB12" s="61"/>
      <c r="AC12" s="122"/>
      <c r="AD12" s="59"/>
      <c r="AE12" s="62"/>
      <c r="AF12" s="61"/>
      <c r="AG12" s="122"/>
      <c r="AH12" s="59"/>
      <c r="AI12" s="62"/>
      <c r="AJ12" s="61"/>
      <c r="AK12" s="122"/>
      <c r="AL12" s="59"/>
      <c r="AM12" s="62"/>
      <c r="AN12" s="61"/>
      <c r="AO12" s="144">
        <f t="shared" si="1"/>
        <v>1.0000000010000001</v>
      </c>
      <c r="AP12" s="141"/>
      <c r="AQ12" s="141"/>
      <c r="AR12" s="141"/>
      <c r="AS12" s="141"/>
      <c r="AT12" s="141"/>
      <c r="AU12" s="141"/>
      <c r="AV12" s="141"/>
      <c r="AW12" s="141"/>
      <c r="AX12" s="141"/>
      <c r="AY12" s="141"/>
      <c r="AZ12" s="141"/>
      <c r="BA12" s="141"/>
      <c r="BB12" s="141"/>
      <c r="BC12" s="141"/>
    </row>
    <row r="13" spans="1:55" ht="19.5" customHeight="1">
      <c r="A13" s="63" t="s">
        <v>69</v>
      </c>
      <c r="B13" s="70" t="str">
        <f>'SINTÉTICA NÃO DESONERADA '!D27</f>
        <v>INFRAESTRUTURA</v>
      </c>
      <c r="C13" s="65">
        <f t="shared" ref="C13:C14" si="5">ROUND(D13/$D$36,4)</f>
        <v>6.9000000000000006E-2</v>
      </c>
      <c r="D13" s="66">
        <f>'SINTÉTICA NÃO DESONERADA '!I27</f>
        <v>471898.25</v>
      </c>
      <c r="E13" s="79"/>
      <c r="F13" s="80"/>
      <c r="G13" s="81">
        <v>0.4</v>
      </c>
      <c r="H13" s="73">
        <f>ROUND(G13*$D$13,2)</f>
        <v>188759.3</v>
      </c>
      <c r="I13" s="127">
        <v>0.3</v>
      </c>
      <c r="J13" s="84">
        <f t="shared" si="4"/>
        <v>141569.48000000001</v>
      </c>
      <c r="K13" s="78">
        <v>0.3</v>
      </c>
      <c r="L13" s="74">
        <f>ROUND(K13*$D$13,2)</f>
        <v>141569.48000000001</v>
      </c>
      <c r="M13" s="125"/>
      <c r="N13" s="124"/>
      <c r="O13" s="78"/>
      <c r="P13" s="74"/>
      <c r="Q13" s="139"/>
      <c r="R13" s="138"/>
      <c r="S13" s="87"/>
      <c r="T13" s="73"/>
      <c r="U13" s="139"/>
      <c r="V13" s="138"/>
      <c r="W13" s="81"/>
      <c r="X13" s="73"/>
      <c r="Y13" s="139"/>
      <c r="Z13" s="138"/>
      <c r="AA13" s="81"/>
      <c r="AB13" s="73"/>
      <c r="AC13" s="139"/>
      <c r="AD13" s="138"/>
      <c r="AE13" s="87"/>
      <c r="AF13" s="73"/>
      <c r="AG13" s="139"/>
      <c r="AH13" s="138"/>
      <c r="AI13" s="81"/>
      <c r="AJ13" s="73"/>
      <c r="AK13" s="139"/>
      <c r="AL13" s="138"/>
      <c r="AM13" s="81"/>
      <c r="AN13" s="73"/>
      <c r="AO13" s="144">
        <f t="shared" si="1"/>
        <v>1</v>
      </c>
      <c r="AP13" s="141"/>
      <c r="AQ13" s="141"/>
      <c r="AR13" s="141"/>
      <c r="AS13" s="141"/>
      <c r="AT13" s="141"/>
      <c r="AU13" s="141"/>
      <c r="AV13" s="141"/>
      <c r="AW13" s="141"/>
      <c r="AX13" s="141"/>
      <c r="AY13" s="141"/>
      <c r="AZ13" s="141"/>
      <c r="BA13" s="141"/>
      <c r="BB13" s="141"/>
      <c r="BC13" s="141"/>
    </row>
    <row r="14" spans="1:55" ht="19.5" customHeight="1">
      <c r="A14" s="75" t="s">
        <v>158</v>
      </c>
      <c r="B14" s="76" t="str">
        <f>'SINTÉTICA NÃO DESONERADA '!D57</f>
        <v>SUPERESTRUTURA</v>
      </c>
      <c r="C14" s="82">
        <f t="shared" si="5"/>
        <v>0.18079999999999999</v>
      </c>
      <c r="D14" s="69">
        <f>'SINTÉTICA NÃO DESONERADA '!I57</f>
        <v>1235396.31</v>
      </c>
      <c r="E14" s="83"/>
      <c r="F14" s="84"/>
      <c r="G14" s="81"/>
      <c r="H14" s="73"/>
      <c r="I14" s="127"/>
      <c r="J14" s="84"/>
      <c r="K14" s="128">
        <v>0.2</v>
      </c>
      <c r="L14" s="129">
        <f>ROUND(K14*$D$14,2)</f>
        <v>247079.26</v>
      </c>
      <c r="M14" s="127">
        <v>0.3</v>
      </c>
      <c r="N14" s="84">
        <f>ROUND(M14*D14,2)</f>
        <v>370618.89</v>
      </c>
      <c r="O14" s="128">
        <v>0.3</v>
      </c>
      <c r="P14" s="129">
        <f>ROUND(O14*$D$14,2)</f>
        <v>370618.89</v>
      </c>
      <c r="Q14" s="127">
        <v>0.2</v>
      </c>
      <c r="R14" s="84">
        <f t="shared" ref="R14:R15" si="6">ROUND(Q14*D14,2)</f>
        <v>247079.26</v>
      </c>
      <c r="S14" s="87"/>
      <c r="T14" s="73"/>
      <c r="U14" s="139"/>
      <c r="V14" s="138"/>
      <c r="W14" s="81"/>
      <c r="X14" s="73"/>
      <c r="Y14" s="139"/>
      <c r="Z14" s="138"/>
      <c r="AA14" s="81"/>
      <c r="AB14" s="73"/>
      <c r="AC14" s="139"/>
      <c r="AD14" s="138"/>
      <c r="AE14" s="87"/>
      <c r="AF14" s="73"/>
      <c r="AG14" s="139"/>
      <c r="AH14" s="138"/>
      <c r="AI14" s="81"/>
      <c r="AJ14" s="73"/>
      <c r="AK14" s="139"/>
      <c r="AL14" s="138"/>
      <c r="AM14" s="81"/>
      <c r="AN14" s="73"/>
      <c r="AO14" s="144">
        <f t="shared" si="1"/>
        <v>1</v>
      </c>
      <c r="AP14" s="141"/>
      <c r="AQ14" s="141"/>
      <c r="AR14" s="141"/>
      <c r="AS14" s="141"/>
      <c r="AT14" s="141"/>
      <c r="AU14" s="141"/>
      <c r="AV14" s="141"/>
      <c r="AW14" s="141"/>
      <c r="AX14" s="141"/>
      <c r="AY14" s="141"/>
      <c r="AZ14" s="141"/>
      <c r="BA14" s="141"/>
      <c r="BB14" s="141"/>
      <c r="BC14" s="141"/>
    </row>
    <row r="15" spans="1:55" ht="19.5" customHeight="1">
      <c r="A15" s="54" t="s">
        <v>3367</v>
      </c>
      <c r="B15" s="55" t="str">
        <f>'SINTÉTICA NÃO DESONERADA '!D138</f>
        <v>EDIFICAÇÕES</v>
      </c>
      <c r="C15" s="56">
        <f>SUM(C16:C25)</f>
        <v>0.33550000000000002</v>
      </c>
      <c r="D15" s="57">
        <f>'SINTÉTICA NÃO DESONERADA '!I138</f>
        <v>2292517.1800000002</v>
      </c>
      <c r="E15" s="58"/>
      <c r="F15" s="59"/>
      <c r="G15" s="62"/>
      <c r="H15" s="61"/>
      <c r="I15" s="58"/>
      <c r="J15" s="59"/>
      <c r="K15" s="62"/>
      <c r="L15" s="61"/>
      <c r="M15" s="58"/>
      <c r="N15" s="59"/>
      <c r="O15" s="62"/>
      <c r="P15" s="61"/>
      <c r="Q15" s="58">
        <v>2.9522E-2</v>
      </c>
      <c r="R15" s="59">
        <f t="shared" si="6"/>
        <v>67679.69</v>
      </c>
      <c r="S15" s="62">
        <v>9.9941180000000004E-2</v>
      </c>
      <c r="T15" s="61">
        <f>ROUND(S15*$D$15,2)</f>
        <v>229116.87</v>
      </c>
      <c r="U15" s="58">
        <v>9.9941180000000004E-2</v>
      </c>
      <c r="V15" s="59">
        <f>ROUND(U15*D15,2)</f>
        <v>229116.87</v>
      </c>
      <c r="W15" s="62">
        <v>0.10418493500000001</v>
      </c>
      <c r="X15" s="61">
        <f>ROUND(W15*$D$15,2)</f>
        <v>238845.75</v>
      </c>
      <c r="Y15" s="58">
        <v>0.10418493500000001</v>
      </c>
      <c r="Z15" s="59">
        <f>ROUND(Y15*D15,2)</f>
        <v>238845.75</v>
      </c>
      <c r="AA15" s="62">
        <v>8.6904910000000002E-2</v>
      </c>
      <c r="AB15" s="61">
        <f>ROUND(AA15*$D$15,2)</f>
        <v>199231</v>
      </c>
      <c r="AC15" s="58"/>
      <c r="AD15" s="59"/>
      <c r="AE15" s="62">
        <v>2.5205970000000001E-2</v>
      </c>
      <c r="AF15" s="61">
        <f>ROUND(AE15*$D$15,2)</f>
        <v>57785.120000000003</v>
      </c>
      <c r="AG15" s="58">
        <v>0.16609913000000001</v>
      </c>
      <c r="AH15" s="59">
        <f>ROUND(AG15*D15,2)</f>
        <v>380785.11</v>
      </c>
      <c r="AI15" s="62">
        <v>0.15532195500000001</v>
      </c>
      <c r="AJ15" s="61">
        <f>ROUND(AI15*$D$15,2)</f>
        <v>356078.25</v>
      </c>
      <c r="AK15" s="58">
        <v>6.4348215E-2</v>
      </c>
      <c r="AL15" s="59">
        <f>ROUND(AK15*D15,2)</f>
        <v>147519.39000000001</v>
      </c>
      <c r="AM15" s="62">
        <v>6.4348215E-2</v>
      </c>
      <c r="AN15" s="61">
        <f>ROUND(AM15*$D$15,2)</f>
        <v>147519.39000000001</v>
      </c>
      <c r="AO15" s="144">
        <f>E15+G15+I15+K15+M15+O15+Q15+S15+U15+W15+Y15+AA15+AC15+AE15+AG15+AI15+AK15+AM15+0.02%</f>
        <v>1.000202625</v>
      </c>
      <c r="AP15" s="141"/>
      <c r="AQ15" s="141"/>
      <c r="AR15" s="141"/>
      <c r="AS15" s="141"/>
      <c r="AT15" s="141"/>
      <c r="AU15" s="141"/>
      <c r="AV15" s="141"/>
      <c r="AW15" s="141"/>
      <c r="AX15" s="141"/>
      <c r="AY15" s="141"/>
      <c r="AZ15" s="141"/>
      <c r="BA15" s="141"/>
      <c r="BB15" s="141"/>
      <c r="BC15" s="141"/>
    </row>
    <row r="16" spans="1:55" ht="19.5" customHeight="1">
      <c r="A16" s="63" t="s">
        <v>314</v>
      </c>
      <c r="B16" s="64" t="str">
        <f>'SINTÉTICA NÃO DESONERADA '!D139</f>
        <v>ALVENARIA</v>
      </c>
      <c r="C16" s="65">
        <f t="shared" ref="C16:C34" si="7">ROUND(D16/$D$36,4)</f>
        <v>4.9500000000000002E-2</v>
      </c>
      <c r="D16" s="66">
        <f>'SINTÉTICA NÃO DESONERADA '!I139</f>
        <v>338378.47</v>
      </c>
      <c r="E16" s="85"/>
      <c r="F16" s="68"/>
      <c r="G16" s="86"/>
      <c r="H16" s="69"/>
      <c r="I16" s="85"/>
      <c r="J16" s="68"/>
      <c r="K16" s="65"/>
      <c r="L16" s="66"/>
      <c r="M16" s="130"/>
      <c r="N16" s="123"/>
      <c r="O16" s="65"/>
      <c r="P16" s="66"/>
      <c r="Q16" s="140">
        <v>0.2</v>
      </c>
      <c r="R16" s="132">
        <f>Q16*D16</f>
        <v>67675.694000000003</v>
      </c>
      <c r="S16" s="86">
        <v>0.4</v>
      </c>
      <c r="T16" s="69">
        <f>S16*D16</f>
        <v>135351.38800000001</v>
      </c>
      <c r="U16" s="140">
        <v>0.4</v>
      </c>
      <c r="V16" s="132">
        <f>U16*D16</f>
        <v>135351.38800000001</v>
      </c>
      <c r="W16" s="82"/>
      <c r="X16" s="69"/>
      <c r="Y16" s="140"/>
      <c r="Z16" s="132">
        <f>Y16*D16</f>
        <v>0</v>
      </c>
      <c r="AA16" s="82"/>
      <c r="AB16" s="69"/>
      <c r="AC16" s="140"/>
      <c r="AD16" s="132"/>
      <c r="AE16" s="86"/>
      <c r="AF16" s="69"/>
      <c r="AG16" s="140"/>
      <c r="AH16" s="132"/>
      <c r="AI16" s="82"/>
      <c r="AJ16" s="69"/>
      <c r="AK16" s="140"/>
      <c r="AL16" s="132"/>
      <c r="AM16" s="82"/>
      <c r="AN16" s="69"/>
      <c r="AO16" s="144">
        <f t="shared" ref="AO16:AO34" si="8">E16+G16+I16+K16+M16+O16+Q16+S16+U16+W16+Y16+AA16+AC16+AE16+AG16+AI16+AK16+AM16</f>
        <v>1</v>
      </c>
      <c r="AP16" s="141"/>
      <c r="AQ16" s="141"/>
      <c r="AR16" s="141"/>
      <c r="AS16" s="141"/>
      <c r="AT16" s="141"/>
      <c r="AU16" s="141"/>
      <c r="AV16" s="141"/>
      <c r="AW16" s="141"/>
      <c r="AX16" s="141"/>
      <c r="AY16" s="141"/>
      <c r="AZ16" s="141"/>
      <c r="BA16" s="141"/>
      <c r="BB16" s="141"/>
      <c r="BC16" s="141"/>
    </row>
    <row r="17" spans="1:55" ht="19.5" customHeight="1">
      <c r="A17" s="63" t="s">
        <v>332</v>
      </c>
      <c r="B17" s="70" t="str">
        <f>'SINTÉTICA NÃO DESONERADA '!D145</f>
        <v>FORRO</v>
      </c>
      <c r="C17" s="65">
        <f t="shared" si="7"/>
        <v>8.9999999999999998E-4</v>
      </c>
      <c r="D17" s="66">
        <f>'SINTÉTICA NÃO DESONERADA '!I145</f>
        <v>6096.75</v>
      </c>
      <c r="E17" s="83"/>
      <c r="F17" s="84"/>
      <c r="G17" s="87"/>
      <c r="H17" s="73"/>
      <c r="I17" s="83"/>
      <c r="J17" s="84"/>
      <c r="K17" s="78"/>
      <c r="L17" s="74"/>
      <c r="M17" s="125"/>
      <c r="N17" s="124"/>
      <c r="O17" s="78"/>
      <c r="P17" s="74"/>
      <c r="Q17" s="139"/>
      <c r="R17" s="138"/>
      <c r="S17" s="87"/>
      <c r="T17" s="73"/>
      <c r="U17" s="139"/>
      <c r="V17" s="138"/>
      <c r="W17" s="81"/>
      <c r="X17" s="73"/>
      <c r="Y17" s="139"/>
      <c r="Z17" s="138"/>
      <c r="AA17" s="81">
        <v>1</v>
      </c>
      <c r="AB17" s="73">
        <f t="shared" ref="AB17:AB18" si="9">AA17*D17</f>
        <v>6096.75</v>
      </c>
      <c r="AC17" s="139"/>
      <c r="AD17" s="138"/>
      <c r="AE17" s="87"/>
      <c r="AF17" s="73"/>
      <c r="AG17" s="139"/>
      <c r="AH17" s="138"/>
      <c r="AI17" s="81"/>
      <c r="AJ17" s="73"/>
      <c r="AK17" s="139"/>
      <c r="AL17" s="138"/>
      <c r="AM17" s="81"/>
      <c r="AN17" s="73"/>
      <c r="AO17" s="144">
        <f t="shared" si="8"/>
        <v>1</v>
      </c>
      <c r="AP17" s="141"/>
      <c r="AQ17" s="141"/>
      <c r="AR17" s="141"/>
      <c r="AS17" s="141"/>
      <c r="AT17" s="141"/>
      <c r="AU17" s="141"/>
      <c r="AV17" s="141"/>
      <c r="AW17" s="141"/>
      <c r="AX17" s="141"/>
      <c r="AY17" s="141"/>
      <c r="AZ17" s="141"/>
      <c r="BA17" s="141"/>
      <c r="BB17" s="141"/>
      <c r="BC17" s="141"/>
    </row>
    <row r="18" spans="1:55" ht="19.5" customHeight="1">
      <c r="A18" s="63" t="s">
        <v>337</v>
      </c>
      <c r="B18" s="70" t="str">
        <f>'SINTÉTICA NÃO DESONERADA '!D147</f>
        <v>PISO</v>
      </c>
      <c r="C18" s="65">
        <f t="shared" si="7"/>
        <v>4.7899999999999998E-2</v>
      </c>
      <c r="D18" s="66">
        <f>'SINTÉTICA NÃO DESONERADA '!I147</f>
        <v>327325.09999999998</v>
      </c>
      <c r="E18" s="71"/>
      <c r="F18" s="72"/>
      <c r="G18" s="78"/>
      <c r="H18" s="74"/>
      <c r="I18" s="71"/>
      <c r="J18" s="72"/>
      <c r="K18" s="96"/>
      <c r="L18" s="74"/>
      <c r="M18" s="126"/>
      <c r="N18" s="124"/>
      <c r="O18" s="96"/>
      <c r="P18" s="74"/>
      <c r="Q18" s="126"/>
      <c r="R18" s="124"/>
      <c r="S18" s="78"/>
      <c r="T18" s="74"/>
      <c r="U18" s="125"/>
      <c r="V18" s="124"/>
      <c r="W18" s="81">
        <v>0.3</v>
      </c>
      <c r="X18" s="73">
        <f t="shared" ref="X18:X19" si="10">W18*D18</f>
        <v>98197.529999999984</v>
      </c>
      <c r="Y18" s="125">
        <v>0.3</v>
      </c>
      <c r="Z18" s="124">
        <f t="shared" ref="Z18:Z19" si="11">Y18*D18</f>
        <v>98197.529999999984</v>
      </c>
      <c r="AA18" s="81">
        <v>0.4</v>
      </c>
      <c r="AB18" s="73">
        <f t="shared" si="9"/>
        <v>130930.04</v>
      </c>
      <c r="AC18" s="126"/>
      <c r="AD18" s="124"/>
      <c r="AE18" s="78"/>
      <c r="AF18" s="74"/>
      <c r="AG18" s="125"/>
      <c r="AH18" s="124"/>
      <c r="AI18" s="96"/>
      <c r="AJ18" s="74"/>
      <c r="AK18" s="126"/>
      <c r="AL18" s="124"/>
      <c r="AM18" s="96"/>
      <c r="AN18" s="74"/>
      <c r="AO18" s="144">
        <f t="shared" si="8"/>
        <v>1</v>
      </c>
      <c r="AP18" s="141"/>
      <c r="AQ18" s="141"/>
      <c r="AR18" s="141"/>
      <c r="AS18" s="141"/>
      <c r="AT18" s="141"/>
      <c r="AU18" s="141"/>
      <c r="AV18" s="141"/>
      <c r="AW18" s="141"/>
      <c r="AX18" s="141"/>
      <c r="AY18" s="141"/>
      <c r="AZ18" s="141"/>
      <c r="BA18" s="141"/>
      <c r="BB18" s="141"/>
      <c r="BC18" s="141"/>
    </row>
    <row r="19" spans="1:55" ht="19.5" customHeight="1">
      <c r="A19" s="63" t="s">
        <v>360</v>
      </c>
      <c r="B19" s="70" t="str">
        <f>'SINTÉTICA NÃO DESONERADA '!D155</f>
        <v>REVESTIMENTO</v>
      </c>
      <c r="C19" s="65">
        <f t="shared" si="7"/>
        <v>6.8599999999999994E-2</v>
      </c>
      <c r="D19" s="66">
        <f>'SINTÉTICA NÃO DESONERADA '!I155</f>
        <v>468827.39</v>
      </c>
      <c r="E19" s="77"/>
      <c r="F19" s="72"/>
      <c r="G19" s="78"/>
      <c r="H19" s="74"/>
      <c r="I19" s="71"/>
      <c r="J19" s="72"/>
      <c r="K19" s="81"/>
      <c r="L19" s="74"/>
      <c r="M19" s="126"/>
      <c r="N19" s="124"/>
      <c r="O19" s="96"/>
      <c r="P19" s="74"/>
      <c r="Q19" s="126"/>
      <c r="R19" s="124"/>
      <c r="S19" s="81">
        <v>0.2</v>
      </c>
      <c r="T19" s="73">
        <f>S19*D19</f>
        <v>93765.478000000003</v>
      </c>
      <c r="U19" s="125">
        <v>0.2</v>
      </c>
      <c r="V19" s="124">
        <f>U19*D19</f>
        <v>93765.478000000003</v>
      </c>
      <c r="W19" s="81">
        <v>0.3</v>
      </c>
      <c r="X19" s="73">
        <f t="shared" si="10"/>
        <v>140648.217</v>
      </c>
      <c r="Y19" s="125">
        <v>0.3</v>
      </c>
      <c r="Z19" s="124">
        <f t="shared" si="11"/>
        <v>140648.217</v>
      </c>
      <c r="AA19" s="96"/>
      <c r="AB19" s="74"/>
      <c r="AC19" s="126"/>
      <c r="AD19" s="124"/>
      <c r="AE19" s="78"/>
      <c r="AF19" s="74"/>
      <c r="AG19" s="125"/>
      <c r="AH19" s="124"/>
      <c r="AI19" s="78"/>
      <c r="AJ19" s="74"/>
      <c r="AK19" s="126"/>
      <c r="AL19" s="124"/>
      <c r="AM19" s="96"/>
      <c r="AN19" s="74"/>
      <c r="AO19" s="144">
        <f t="shared" si="8"/>
        <v>1</v>
      </c>
      <c r="AP19" s="141"/>
      <c r="AQ19" s="141"/>
      <c r="AR19" s="141"/>
      <c r="AS19" s="141"/>
      <c r="AT19" s="141"/>
      <c r="AU19" s="141"/>
      <c r="AV19" s="141"/>
      <c r="AW19" s="141"/>
      <c r="AX19" s="141"/>
      <c r="AY19" s="141"/>
      <c r="AZ19" s="141"/>
      <c r="BA19" s="141"/>
      <c r="BB19" s="141"/>
      <c r="BC19" s="141"/>
    </row>
    <row r="20" spans="1:55" ht="19.5" customHeight="1">
      <c r="A20" s="63" t="s">
        <v>395</v>
      </c>
      <c r="B20" s="70" t="str">
        <f>'SINTÉTICA NÃO DESONERADA '!D168</f>
        <v>PINTURA</v>
      </c>
      <c r="C20" s="65">
        <f t="shared" si="7"/>
        <v>4.3200000000000002E-2</v>
      </c>
      <c r="D20" s="66">
        <f>'SINTÉTICA NÃO DESONERADA '!I168</f>
        <v>295038.78000000003</v>
      </c>
      <c r="E20" s="71"/>
      <c r="F20" s="72"/>
      <c r="G20" s="78"/>
      <c r="H20" s="74"/>
      <c r="I20" s="71"/>
      <c r="J20" s="72"/>
      <c r="K20" s="96"/>
      <c r="L20" s="74"/>
      <c r="M20" s="126"/>
      <c r="N20" s="124"/>
      <c r="O20" s="96"/>
      <c r="P20" s="74"/>
      <c r="Q20" s="126"/>
      <c r="R20" s="124"/>
      <c r="S20" s="78"/>
      <c r="T20" s="74"/>
      <c r="U20" s="125"/>
      <c r="V20" s="124"/>
      <c r="W20" s="96"/>
      <c r="X20" s="74"/>
      <c r="Y20" s="126"/>
      <c r="Z20" s="124"/>
      <c r="AA20" s="96"/>
      <c r="AB20" s="74"/>
      <c r="AC20" s="126"/>
      <c r="AD20" s="124"/>
      <c r="AE20" s="78"/>
      <c r="AF20" s="74"/>
      <c r="AG20" s="125"/>
      <c r="AH20" s="124"/>
      <c r="AI20" s="96"/>
      <c r="AJ20" s="74"/>
      <c r="AK20" s="125">
        <v>0.5</v>
      </c>
      <c r="AL20" s="124">
        <f>AK20*D20</f>
        <v>147519.39000000001</v>
      </c>
      <c r="AM20" s="81">
        <v>0.5</v>
      </c>
      <c r="AN20" s="73">
        <f>AM20*D20</f>
        <v>147519.39000000001</v>
      </c>
      <c r="AO20" s="144">
        <f t="shared" si="8"/>
        <v>1</v>
      </c>
      <c r="AP20" s="141"/>
      <c r="AQ20" s="141"/>
      <c r="AR20" s="141"/>
      <c r="AS20" s="141"/>
      <c r="AT20" s="141"/>
      <c r="AU20" s="141"/>
      <c r="AV20" s="141"/>
      <c r="AW20" s="141"/>
      <c r="AX20" s="141"/>
      <c r="AY20" s="141"/>
      <c r="AZ20" s="141"/>
      <c r="BA20" s="141"/>
      <c r="BB20" s="141"/>
      <c r="BC20" s="141"/>
    </row>
    <row r="21" spans="1:55" ht="19.5" customHeight="1">
      <c r="A21" s="63" t="s">
        <v>439</v>
      </c>
      <c r="B21" s="70" t="str">
        <f>'SINTÉTICA NÃO DESONERADA '!D185</f>
        <v>BANCADAS E DIVISÓRIAS</v>
      </c>
      <c r="C21" s="65">
        <f t="shared" si="7"/>
        <v>9.1000000000000004E-3</v>
      </c>
      <c r="D21" s="66">
        <f>'SINTÉTICA NÃO DESONERADA '!I185</f>
        <v>62204.21</v>
      </c>
      <c r="E21" s="77"/>
      <c r="F21" s="72"/>
      <c r="G21" s="78"/>
      <c r="H21" s="74"/>
      <c r="I21" s="71"/>
      <c r="J21" s="72"/>
      <c r="K21" s="81"/>
      <c r="L21" s="74"/>
      <c r="M21" s="126"/>
      <c r="N21" s="124"/>
      <c r="O21" s="96"/>
      <c r="P21" s="74"/>
      <c r="Q21" s="126"/>
      <c r="R21" s="124"/>
      <c r="S21" s="78"/>
      <c r="T21" s="74"/>
      <c r="U21" s="125"/>
      <c r="V21" s="124"/>
      <c r="W21" s="78"/>
      <c r="X21" s="74"/>
      <c r="Y21" s="126"/>
      <c r="Z21" s="124"/>
      <c r="AA21" s="81">
        <v>1</v>
      </c>
      <c r="AB21" s="73">
        <f>AA21*D21</f>
        <v>62204.21</v>
      </c>
      <c r="AC21" s="126"/>
      <c r="AD21" s="124"/>
      <c r="AE21" s="78"/>
      <c r="AF21" s="74"/>
      <c r="AG21" s="125"/>
      <c r="AH21" s="124"/>
      <c r="AI21" s="81"/>
      <c r="AJ21" s="73"/>
      <c r="AK21" s="126"/>
      <c r="AL21" s="124"/>
      <c r="AM21" s="96"/>
      <c r="AN21" s="74"/>
      <c r="AO21" s="144">
        <f t="shared" si="8"/>
        <v>1</v>
      </c>
      <c r="AP21" s="141"/>
      <c r="AQ21" s="141"/>
      <c r="AR21" s="141"/>
      <c r="AS21" s="141"/>
      <c r="AT21" s="141"/>
      <c r="AU21" s="141"/>
      <c r="AV21" s="141"/>
      <c r="AW21" s="141"/>
      <c r="AX21" s="141"/>
      <c r="AY21" s="141"/>
      <c r="AZ21" s="141"/>
      <c r="BA21" s="141"/>
      <c r="BB21" s="141"/>
      <c r="BC21" s="141"/>
    </row>
    <row r="22" spans="1:55" ht="19.5" customHeight="1">
      <c r="A22" s="63" t="s">
        <v>450</v>
      </c>
      <c r="B22" s="70" t="str">
        <f>'SINTÉTICA NÃO DESONERADA '!D189</f>
        <v>ESQUADRIAS</v>
      </c>
      <c r="C22" s="65">
        <f t="shared" si="7"/>
        <v>9.4E-2</v>
      </c>
      <c r="D22" s="66">
        <f>'SINTÉTICA NÃO DESONERADA '!I189</f>
        <v>642203.07999999996</v>
      </c>
      <c r="E22" s="71"/>
      <c r="F22" s="72"/>
      <c r="G22" s="78"/>
      <c r="H22" s="74"/>
      <c r="I22" s="71"/>
      <c r="J22" s="72"/>
      <c r="K22" s="96"/>
      <c r="L22" s="74"/>
      <c r="M22" s="126"/>
      <c r="N22" s="124"/>
      <c r="O22" s="96"/>
      <c r="P22" s="74"/>
      <c r="Q22" s="126"/>
      <c r="R22" s="124"/>
      <c r="S22" s="78"/>
      <c r="T22" s="74"/>
      <c r="U22" s="125"/>
      <c r="V22" s="124"/>
      <c r="W22" s="96"/>
      <c r="X22" s="74"/>
      <c r="Y22" s="126"/>
      <c r="Z22" s="124"/>
      <c r="AA22" s="96"/>
      <c r="AB22" s="74"/>
      <c r="AC22" s="126"/>
      <c r="AD22" s="124"/>
      <c r="AE22" s="81"/>
      <c r="AF22" s="73"/>
      <c r="AG22" s="125">
        <v>0.5</v>
      </c>
      <c r="AH22" s="124">
        <f>AG22*D22</f>
        <v>321101.53999999998</v>
      </c>
      <c r="AI22" s="81">
        <v>0.5</v>
      </c>
      <c r="AJ22" s="73">
        <f>AI22*D22</f>
        <v>321101.53999999998</v>
      </c>
      <c r="AK22" s="126"/>
      <c r="AL22" s="124"/>
      <c r="AM22" s="96"/>
      <c r="AN22" s="74"/>
      <c r="AO22" s="144">
        <f t="shared" si="8"/>
        <v>1</v>
      </c>
      <c r="AP22" s="141"/>
      <c r="AQ22" s="141"/>
      <c r="AR22" s="141"/>
      <c r="AS22" s="141"/>
      <c r="AT22" s="141"/>
      <c r="AU22" s="141"/>
      <c r="AV22" s="141"/>
      <c r="AW22" s="141"/>
      <c r="AX22" s="141"/>
      <c r="AY22" s="141"/>
      <c r="AZ22" s="141"/>
      <c r="BA22" s="141"/>
      <c r="BB22" s="141"/>
      <c r="BC22" s="141"/>
    </row>
    <row r="23" spans="1:55" ht="19.5" customHeight="1">
      <c r="A23" s="63" t="s">
        <v>501</v>
      </c>
      <c r="B23" s="70" t="str">
        <f>'SINTÉTICA NÃO DESONERADA '!D207</f>
        <v>GUARDA CORPO E CORRIMÃO</v>
      </c>
      <c r="C23" s="65">
        <f t="shared" si="7"/>
        <v>8.5000000000000006E-3</v>
      </c>
      <c r="D23" s="66">
        <f>'SINTÉTICA NÃO DESONERADA '!I207</f>
        <v>57783.12</v>
      </c>
      <c r="E23" s="71"/>
      <c r="F23" s="72"/>
      <c r="G23" s="78"/>
      <c r="H23" s="74"/>
      <c r="I23" s="71"/>
      <c r="J23" s="72"/>
      <c r="K23" s="96"/>
      <c r="L23" s="74"/>
      <c r="M23" s="126"/>
      <c r="N23" s="124"/>
      <c r="O23" s="96"/>
      <c r="P23" s="74"/>
      <c r="Q23" s="126"/>
      <c r="R23" s="124"/>
      <c r="S23" s="78"/>
      <c r="T23" s="74"/>
      <c r="U23" s="125"/>
      <c r="V23" s="124"/>
      <c r="W23" s="96"/>
      <c r="X23" s="74"/>
      <c r="Y23" s="126"/>
      <c r="Z23" s="124"/>
      <c r="AA23" s="96"/>
      <c r="AB23" s="74"/>
      <c r="AC23" s="126"/>
      <c r="AD23" s="124"/>
      <c r="AE23" s="81">
        <v>1</v>
      </c>
      <c r="AF23" s="73">
        <f>AE23*D23</f>
        <v>57783.12</v>
      </c>
      <c r="AG23" s="125"/>
      <c r="AH23" s="124"/>
      <c r="AI23" s="96"/>
      <c r="AJ23" s="74"/>
      <c r="AK23" s="126"/>
      <c r="AL23" s="124"/>
      <c r="AM23" s="96"/>
      <c r="AN23" s="74"/>
      <c r="AO23" s="144">
        <f t="shared" si="8"/>
        <v>1</v>
      </c>
      <c r="AP23" s="141"/>
      <c r="AQ23" s="141"/>
      <c r="AR23" s="141"/>
      <c r="AS23" s="141"/>
      <c r="AT23" s="141"/>
      <c r="AU23" s="141"/>
      <c r="AV23" s="141"/>
      <c r="AW23" s="141"/>
      <c r="AX23" s="141"/>
      <c r="AY23" s="141"/>
      <c r="AZ23" s="141"/>
      <c r="BA23" s="141"/>
      <c r="BB23" s="141"/>
      <c r="BC23" s="141"/>
    </row>
    <row r="24" spans="1:55" ht="19.5" customHeight="1">
      <c r="A24" s="63" t="s">
        <v>509</v>
      </c>
      <c r="B24" s="70" t="str">
        <f>'SINTÉTICA NÃO DESONERADA '!D210</f>
        <v>ANFITEATRO E MESAS</v>
      </c>
      <c r="C24" s="65">
        <f t="shared" si="7"/>
        <v>1.0200000000000001E-2</v>
      </c>
      <c r="D24" s="66">
        <f>'SINTÉTICA NÃO DESONERADA '!I210</f>
        <v>69953.42</v>
      </c>
      <c r="E24" s="77"/>
      <c r="F24" s="72"/>
      <c r="G24" s="78"/>
      <c r="H24" s="74"/>
      <c r="I24" s="71"/>
      <c r="J24" s="72"/>
      <c r="K24" s="96"/>
      <c r="L24" s="74"/>
      <c r="M24" s="126"/>
      <c r="N24" s="124"/>
      <c r="O24" s="96"/>
      <c r="P24" s="74"/>
      <c r="Q24" s="126"/>
      <c r="R24" s="124"/>
      <c r="S24" s="78"/>
      <c r="T24" s="74"/>
      <c r="U24" s="125"/>
      <c r="V24" s="124"/>
      <c r="W24" s="78"/>
      <c r="X24" s="74"/>
      <c r="Y24" s="126"/>
      <c r="Z24" s="124"/>
      <c r="AA24" s="96"/>
      <c r="AB24" s="74"/>
      <c r="AC24" s="126"/>
      <c r="AD24" s="124"/>
      <c r="AE24" s="78"/>
      <c r="AF24" s="74"/>
      <c r="AG24" s="125">
        <v>0.5</v>
      </c>
      <c r="AH24" s="124">
        <f t="shared" ref="AH24:AH25" si="12">AG24*D24</f>
        <v>34976.71</v>
      </c>
      <c r="AI24" s="96">
        <v>0.5</v>
      </c>
      <c r="AJ24" s="74">
        <f>AI24*D24</f>
        <v>34976.71</v>
      </c>
      <c r="AK24" s="126"/>
      <c r="AL24" s="124"/>
      <c r="AM24" s="96"/>
      <c r="AN24" s="74"/>
      <c r="AO24" s="144">
        <f t="shared" si="8"/>
        <v>1</v>
      </c>
      <c r="AP24" s="141"/>
      <c r="AQ24" s="141"/>
      <c r="AR24" s="141"/>
      <c r="AS24" s="141"/>
      <c r="AT24" s="141"/>
      <c r="AU24" s="141"/>
      <c r="AV24" s="141"/>
      <c r="AW24" s="141"/>
      <c r="AX24" s="141"/>
      <c r="AY24" s="141"/>
      <c r="AZ24" s="141"/>
      <c r="BA24" s="141"/>
      <c r="BB24" s="141"/>
      <c r="BC24" s="141"/>
    </row>
    <row r="25" spans="1:55" ht="19.5" customHeight="1">
      <c r="A25" s="63" t="s">
        <v>535</v>
      </c>
      <c r="B25" s="70" t="str">
        <f>'SINTÉTICA NÃO DESONERADA '!D220</f>
        <v>PAISAGISMO</v>
      </c>
      <c r="C25" s="65">
        <f t="shared" si="7"/>
        <v>3.5999999999999999E-3</v>
      </c>
      <c r="D25" s="66">
        <f>'SINTÉTICA NÃO DESONERADA '!I220</f>
        <v>24706.86</v>
      </c>
      <c r="E25" s="85"/>
      <c r="F25" s="68"/>
      <c r="G25" s="82"/>
      <c r="H25" s="69"/>
      <c r="I25" s="85"/>
      <c r="J25" s="68"/>
      <c r="K25" s="86"/>
      <c r="L25" s="69"/>
      <c r="M25" s="131"/>
      <c r="N25" s="132"/>
      <c r="O25" s="86"/>
      <c r="P25" s="69"/>
      <c r="Q25" s="140"/>
      <c r="R25" s="132"/>
      <c r="S25" s="82"/>
      <c r="T25" s="69"/>
      <c r="U25" s="140"/>
      <c r="V25" s="132"/>
      <c r="W25" s="86"/>
      <c r="X25" s="69"/>
      <c r="Y25" s="131"/>
      <c r="Z25" s="132"/>
      <c r="AA25" s="86"/>
      <c r="AB25" s="69"/>
      <c r="AC25" s="140"/>
      <c r="AD25" s="132"/>
      <c r="AE25" s="82"/>
      <c r="AF25" s="69"/>
      <c r="AG25" s="125">
        <v>1</v>
      </c>
      <c r="AH25" s="124">
        <f t="shared" si="12"/>
        <v>24706.86</v>
      </c>
      <c r="AI25" s="86"/>
      <c r="AJ25" s="69"/>
      <c r="AK25" s="131"/>
      <c r="AL25" s="132"/>
      <c r="AM25" s="86"/>
      <c r="AN25" s="69"/>
      <c r="AO25" s="144">
        <f t="shared" si="8"/>
        <v>1</v>
      </c>
      <c r="AP25" s="141"/>
      <c r="AQ25" s="141"/>
      <c r="AR25" s="141"/>
      <c r="AS25" s="141"/>
      <c r="AT25" s="141"/>
      <c r="AU25" s="141"/>
      <c r="AV25" s="141"/>
      <c r="AW25" s="141"/>
      <c r="AX25" s="141"/>
      <c r="AY25" s="141"/>
      <c r="AZ25" s="141"/>
      <c r="BA25" s="141"/>
      <c r="BB25" s="141"/>
      <c r="BC25" s="141"/>
    </row>
    <row r="26" spans="1:55" ht="19.5" customHeight="1">
      <c r="A26" s="88" t="s">
        <v>3368</v>
      </c>
      <c r="B26" s="89" t="str">
        <f>'SINTÉTICA NÃO DESONERADA '!D234</f>
        <v>INSTALAÇÕES HIDROSSANITÁRIAS</v>
      </c>
      <c r="C26" s="56">
        <f t="shared" si="7"/>
        <v>6.2600000000000003E-2</v>
      </c>
      <c r="D26" s="57">
        <f>'SINTÉTICA NÃO DESONERADA '!I234</f>
        <v>427989.13</v>
      </c>
      <c r="E26" s="79"/>
      <c r="F26" s="80"/>
      <c r="G26" s="90"/>
      <c r="H26" s="91"/>
      <c r="I26" s="133">
        <v>0.2</v>
      </c>
      <c r="J26" s="134">
        <f t="shared" ref="J26:J28" si="13">I26*D26</f>
        <v>85597.826000000001</v>
      </c>
      <c r="K26" s="135"/>
      <c r="L26" s="91"/>
      <c r="M26" s="136"/>
      <c r="N26" s="134"/>
      <c r="O26" s="135"/>
      <c r="P26" s="91"/>
      <c r="Q26" s="133"/>
      <c r="R26" s="134"/>
      <c r="S26" s="90">
        <v>0.2</v>
      </c>
      <c r="T26" s="91">
        <f>ROUND(S26*D26,2)</f>
        <v>85597.83</v>
      </c>
      <c r="U26" s="58">
        <v>0.2</v>
      </c>
      <c r="V26" s="59">
        <f>ROUND(U26*D26,2)</f>
        <v>85597.83</v>
      </c>
      <c r="W26" s="135"/>
      <c r="X26" s="91"/>
      <c r="Y26" s="136"/>
      <c r="Z26" s="134"/>
      <c r="AA26" s="135"/>
      <c r="AB26" s="91"/>
      <c r="AC26" s="133">
        <v>0.4</v>
      </c>
      <c r="AD26" s="134">
        <f>AC26*D26</f>
        <v>171195.652</v>
      </c>
      <c r="AE26" s="90"/>
      <c r="AF26" s="91"/>
      <c r="AG26" s="133"/>
      <c r="AH26" s="134"/>
      <c r="AI26" s="135"/>
      <c r="AJ26" s="91"/>
      <c r="AK26" s="136"/>
      <c r="AL26" s="134"/>
      <c r="AM26" s="135"/>
      <c r="AN26" s="91"/>
      <c r="AO26" s="144">
        <f t="shared" si="8"/>
        <v>1</v>
      </c>
      <c r="AP26" s="141"/>
      <c r="AQ26" s="141"/>
      <c r="AR26" s="141"/>
      <c r="AS26" s="141"/>
      <c r="AT26" s="141"/>
      <c r="AU26" s="141"/>
      <c r="AV26" s="141"/>
      <c r="AW26" s="141"/>
      <c r="AX26" s="141"/>
      <c r="AY26" s="141"/>
      <c r="AZ26" s="141"/>
      <c r="BA26" s="141"/>
      <c r="BB26" s="141"/>
      <c r="BC26" s="141"/>
    </row>
    <row r="27" spans="1:55" ht="19.5" customHeight="1">
      <c r="A27" s="88" t="s">
        <v>3369</v>
      </c>
      <c r="B27" s="89" t="str">
        <f>'SINTÉTICA NÃO DESONERADA '!D340</f>
        <v>INSTALAÇÕES ELÉTRICAS</v>
      </c>
      <c r="C27" s="56">
        <f t="shared" si="7"/>
        <v>8.6599999999999996E-2</v>
      </c>
      <c r="D27" s="57">
        <f>'SINTÉTICA NÃO DESONERADA '!I340</f>
        <v>591875.11</v>
      </c>
      <c r="E27" s="58"/>
      <c r="F27" s="59"/>
      <c r="G27" s="62"/>
      <c r="H27" s="61"/>
      <c r="I27" s="133">
        <v>0.2</v>
      </c>
      <c r="J27" s="134">
        <f t="shared" si="13"/>
        <v>118375.022</v>
      </c>
      <c r="K27" s="62"/>
      <c r="L27" s="61"/>
      <c r="M27" s="122"/>
      <c r="N27" s="59"/>
      <c r="O27" s="62"/>
      <c r="P27" s="61"/>
      <c r="Q27" s="122"/>
      <c r="R27" s="59"/>
      <c r="S27" s="62"/>
      <c r="T27" s="61"/>
      <c r="U27" s="122"/>
      <c r="V27" s="59"/>
      <c r="W27" s="62"/>
      <c r="X27" s="61"/>
      <c r="Y27" s="58">
        <v>0.2</v>
      </c>
      <c r="Z27" s="59">
        <f>ROUND(Y27*D27,2)</f>
        <v>118375.02</v>
      </c>
      <c r="AA27" s="90">
        <v>0.2</v>
      </c>
      <c r="AB27" s="91">
        <f t="shared" ref="AB27:AB28" si="14">ROUND(AA27*D27,2)</f>
        <v>118375.02</v>
      </c>
      <c r="AC27" s="58">
        <v>0.2</v>
      </c>
      <c r="AD27" s="59">
        <f t="shared" ref="AD27:AD28" si="15">ROUND(AC27*D27,2)</f>
        <v>118375.02</v>
      </c>
      <c r="AE27" s="62"/>
      <c r="AF27" s="61"/>
      <c r="AG27" s="122"/>
      <c r="AH27" s="59"/>
      <c r="AI27" s="62"/>
      <c r="AJ27" s="61"/>
      <c r="AK27" s="58">
        <v>0.2</v>
      </c>
      <c r="AL27" s="59">
        <f>ROUND(AK27*D27,2)</f>
        <v>118375.02</v>
      </c>
      <c r="AM27" s="62"/>
      <c r="AN27" s="61"/>
      <c r="AO27" s="144">
        <f t="shared" si="8"/>
        <v>1</v>
      </c>
      <c r="AP27" s="141"/>
      <c r="AQ27" s="141"/>
      <c r="AR27" s="141"/>
      <c r="AS27" s="141"/>
      <c r="AT27" s="141"/>
      <c r="AU27" s="141"/>
      <c r="AV27" s="141"/>
      <c r="AW27" s="141"/>
      <c r="AX27" s="141"/>
      <c r="AY27" s="141"/>
      <c r="AZ27" s="141"/>
      <c r="BA27" s="141"/>
      <c r="BB27" s="141"/>
      <c r="BC27" s="141"/>
    </row>
    <row r="28" spans="1:55" ht="19.5" customHeight="1">
      <c r="A28" s="88" t="s">
        <v>3370</v>
      </c>
      <c r="B28" s="89" t="str">
        <f>'SINTÉTICA NÃO DESONERADA '!D422</f>
        <v>INSTALAÇÕES DE LÓGICA, TELEFONIA E CFTV</v>
      </c>
      <c r="C28" s="56">
        <f t="shared" si="7"/>
        <v>1.9E-2</v>
      </c>
      <c r="D28" s="57">
        <f>'SINTÉTICA NÃO DESONERADA '!I422</f>
        <v>129976.62</v>
      </c>
      <c r="E28" s="58"/>
      <c r="F28" s="59"/>
      <c r="G28" s="62"/>
      <c r="H28" s="61"/>
      <c r="I28" s="133">
        <v>0.2</v>
      </c>
      <c r="J28" s="134">
        <f t="shared" si="13"/>
        <v>25995.324000000001</v>
      </c>
      <c r="K28" s="62"/>
      <c r="L28" s="61"/>
      <c r="M28" s="122"/>
      <c r="N28" s="59"/>
      <c r="O28" s="62"/>
      <c r="P28" s="61"/>
      <c r="Q28" s="122"/>
      <c r="R28" s="59"/>
      <c r="S28" s="62"/>
      <c r="T28" s="61"/>
      <c r="U28" s="122"/>
      <c r="V28" s="59"/>
      <c r="W28" s="62"/>
      <c r="X28" s="61"/>
      <c r="Y28" s="122"/>
      <c r="Z28" s="59"/>
      <c r="AA28" s="90">
        <v>0.3</v>
      </c>
      <c r="AB28" s="91">
        <f t="shared" si="14"/>
        <v>38992.99</v>
      </c>
      <c r="AC28" s="58">
        <v>0.5</v>
      </c>
      <c r="AD28" s="59">
        <f t="shared" si="15"/>
        <v>64988.31</v>
      </c>
      <c r="AE28" s="62"/>
      <c r="AF28" s="61"/>
      <c r="AG28" s="122"/>
      <c r="AH28" s="59"/>
      <c r="AI28" s="62"/>
      <c r="AJ28" s="61"/>
      <c r="AK28" s="122"/>
      <c r="AL28" s="59"/>
      <c r="AM28" s="62"/>
      <c r="AN28" s="61"/>
      <c r="AO28" s="144">
        <f t="shared" si="8"/>
        <v>1</v>
      </c>
      <c r="AP28" s="141"/>
      <c r="AQ28" s="141"/>
      <c r="AR28" s="141"/>
      <c r="AS28" s="141"/>
      <c r="AT28" s="141"/>
      <c r="AU28" s="141"/>
      <c r="AV28" s="141"/>
      <c r="AW28" s="141"/>
      <c r="AX28" s="141"/>
      <c r="AY28" s="141"/>
      <c r="AZ28" s="141"/>
      <c r="BA28" s="141"/>
      <c r="BB28" s="141"/>
      <c r="BC28" s="141"/>
    </row>
    <row r="29" spans="1:55" ht="19.5" customHeight="1">
      <c r="A29" s="88" t="s">
        <v>3371</v>
      </c>
      <c r="B29" s="89" t="str">
        <f>'SINTÉTICA NÃO DESONERADA '!D443</f>
        <v>SPDA</v>
      </c>
      <c r="C29" s="56">
        <f t="shared" si="7"/>
        <v>3.7000000000000002E-3</v>
      </c>
      <c r="D29" s="57">
        <f>'SINTÉTICA NÃO DESONERADA '!I443</f>
        <v>25162.15</v>
      </c>
      <c r="E29" s="58"/>
      <c r="F29" s="59"/>
      <c r="G29" s="62"/>
      <c r="H29" s="61"/>
      <c r="I29" s="58"/>
      <c r="J29" s="59"/>
      <c r="K29" s="62"/>
      <c r="L29" s="61"/>
      <c r="M29" s="122"/>
      <c r="N29" s="59"/>
      <c r="O29" s="62"/>
      <c r="P29" s="61"/>
      <c r="Q29" s="122"/>
      <c r="R29" s="59"/>
      <c r="S29" s="62"/>
      <c r="T29" s="61"/>
      <c r="U29" s="122"/>
      <c r="V29" s="59"/>
      <c r="W29" s="62"/>
      <c r="X29" s="61"/>
      <c r="Y29" s="122"/>
      <c r="Z29" s="59"/>
      <c r="AA29" s="62"/>
      <c r="AB29" s="61"/>
      <c r="AC29" s="122"/>
      <c r="AD29" s="59"/>
      <c r="AE29" s="62"/>
      <c r="AF29" s="61"/>
      <c r="AG29" s="122"/>
      <c r="AH29" s="59"/>
      <c r="AI29" s="62"/>
      <c r="AJ29" s="61"/>
      <c r="AK29" s="122"/>
      <c r="AL29" s="59"/>
      <c r="AM29" s="62">
        <v>1</v>
      </c>
      <c r="AN29" s="61">
        <f>ROUND(AM29*$D$29,2)</f>
        <v>25162.15</v>
      </c>
      <c r="AO29" s="144">
        <f t="shared" si="8"/>
        <v>1</v>
      </c>
      <c r="AP29" s="141"/>
      <c r="AQ29" s="141"/>
      <c r="AR29" s="141"/>
      <c r="AS29" s="141"/>
      <c r="AT29" s="141"/>
      <c r="AU29" s="141"/>
      <c r="AV29" s="141"/>
      <c r="AW29" s="141"/>
      <c r="AX29" s="141"/>
      <c r="AY29" s="141"/>
      <c r="AZ29" s="141"/>
      <c r="BA29" s="141"/>
      <c r="BB29" s="141"/>
      <c r="BC29" s="141"/>
    </row>
    <row r="30" spans="1:55" ht="19.5" customHeight="1">
      <c r="A30" s="88" t="s">
        <v>3372</v>
      </c>
      <c r="B30" s="89" t="str">
        <f>'SINTÉTICA NÃO DESONERADA '!D451</f>
        <v>GASES MEDICINAIS</v>
      </c>
      <c r="C30" s="56">
        <f t="shared" si="7"/>
        <v>1.41E-2</v>
      </c>
      <c r="D30" s="57">
        <f>'SINTÉTICA NÃO DESONERADA '!I451</f>
        <v>96550</v>
      </c>
      <c r="E30" s="58"/>
      <c r="F30" s="59"/>
      <c r="G30" s="62"/>
      <c r="H30" s="61"/>
      <c r="I30" s="58"/>
      <c r="J30" s="59"/>
      <c r="K30" s="62"/>
      <c r="L30" s="61"/>
      <c r="M30" s="122"/>
      <c r="N30" s="59"/>
      <c r="O30" s="62"/>
      <c r="P30" s="61"/>
      <c r="Q30" s="122"/>
      <c r="R30" s="59"/>
      <c r="S30" s="62"/>
      <c r="T30" s="61"/>
      <c r="U30" s="122"/>
      <c r="V30" s="59"/>
      <c r="W30" s="62"/>
      <c r="X30" s="61"/>
      <c r="Y30" s="58">
        <v>0.3</v>
      </c>
      <c r="Z30" s="59">
        <f>ROUND(Y30*D30,2)</f>
        <v>28965</v>
      </c>
      <c r="AA30" s="90">
        <v>0.5</v>
      </c>
      <c r="AB30" s="91">
        <f>ROUND(AA30*D30,2)</f>
        <v>48275</v>
      </c>
      <c r="AC30" s="58">
        <v>0.2</v>
      </c>
      <c r="AD30" s="59">
        <f t="shared" ref="AD30:AD31" si="16">ROUND(AC30*D30,2)</f>
        <v>19310</v>
      </c>
      <c r="AE30" s="62"/>
      <c r="AF30" s="61"/>
      <c r="AG30" s="122"/>
      <c r="AH30" s="59"/>
      <c r="AI30" s="62"/>
      <c r="AJ30" s="61"/>
      <c r="AK30" s="122"/>
      <c r="AL30" s="59"/>
      <c r="AM30" s="62"/>
      <c r="AN30" s="61"/>
      <c r="AO30" s="144">
        <f t="shared" si="8"/>
        <v>1</v>
      </c>
      <c r="AP30" s="141"/>
      <c r="AQ30" s="141"/>
      <c r="AR30" s="141"/>
      <c r="AS30" s="141"/>
      <c r="AT30" s="141"/>
      <c r="AU30" s="141"/>
      <c r="AV30" s="141"/>
      <c r="AW30" s="141"/>
      <c r="AX30" s="141"/>
      <c r="AY30" s="141"/>
      <c r="AZ30" s="141"/>
      <c r="BA30" s="141"/>
      <c r="BB30" s="141"/>
      <c r="BC30" s="141"/>
    </row>
    <row r="31" spans="1:55" ht="19.5" customHeight="1">
      <c r="A31" s="88" t="s">
        <v>3373</v>
      </c>
      <c r="B31" s="89" t="str">
        <f>'SINTÉTICA NÃO DESONERADA '!D472</f>
        <v>PREVENÇÃO E PROTEÇÃO CONTRA INCENDIO E PANICO</v>
      </c>
      <c r="C31" s="56">
        <f t="shared" si="7"/>
        <v>4.2099999999999999E-2</v>
      </c>
      <c r="D31" s="57">
        <f>'SINTÉTICA NÃO DESONERADA '!I472</f>
        <v>287604.26</v>
      </c>
      <c r="E31" s="58"/>
      <c r="F31" s="59"/>
      <c r="G31" s="62"/>
      <c r="H31" s="61"/>
      <c r="I31" s="58"/>
      <c r="J31" s="59"/>
      <c r="K31" s="62"/>
      <c r="L31" s="61"/>
      <c r="M31" s="122"/>
      <c r="N31" s="59"/>
      <c r="O31" s="62"/>
      <c r="P31" s="61"/>
      <c r="Q31" s="122"/>
      <c r="R31" s="59"/>
      <c r="S31" s="62"/>
      <c r="T31" s="61"/>
      <c r="U31" s="122"/>
      <c r="V31" s="59"/>
      <c r="W31" s="62"/>
      <c r="X31" s="61"/>
      <c r="Y31" s="122"/>
      <c r="Z31" s="59"/>
      <c r="AA31" s="62"/>
      <c r="AB31" s="61"/>
      <c r="AC31" s="58">
        <v>0.2</v>
      </c>
      <c r="AD31" s="59">
        <f t="shared" si="16"/>
        <v>57520.85</v>
      </c>
      <c r="AE31" s="62">
        <v>0.5</v>
      </c>
      <c r="AF31" s="61">
        <f>ROUND(AE31*$D$31,2)</f>
        <v>143802.13</v>
      </c>
      <c r="AG31" s="58">
        <v>0.1</v>
      </c>
      <c r="AH31" s="59">
        <f>ROUND(AG31*D31,2)</f>
        <v>28760.43</v>
      </c>
      <c r="AI31" s="62">
        <v>0.2</v>
      </c>
      <c r="AJ31" s="61">
        <f>ROUND(AI31*$D$31,2)</f>
        <v>57520.85</v>
      </c>
      <c r="AK31" s="122"/>
      <c r="AL31" s="59"/>
      <c r="AM31" s="62"/>
      <c r="AN31" s="61"/>
      <c r="AO31" s="144">
        <f t="shared" si="8"/>
        <v>1</v>
      </c>
      <c r="AP31" s="141"/>
      <c r="AQ31" s="141"/>
      <c r="AR31" s="141"/>
      <c r="AS31" s="141"/>
      <c r="AT31" s="141"/>
      <c r="AU31" s="141"/>
      <c r="AV31" s="141"/>
      <c r="AW31" s="141"/>
      <c r="AX31" s="141"/>
      <c r="AY31" s="141"/>
      <c r="AZ31" s="141"/>
      <c r="BA31" s="141"/>
      <c r="BB31" s="141"/>
      <c r="BC31" s="141"/>
    </row>
    <row r="32" spans="1:55" ht="19.5" customHeight="1">
      <c r="A32" s="92" t="s">
        <v>3374</v>
      </c>
      <c r="B32" s="89" t="str">
        <f>'SINTÉTICA NÃO DESONERADA '!D555</f>
        <v>COBERTURA</v>
      </c>
      <c r="C32" s="56">
        <f t="shared" si="7"/>
        <v>5.1700000000000003E-2</v>
      </c>
      <c r="D32" s="57">
        <f>'SINTÉTICA NÃO DESONERADA '!I555</f>
        <v>353491.23</v>
      </c>
      <c r="E32" s="58"/>
      <c r="F32" s="59"/>
      <c r="G32" s="62"/>
      <c r="H32" s="61"/>
      <c r="I32" s="58"/>
      <c r="J32" s="59"/>
      <c r="K32" s="62"/>
      <c r="L32" s="61"/>
      <c r="M32" s="122"/>
      <c r="N32" s="59"/>
      <c r="O32" s="62"/>
      <c r="P32" s="61"/>
      <c r="Q32" s="58">
        <v>0.2</v>
      </c>
      <c r="R32" s="59">
        <f>ROUND(Q32*D32,2)</f>
        <v>70698.25</v>
      </c>
      <c r="S32" s="90">
        <v>0.2</v>
      </c>
      <c r="T32" s="91">
        <f>ROUND(S32*D32,2)</f>
        <v>70698.25</v>
      </c>
      <c r="U32" s="58">
        <v>0.2</v>
      </c>
      <c r="V32" s="59">
        <f>ROUND(U32*D32,2)</f>
        <v>70698.25</v>
      </c>
      <c r="W32" s="90">
        <v>0.4</v>
      </c>
      <c r="X32" s="91">
        <f>ROUND(W32*D32,2)</f>
        <v>141396.49</v>
      </c>
      <c r="Y32" s="122"/>
      <c r="Z32" s="59"/>
      <c r="AA32" s="62"/>
      <c r="AB32" s="61"/>
      <c r="AC32" s="122"/>
      <c r="AD32" s="59"/>
      <c r="AE32" s="62"/>
      <c r="AF32" s="61"/>
      <c r="AG32" s="122"/>
      <c r="AH32" s="59"/>
      <c r="AI32" s="62"/>
      <c r="AJ32" s="61"/>
      <c r="AK32" s="122"/>
      <c r="AL32" s="59"/>
      <c r="AM32" s="62"/>
      <c r="AN32" s="61"/>
      <c r="AO32" s="144">
        <f t="shared" si="8"/>
        <v>1</v>
      </c>
      <c r="AP32" s="141"/>
      <c r="AQ32" s="141"/>
      <c r="AR32" s="141"/>
      <c r="AS32" s="141"/>
      <c r="AT32" s="141"/>
      <c r="AU32" s="141"/>
      <c r="AV32" s="141"/>
      <c r="AW32" s="141"/>
      <c r="AX32" s="141"/>
      <c r="AY32" s="141"/>
      <c r="AZ32" s="141"/>
      <c r="BA32" s="141"/>
      <c r="BB32" s="141"/>
      <c r="BC32" s="141"/>
    </row>
    <row r="33" spans="1:55" ht="19.5" customHeight="1">
      <c r="A33" s="92" t="s">
        <v>3375</v>
      </c>
      <c r="B33" s="89" t="str">
        <f>'SINTÉTICA NÃO DESONERADA '!D563</f>
        <v>SERVIÇOS COMPLEMENTARES</v>
      </c>
      <c r="C33" s="56">
        <f t="shared" si="7"/>
        <v>3.0000000000000001E-3</v>
      </c>
      <c r="D33" s="57">
        <f>'SINTÉTICA NÃO DESONERADA '!I563</f>
        <v>20430.84</v>
      </c>
      <c r="E33" s="58"/>
      <c r="F33" s="59"/>
      <c r="G33" s="62"/>
      <c r="H33" s="61"/>
      <c r="I33" s="58"/>
      <c r="J33" s="59"/>
      <c r="K33" s="62"/>
      <c r="L33" s="61"/>
      <c r="M33" s="122"/>
      <c r="N33" s="59"/>
      <c r="O33" s="62"/>
      <c r="P33" s="61"/>
      <c r="Q33" s="122"/>
      <c r="R33" s="59"/>
      <c r="S33" s="62"/>
      <c r="T33" s="61"/>
      <c r="U33" s="122"/>
      <c r="V33" s="59"/>
      <c r="W33" s="62"/>
      <c r="X33" s="61"/>
      <c r="Y33" s="122"/>
      <c r="Z33" s="59"/>
      <c r="AA33" s="62"/>
      <c r="AB33" s="61"/>
      <c r="AC33" s="122"/>
      <c r="AD33" s="59"/>
      <c r="AE33" s="62"/>
      <c r="AF33" s="61"/>
      <c r="AG33" s="122"/>
      <c r="AH33" s="59"/>
      <c r="AI33" s="62"/>
      <c r="AJ33" s="61"/>
      <c r="AK33" s="122"/>
      <c r="AL33" s="59"/>
      <c r="AM33" s="62">
        <v>1</v>
      </c>
      <c r="AN33" s="61">
        <f>ROUND(AM33*$D$33,2)</f>
        <v>20430.84</v>
      </c>
      <c r="AO33" s="144">
        <f t="shared" si="8"/>
        <v>1</v>
      </c>
      <c r="AP33" s="141"/>
      <c r="AQ33" s="141"/>
      <c r="AR33" s="141"/>
      <c r="AS33" s="141"/>
      <c r="AT33" s="141"/>
      <c r="AU33" s="141"/>
      <c r="AV33" s="141"/>
      <c r="AW33" s="141"/>
      <c r="AX33" s="141"/>
      <c r="AY33" s="141"/>
      <c r="AZ33" s="141"/>
      <c r="BA33" s="141"/>
      <c r="BB33" s="141"/>
      <c r="BC33" s="141"/>
    </row>
    <row r="34" spans="1:55" ht="15.75" customHeight="1">
      <c r="A34" s="54" t="s">
        <v>3376</v>
      </c>
      <c r="B34" s="93" t="str">
        <f>'SINTÉTICA NÃO DESONERADA '!D569</f>
        <v>EQUIPAMENTOS</v>
      </c>
      <c r="C34" s="56">
        <f t="shared" si="7"/>
        <v>4.8399999999999999E-2</v>
      </c>
      <c r="D34" s="57">
        <f>'SINTÉTICA NÃO DESONERADA '!I569</f>
        <v>331127.26</v>
      </c>
      <c r="E34" s="58"/>
      <c r="F34" s="59"/>
      <c r="G34" s="62"/>
      <c r="H34" s="61"/>
      <c r="I34" s="58"/>
      <c r="J34" s="59"/>
      <c r="K34" s="62"/>
      <c r="L34" s="61"/>
      <c r="M34" s="122"/>
      <c r="N34" s="59"/>
      <c r="O34" s="62"/>
      <c r="P34" s="61"/>
      <c r="Q34" s="122"/>
      <c r="R34" s="59"/>
      <c r="S34" s="62"/>
      <c r="T34" s="61"/>
      <c r="U34" s="122"/>
      <c r="V34" s="59"/>
      <c r="W34" s="62"/>
      <c r="X34" s="61"/>
      <c r="Y34" s="122"/>
      <c r="Z34" s="59"/>
      <c r="AA34" s="62"/>
      <c r="AB34" s="61"/>
      <c r="AC34" s="122"/>
      <c r="AD34" s="59"/>
      <c r="AE34" s="62">
        <v>0.6</v>
      </c>
      <c r="AF34" s="61">
        <f>ROUND(AE34*$D$34,2)</f>
        <v>198676.36</v>
      </c>
      <c r="AG34" s="122"/>
      <c r="AH34" s="59"/>
      <c r="AI34" s="62"/>
      <c r="AJ34" s="61"/>
      <c r="AK34" s="122"/>
      <c r="AL34" s="59"/>
      <c r="AM34" s="62">
        <v>0.4</v>
      </c>
      <c r="AN34" s="61">
        <f>ROUND(AM34*$D$34,2)</f>
        <v>132450.9</v>
      </c>
      <c r="AO34" s="144">
        <f t="shared" si="8"/>
        <v>1</v>
      </c>
      <c r="AP34" s="141"/>
      <c r="AQ34" s="141"/>
      <c r="AR34" s="141"/>
      <c r="AS34" s="141"/>
      <c r="AT34" s="141"/>
      <c r="AU34" s="141"/>
      <c r="AV34" s="141"/>
      <c r="AW34" s="141"/>
      <c r="AX34" s="141"/>
      <c r="AY34" s="141"/>
      <c r="AZ34" s="141"/>
      <c r="BA34" s="141"/>
      <c r="BB34" s="141"/>
      <c r="BC34" s="141"/>
    </row>
    <row r="35" spans="1:55" ht="30" customHeight="1">
      <c r="A35" s="94"/>
      <c r="B35" s="95"/>
      <c r="C35" s="65"/>
      <c r="D35" s="66"/>
      <c r="E35" s="77"/>
      <c r="F35" s="72"/>
      <c r="G35" s="96"/>
      <c r="H35" s="74"/>
      <c r="I35" s="71"/>
      <c r="J35" s="72"/>
      <c r="K35" s="78"/>
      <c r="L35" s="74"/>
      <c r="M35" s="126"/>
      <c r="N35" s="124"/>
      <c r="O35" s="96"/>
      <c r="P35" s="74"/>
      <c r="Q35" s="126"/>
      <c r="R35" s="124"/>
      <c r="S35" s="78"/>
      <c r="T35" s="74"/>
      <c r="U35" s="125"/>
      <c r="V35" s="124"/>
      <c r="W35" s="78"/>
      <c r="X35" s="74"/>
      <c r="Y35" s="126"/>
      <c r="Z35" s="124"/>
      <c r="AA35" s="96"/>
      <c r="AB35" s="74"/>
      <c r="AC35" s="126"/>
      <c r="AD35" s="124"/>
      <c r="AE35" s="78"/>
      <c r="AF35" s="74"/>
      <c r="AG35" s="125"/>
      <c r="AH35" s="124"/>
      <c r="AI35" s="78"/>
      <c r="AJ35" s="74"/>
      <c r="AK35" s="126"/>
      <c r="AL35" s="124"/>
      <c r="AM35" s="96"/>
      <c r="AN35" s="74"/>
      <c r="AO35" s="144"/>
      <c r="AP35" s="141"/>
      <c r="AQ35" s="141"/>
      <c r="AR35" s="141"/>
      <c r="AS35" s="141"/>
      <c r="AT35" s="141"/>
      <c r="AU35" s="141"/>
      <c r="AV35" s="141"/>
      <c r="AW35" s="141"/>
      <c r="AX35" s="141"/>
      <c r="AY35" s="141"/>
      <c r="AZ35" s="141"/>
      <c r="BA35" s="141"/>
      <c r="BB35" s="141"/>
      <c r="BC35" s="141"/>
    </row>
    <row r="36" spans="1:55" ht="19.5" customHeight="1">
      <c r="A36" s="348"/>
      <c r="B36" s="97" t="s">
        <v>3377</v>
      </c>
      <c r="C36" s="349"/>
      <c r="D36" s="69">
        <f>D34+D33+D32+D31+D30+D29+D28+D27+D26+D15+D12+D11+D10+D5+D4</f>
        <v>6834587.2799999993</v>
      </c>
      <c r="E36" s="350"/>
      <c r="F36" s="72">
        <f>SUM(F4+F5+F10+F11+F12+F15+F26+F27+F28+F29+F30+F31+F32+F33+F34)</f>
        <v>93895.590000000011</v>
      </c>
      <c r="G36" s="341"/>
      <c r="H36" s="74">
        <f>SUM(H4+H5+H10+H11+H12+H15+H26+H27+H28+H29+H30+H31+H32+H33+H34)</f>
        <v>202525.24</v>
      </c>
      <c r="I36" s="350"/>
      <c r="J36" s="72">
        <f>SUM(J4+J5+J10+J11+J12+J15+J26+J27+J28+J29+J30+J31+J32+J33+J34)</f>
        <v>401155.84200000006</v>
      </c>
      <c r="K36" s="341"/>
      <c r="L36" s="74">
        <f>SUM(L4+L5+L10+L11+L12+L15+L26+L27+L28+L29+L30+L31+L32+L33+L34)</f>
        <v>417061.27</v>
      </c>
      <c r="M36" s="344"/>
      <c r="N36" s="72">
        <f>SUM(N4+N5+N10+N11+N12+N15+N26+N27+N28+N29+N30+N31+N32+N33+N34)</f>
        <v>397687.27</v>
      </c>
      <c r="O36" s="341"/>
      <c r="P36" s="74">
        <f>SUM(P4+P5+P10+P11+P12+P15+P26+P27+P28+P29+P30+P31+P32+P33+P34)</f>
        <v>397687.27</v>
      </c>
      <c r="Q36" s="344"/>
      <c r="R36" s="72">
        <f>SUM(R4+R5+R10+R11+R12+R15+R26+R27+R28+R29+R30+R31+R32+R33+R34)</f>
        <v>413591.64</v>
      </c>
      <c r="S36" s="341"/>
      <c r="T36" s="74">
        <f>SUM(T4+T5+T10+T11+T12+T15+T26+T27+T28+T29+T30+T31+T32+T33+T34)</f>
        <v>413547.38</v>
      </c>
      <c r="U36" s="344"/>
      <c r="V36" s="72">
        <f>SUM(V4+V5+V10+V11+V12+V15+V26+V27+V28+V29+V30+V31+V32+V33+V34)</f>
        <v>413176.58</v>
      </c>
      <c r="W36" s="341"/>
      <c r="X36" s="74">
        <f>SUM(X4+X5+X10+X11+X12+X15+X26+X27+X28+X29+X30+X31+X32+X33+X34)</f>
        <v>408469.37</v>
      </c>
      <c r="Y36" s="344"/>
      <c r="Z36" s="72">
        <f>SUM(Z4+Z5+Z10+Z11+Z12+Z15+Z26+Z27+Z28+Z29+Z30+Z31+Z32+Z33+Z34)</f>
        <v>416427.73000000004</v>
      </c>
      <c r="AA36" s="341"/>
      <c r="AB36" s="74">
        <f>SUM(AB4+AB5+AB10+AB11+AB12+AB15+AB26+AB27+AB28+AB29+AB30+AB31+AB32+AB33+AB34)</f>
        <v>437123.54</v>
      </c>
      <c r="AC36" s="344"/>
      <c r="AD36" s="72">
        <f>SUM(AD4+AD5+AD10+AD11+AD12+AD15+AD26+AD27+AD28+AD29+AD30+AD31+AD32+AD33+AD34)</f>
        <v>468114.07199999999</v>
      </c>
      <c r="AE36" s="341"/>
      <c r="AF36" s="74">
        <f>SUM(AF4+AF5+AF10+AF11+AF12+AF15+AF26+AF27+AF28+AF29+AF30+AF31+AF32+AF33+AF34)</f>
        <v>433681.93</v>
      </c>
      <c r="AG36" s="344"/>
      <c r="AH36" s="72">
        <f>SUM(AH4+AH5+AH10+AH11+AH12+AH15+AH26+AH27+AH28+AH29+AH30+AH31+AH32+AH33+AH34)</f>
        <v>437355.51999999996</v>
      </c>
      <c r="AI36" s="341"/>
      <c r="AJ36" s="74">
        <f>SUM(AJ4+AJ5+AJ10+AJ11+AJ12+AJ15+AJ26+AJ27+AJ28+AJ29+AJ30+AJ31+AJ32+AJ33+AJ34)</f>
        <v>439601.43</v>
      </c>
      <c r="AK36" s="344"/>
      <c r="AL36" s="72">
        <f>SUM(AL4+AL5+AL10+AL11+AL12+AL15+AL26+AL27+AL28+AL29+AL30+AL31+AL32+AL33+AL34)</f>
        <v>287329.88</v>
      </c>
      <c r="AM36" s="341"/>
      <c r="AN36" s="74">
        <f>SUM(AN4+AN5+AN10+AN11+AN12+AN15+AN26+AN27+AN28+AN29+AN30+AN31+AN32+AN33+AN34)</f>
        <v>356161.76</v>
      </c>
      <c r="AO36" s="144">
        <f>F37+H37+J37+L37+N37+P37+R37+T37+V37+X37+Z37+AB37+AD37+AF37+AH37+AJ37+AL37+AN37</f>
        <v>1</v>
      </c>
      <c r="AP36" s="145"/>
      <c r="AQ36" s="141"/>
      <c r="AR36" s="141"/>
      <c r="AS36" s="141"/>
      <c r="AT36" s="141"/>
      <c r="AU36" s="141"/>
      <c r="AV36" s="141"/>
      <c r="AW36" s="141"/>
      <c r="AX36" s="141"/>
      <c r="AY36" s="141"/>
      <c r="AZ36" s="141"/>
      <c r="BA36" s="141"/>
      <c r="BB36" s="141"/>
      <c r="BC36" s="141"/>
    </row>
    <row r="37" spans="1:55" ht="19.5" customHeight="1">
      <c r="A37" s="342"/>
      <c r="B37" s="97" t="s">
        <v>3378</v>
      </c>
      <c r="C37" s="342"/>
      <c r="D37" s="98">
        <f>C34+C33+C32+C31+C30+C29+C28+C27+C26+C15+C12+C11+C10+C5+C4</f>
        <v>1</v>
      </c>
      <c r="E37" s="351"/>
      <c r="F37" s="99">
        <f>ROUND(F36/$D$36,4)</f>
        <v>1.37E-2</v>
      </c>
      <c r="G37" s="342"/>
      <c r="H37" s="100">
        <f>ROUND(H36/$D$36,4)</f>
        <v>2.9600000000000001E-2</v>
      </c>
      <c r="I37" s="351"/>
      <c r="J37" s="99">
        <f>ROUND(J36/$D$36,4)</f>
        <v>5.8700000000000002E-2</v>
      </c>
      <c r="K37" s="342"/>
      <c r="L37" s="100">
        <f>ROUND(L36/$D$36,4)</f>
        <v>6.0999999999999999E-2</v>
      </c>
      <c r="M37" s="342"/>
      <c r="N37" s="99">
        <f>ROUND(N36/$D$36,4)</f>
        <v>5.8200000000000002E-2</v>
      </c>
      <c r="O37" s="342"/>
      <c r="P37" s="100">
        <f>ROUND(P36/$D$36,4)</f>
        <v>5.8200000000000002E-2</v>
      </c>
      <c r="Q37" s="342"/>
      <c r="R37" s="99">
        <f>ROUND(R36/$D$36,4)</f>
        <v>6.0499999999999998E-2</v>
      </c>
      <c r="S37" s="342"/>
      <c r="T37" s="100">
        <f>ROUND(T36/$D$36,4)</f>
        <v>6.0499999999999998E-2</v>
      </c>
      <c r="U37" s="342"/>
      <c r="V37" s="99">
        <f>ROUND(V36/$D$36,4)</f>
        <v>6.0499999999999998E-2</v>
      </c>
      <c r="W37" s="342"/>
      <c r="X37" s="100">
        <f>ROUND(X36/$D$36,4)</f>
        <v>5.9799999999999999E-2</v>
      </c>
      <c r="Y37" s="342"/>
      <c r="Z37" s="99">
        <f>ROUND(Z36/$D$36,4)</f>
        <v>6.0900000000000003E-2</v>
      </c>
      <c r="AA37" s="342"/>
      <c r="AB37" s="100">
        <f>ROUND(AB36/$D$36,4)</f>
        <v>6.4000000000000001E-2</v>
      </c>
      <c r="AC37" s="342"/>
      <c r="AD37" s="99">
        <f>ROUND(AD36/$D$36,4)</f>
        <v>6.8500000000000005E-2</v>
      </c>
      <c r="AE37" s="342"/>
      <c r="AF37" s="100">
        <f>ROUND(AF36/$D$36,4)</f>
        <v>6.3500000000000001E-2</v>
      </c>
      <c r="AG37" s="342"/>
      <c r="AH37" s="99">
        <f>ROUND(AH36/$D$36,4)</f>
        <v>6.4000000000000001E-2</v>
      </c>
      <c r="AI37" s="342"/>
      <c r="AJ37" s="100">
        <f>ROUND(AJ36/$D$36,4)</f>
        <v>6.4299999999999996E-2</v>
      </c>
      <c r="AK37" s="342"/>
      <c r="AL37" s="99">
        <f>ROUND(AL36/$D$36,4)</f>
        <v>4.2000000000000003E-2</v>
      </c>
      <c r="AM37" s="342"/>
      <c r="AN37" s="100">
        <f>ROUND(AN36/$D$36,4)</f>
        <v>5.21E-2</v>
      </c>
      <c r="AO37" s="144"/>
      <c r="AP37" s="144"/>
      <c r="AQ37" s="141"/>
      <c r="AR37" s="141"/>
      <c r="AS37" s="141"/>
      <c r="AT37" s="141"/>
      <c r="AU37" s="141"/>
      <c r="AV37" s="141"/>
      <c r="AW37" s="141"/>
      <c r="AX37" s="141"/>
      <c r="AY37" s="141"/>
      <c r="AZ37" s="141"/>
      <c r="BA37" s="141"/>
      <c r="BB37" s="141"/>
      <c r="BC37" s="141"/>
    </row>
    <row r="38" spans="1:55" ht="19.5" customHeight="1">
      <c r="A38" s="342"/>
      <c r="B38" s="101"/>
      <c r="C38" s="342"/>
      <c r="D38" s="102"/>
      <c r="E38" s="351"/>
      <c r="F38" s="103"/>
      <c r="G38" s="342"/>
      <c r="H38" s="104"/>
      <c r="I38" s="351"/>
      <c r="J38" s="103"/>
      <c r="K38" s="342"/>
      <c r="L38" s="104"/>
      <c r="M38" s="342"/>
      <c r="N38" s="103"/>
      <c r="O38" s="342"/>
      <c r="P38" s="104"/>
      <c r="Q38" s="342"/>
      <c r="R38" s="103"/>
      <c r="S38" s="342"/>
      <c r="T38" s="104"/>
      <c r="U38" s="342"/>
      <c r="V38" s="103"/>
      <c r="W38" s="342"/>
      <c r="X38" s="104"/>
      <c r="Y38" s="342"/>
      <c r="Z38" s="103"/>
      <c r="AA38" s="342"/>
      <c r="AB38" s="104"/>
      <c r="AC38" s="342"/>
      <c r="AD38" s="103"/>
      <c r="AE38" s="342"/>
      <c r="AF38" s="104"/>
      <c r="AG38" s="342"/>
      <c r="AH38" s="103"/>
      <c r="AI38" s="342"/>
      <c r="AJ38" s="104"/>
      <c r="AK38" s="342"/>
      <c r="AL38" s="103"/>
      <c r="AM38" s="342"/>
      <c r="AN38" s="104"/>
      <c r="AO38" s="144"/>
      <c r="AP38" s="141"/>
      <c r="AQ38" s="141"/>
      <c r="AR38" s="141"/>
      <c r="AS38" s="141"/>
      <c r="AT38" s="141"/>
      <c r="AU38" s="141"/>
      <c r="AV38" s="141"/>
      <c r="AW38" s="141"/>
      <c r="AX38" s="141"/>
      <c r="AY38" s="141"/>
      <c r="AZ38" s="141"/>
      <c r="BA38" s="141"/>
      <c r="BB38" s="141"/>
      <c r="BC38" s="141"/>
    </row>
    <row r="39" spans="1:55" ht="19.5" customHeight="1">
      <c r="A39" s="342"/>
      <c r="B39" s="97" t="s">
        <v>3379</v>
      </c>
      <c r="C39" s="342"/>
      <c r="D39" s="66"/>
      <c r="E39" s="351"/>
      <c r="F39" s="105">
        <f t="shared" ref="F39:F40" si="17">F36</f>
        <v>93895.590000000011</v>
      </c>
      <c r="G39" s="342"/>
      <c r="H39" s="106">
        <f t="shared" ref="H39:H40" si="18">F39+H36</f>
        <v>296420.83</v>
      </c>
      <c r="I39" s="351"/>
      <c r="J39" s="105">
        <f t="shared" ref="J39:J40" si="19">H39+J36</f>
        <v>697576.67200000002</v>
      </c>
      <c r="K39" s="342"/>
      <c r="L39" s="106">
        <f t="shared" ref="L39:L40" si="20">J39+L36</f>
        <v>1114637.942</v>
      </c>
      <c r="M39" s="342"/>
      <c r="N39" s="105">
        <f t="shared" ref="N39:N40" si="21">L39+N36</f>
        <v>1512325.2120000001</v>
      </c>
      <c r="O39" s="342"/>
      <c r="P39" s="106">
        <f t="shared" ref="P39:P40" si="22">N39+P36</f>
        <v>1910012.4820000001</v>
      </c>
      <c r="Q39" s="342"/>
      <c r="R39" s="105">
        <f t="shared" ref="R39:R40" si="23">P39+R36</f>
        <v>2323604.122</v>
      </c>
      <c r="S39" s="342"/>
      <c r="T39" s="106">
        <f t="shared" ref="T39:T40" si="24">R39+T36</f>
        <v>2737151.5019999999</v>
      </c>
      <c r="U39" s="342"/>
      <c r="V39" s="105">
        <f t="shared" ref="V39:V40" si="25">T39+V36</f>
        <v>3150328.0819999999</v>
      </c>
      <c r="W39" s="342"/>
      <c r="X39" s="106">
        <f t="shared" ref="X39:X40" si="26">V39+X36</f>
        <v>3558797.452</v>
      </c>
      <c r="Y39" s="342"/>
      <c r="Z39" s="105">
        <f t="shared" ref="Z39:Z40" si="27">X39+Z36</f>
        <v>3975225.182</v>
      </c>
      <c r="AA39" s="342"/>
      <c r="AB39" s="106">
        <f>Z39+AB36-0.04</f>
        <v>4412348.682</v>
      </c>
      <c r="AC39" s="342"/>
      <c r="AD39" s="105">
        <f t="shared" ref="AD39:AD40" si="28">AB39+AD36</f>
        <v>4880462.7539999997</v>
      </c>
      <c r="AE39" s="342"/>
      <c r="AF39" s="106">
        <f t="shared" ref="AF39:AF40" si="29">AD39+AF36</f>
        <v>5314144.6839999994</v>
      </c>
      <c r="AG39" s="342"/>
      <c r="AH39" s="105">
        <f t="shared" ref="AH39:AH40" si="30">AF39+AH36</f>
        <v>5751500.203999999</v>
      </c>
      <c r="AI39" s="342"/>
      <c r="AJ39" s="106">
        <f t="shared" ref="AJ39:AJ40" si="31">AH39+AJ36</f>
        <v>6191101.6339999987</v>
      </c>
      <c r="AK39" s="342"/>
      <c r="AL39" s="105">
        <f t="shared" ref="AL39:AL40" si="32">AJ39+AL36</f>
        <v>6478431.5139999986</v>
      </c>
      <c r="AM39" s="342"/>
      <c r="AN39" s="106">
        <f>AL39+AN36-5.99</f>
        <v>6834587.2839999981</v>
      </c>
      <c r="AO39" s="144"/>
      <c r="AP39" s="141"/>
      <c r="AQ39" s="141"/>
      <c r="AR39" s="141"/>
      <c r="AS39" s="141"/>
      <c r="AT39" s="141"/>
      <c r="AU39" s="141"/>
      <c r="AV39" s="141"/>
      <c r="AW39" s="141"/>
      <c r="AX39" s="141"/>
      <c r="AY39" s="141"/>
      <c r="AZ39" s="141"/>
      <c r="BA39" s="141"/>
      <c r="BB39" s="141"/>
      <c r="BC39" s="141"/>
    </row>
    <row r="40" spans="1:55" ht="19.5" customHeight="1">
      <c r="A40" s="343"/>
      <c r="B40" s="107" t="s">
        <v>3380</v>
      </c>
      <c r="C40" s="343"/>
      <c r="D40" s="108"/>
      <c r="E40" s="352"/>
      <c r="F40" s="109">
        <f t="shared" si="17"/>
        <v>1.37E-2</v>
      </c>
      <c r="G40" s="343"/>
      <c r="H40" s="110">
        <f t="shared" si="18"/>
        <v>4.3300000000000005E-2</v>
      </c>
      <c r="I40" s="352"/>
      <c r="J40" s="109">
        <f t="shared" si="19"/>
        <v>0.10200000000000001</v>
      </c>
      <c r="K40" s="343"/>
      <c r="L40" s="110">
        <f t="shared" si="20"/>
        <v>0.16300000000000001</v>
      </c>
      <c r="M40" s="343"/>
      <c r="N40" s="109">
        <f t="shared" si="21"/>
        <v>0.22120000000000001</v>
      </c>
      <c r="O40" s="343"/>
      <c r="P40" s="110">
        <f t="shared" si="22"/>
        <v>0.27939999999999998</v>
      </c>
      <c r="Q40" s="343"/>
      <c r="R40" s="109">
        <f t="shared" si="23"/>
        <v>0.33989999999999998</v>
      </c>
      <c r="S40" s="343"/>
      <c r="T40" s="110">
        <f t="shared" si="24"/>
        <v>0.40039999999999998</v>
      </c>
      <c r="U40" s="343"/>
      <c r="V40" s="109">
        <f t="shared" si="25"/>
        <v>0.46089999999999998</v>
      </c>
      <c r="W40" s="343"/>
      <c r="X40" s="110">
        <f t="shared" si="26"/>
        <v>0.52069999999999994</v>
      </c>
      <c r="Y40" s="343"/>
      <c r="Z40" s="109">
        <f t="shared" si="27"/>
        <v>0.58159999999999989</v>
      </c>
      <c r="AA40" s="343"/>
      <c r="AB40" s="110">
        <f>Z40+AB37</f>
        <v>0.64559999999999995</v>
      </c>
      <c r="AC40" s="343"/>
      <c r="AD40" s="109">
        <f t="shared" si="28"/>
        <v>0.71409999999999996</v>
      </c>
      <c r="AE40" s="343"/>
      <c r="AF40" s="110">
        <f t="shared" si="29"/>
        <v>0.77759999999999996</v>
      </c>
      <c r="AG40" s="343"/>
      <c r="AH40" s="109">
        <f t="shared" si="30"/>
        <v>0.8415999999999999</v>
      </c>
      <c r="AI40" s="343"/>
      <c r="AJ40" s="110">
        <f t="shared" si="31"/>
        <v>0.90589999999999993</v>
      </c>
      <c r="AK40" s="343"/>
      <c r="AL40" s="109">
        <f t="shared" si="32"/>
        <v>0.94789999999999996</v>
      </c>
      <c r="AM40" s="343"/>
      <c r="AN40" s="110">
        <f>AL40+AN37</f>
        <v>1</v>
      </c>
      <c r="AO40" s="144"/>
      <c r="AP40" s="144"/>
      <c r="AQ40" s="141"/>
      <c r="AR40" s="141"/>
      <c r="AS40" s="141"/>
      <c r="AT40" s="141"/>
      <c r="AU40" s="141"/>
      <c r="AV40" s="141"/>
      <c r="AW40" s="141"/>
      <c r="AX40" s="141"/>
      <c r="AY40" s="141"/>
      <c r="AZ40" s="141"/>
      <c r="BA40" s="141"/>
      <c r="BB40" s="141"/>
      <c r="BC40" s="141"/>
    </row>
    <row r="41" spans="1:55" ht="19.5" customHeight="1">
      <c r="A41" s="111"/>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41"/>
      <c r="AX41" s="141"/>
      <c r="AY41" s="141"/>
      <c r="AZ41" s="141"/>
      <c r="BA41" s="141"/>
      <c r="BB41" s="141"/>
      <c r="BC41" s="141"/>
    </row>
    <row r="42" spans="1:55" ht="19.5" customHeight="1">
      <c r="A42" s="111"/>
      <c r="B42" s="8"/>
      <c r="C42" s="111"/>
      <c r="D42" s="111"/>
      <c r="E42" s="111"/>
      <c r="F42" s="112"/>
      <c r="G42" s="111"/>
      <c r="H42" s="112"/>
      <c r="I42" s="111"/>
      <c r="J42" s="112"/>
      <c r="K42" s="111"/>
      <c r="L42" s="112"/>
      <c r="M42" s="111"/>
      <c r="N42" s="112"/>
      <c r="O42" s="111"/>
      <c r="P42" s="112"/>
      <c r="Q42" s="111"/>
      <c r="R42" s="112"/>
      <c r="S42" s="111"/>
      <c r="T42" s="112"/>
      <c r="U42" s="111"/>
      <c r="V42" s="112"/>
      <c r="W42" s="111"/>
      <c r="X42" s="112"/>
      <c r="Y42" s="111"/>
      <c r="Z42" s="112"/>
      <c r="AA42" s="111"/>
      <c r="AB42" s="112"/>
      <c r="AC42" s="111"/>
      <c r="AD42" s="112"/>
      <c r="AE42" s="111"/>
      <c r="AF42" s="112"/>
      <c r="AG42" s="111"/>
      <c r="AH42" s="112"/>
      <c r="AI42" s="111"/>
      <c r="AJ42" s="112"/>
      <c r="AK42" s="111"/>
      <c r="AL42" s="112"/>
      <c r="AM42" s="111"/>
      <c r="AN42" s="112"/>
      <c r="AO42" s="144"/>
      <c r="AP42" s="145"/>
      <c r="AQ42" s="111"/>
      <c r="AR42" s="111"/>
      <c r="AS42" s="111"/>
      <c r="AT42" s="111"/>
      <c r="AU42" s="111"/>
      <c r="AV42" s="111"/>
      <c r="AW42" s="111"/>
      <c r="AX42" s="111"/>
      <c r="AY42" s="111"/>
      <c r="AZ42" s="111"/>
      <c r="BA42" s="111"/>
      <c r="BB42" s="111"/>
      <c r="BC42" s="111"/>
    </row>
    <row r="43" spans="1:55" ht="19.5" customHeight="1">
      <c r="A43" s="111"/>
      <c r="B43" s="8"/>
      <c r="C43" s="111"/>
      <c r="D43" s="113"/>
      <c r="E43" s="111"/>
      <c r="F43" s="114"/>
      <c r="G43" s="111"/>
      <c r="H43" s="114"/>
      <c r="I43" s="111"/>
      <c r="J43" s="114"/>
      <c r="K43" s="111"/>
      <c r="L43" s="114"/>
      <c r="M43" s="111"/>
      <c r="N43" s="114"/>
      <c r="O43" s="111"/>
      <c r="P43" s="114"/>
      <c r="Q43" s="111"/>
      <c r="R43" s="114"/>
      <c r="S43" s="111"/>
      <c r="T43" s="114"/>
      <c r="U43" s="111"/>
      <c r="V43" s="114"/>
      <c r="W43" s="111"/>
      <c r="X43" s="114"/>
      <c r="Y43" s="111"/>
      <c r="Z43" s="114"/>
      <c r="AA43" s="111"/>
      <c r="AB43" s="114"/>
      <c r="AC43" s="111"/>
      <c r="AD43" s="114"/>
      <c r="AE43" s="111"/>
      <c r="AF43" s="114"/>
      <c r="AG43" s="111"/>
      <c r="AH43" s="114"/>
      <c r="AI43" s="111"/>
      <c r="AJ43" s="114"/>
      <c r="AK43" s="111"/>
      <c r="AL43" s="114"/>
      <c r="AM43" s="111"/>
      <c r="AN43" s="114"/>
      <c r="AO43" s="144"/>
      <c r="AP43" s="144"/>
      <c r="AQ43" s="111"/>
      <c r="AR43" s="111"/>
      <c r="AS43" s="111"/>
      <c r="AT43" s="111"/>
      <c r="AU43" s="111"/>
      <c r="AV43" s="111"/>
      <c r="AW43" s="111"/>
      <c r="AX43" s="111"/>
      <c r="AY43" s="111"/>
      <c r="AZ43" s="111"/>
      <c r="BA43" s="111"/>
      <c r="BB43" s="111"/>
      <c r="BC43" s="113"/>
    </row>
    <row r="44" spans="1:55" ht="19.5" customHeight="1">
      <c r="A44" s="111"/>
      <c r="B44" s="8"/>
      <c r="C44" s="111"/>
      <c r="D44" s="112"/>
      <c r="E44" s="111"/>
      <c r="F44" s="115"/>
      <c r="G44" s="111"/>
      <c r="H44" s="115"/>
      <c r="I44" s="111"/>
      <c r="J44" s="115"/>
      <c r="K44" s="111"/>
      <c r="L44" s="115"/>
      <c r="M44" s="111"/>
      <c r="N44" s="115"/>
      <c r="O44" s="111"/>
      <c r="P44" s="115"/>
      <c r="Q44" s="111"/>
      <c r="R44" s="115"/>
      <c r="S44" s="111"/>
      <c r="T44" s="115"/>
      <c r="U44" s="111"/>
      <c r="V44" s="115"/>
      <c r="W44" s="111"/>
      <c r="X44" s="115"/>
      <c r="Y44" s="111"/>
      <c r="Z44" s="115"/>
      <c r="AA44" s="111"/>
      <c r="AB44" s="115"/>
      <c r="AC44" s="111"/>
      <c r="AD44" s="111"/>
      <c r="AE44" s="112"/>
      <c r="AF44" s="111"/>
      <c r="AG44" s="115"/>
      <c r="AH44" s="111"/>
      <c r="AI44" s="115"/>
      <c r="AJ44" s="111"/>
      <c r="AK44" s="115"/>
      <c r="AL44" s="111"/>
      <c r="AM44" s="115"/>
      <c r="AN44" s="111"/>
      <c r="AO44" s="115"/>
      <c r="AP44" s="111"/>
      <c r="AQ44" s="115"/>
      <c r="AR44" s="111"/>
      <c r="AS44" s="115"/>
      <c r="AT44" s="111"/>
      <c r="AU44" s="115"/>
      <c r="AV44" s="111"/>
      <c r="AW44" s="115"/>
      <c r="AX44" s="111"/>
      <c r="AY44" s="115"/>
      <c r="AZ44" s="111"/>
      <c r="BA44" s="115"/>
      <c r="BB44" s="111"/>
      <c r="BC44" s="115"/>
    </row>
    <row r="45" spans="1:55" ht="19.5" customHeight="1">
      <c r="A45" s="111"/>
      <c r="B45" s="9"/>
      <c r="C45" s="111"/>
      <c r="D45" s="113"/>
      <c r="E45" s="111"/>
      <c r="F45" s="115"/>
      <c r="G45" s="111"/>
      <c r="H45" s="115"/>
      <c r="I45" s="111"/>
      <c r="J45" s="115"/>
      <c r="K45" s="111"/>
      <c r="L45" s="115"/>
      <c r="M45" s="111"/>
      <c r="N45" s="115"/>
      <c r="O45" s="111"/>
      <c r="P45" s="137"/>
      <c r="Q45" s="111"/>
      <c r="R45" s="115"/>
      <c r="S45" s="111"/>
      <c r="T45" s="115"/>
      <c r="U45" s="111"/>
      <c r="V45" s="115"/>
      <c r="W45" s="111"/>
      <c r="X45" s="115"/>
      <c r="Y45" s="111"/>
      <c r="Z45" s="115"/>
      <c r="AA45" s="111"/>
      <c r="AB45" s="115"/>
      <c r="AC45" s="111"/>
      <c r="AD45" s="111"/>
      <c r="AE45" s="113"/>
      <c r="AF45" s="111"/>
      <c r="AG45" s="115"/>
      <c r="AH45" s="111"/>
      <c r="AI45" s="115"/>
      <c r="AJ45" s="111"/>
      <c r="AK45" s="115"/>
      <c r="AL45" s="111"/>
      <c r="AM45" s="115"/>
      <c r="AN45" s="111"/>
      <c r="AO45" s="115"/>
      <c r="AP45" s="111"/>
      <c r="AQ45" s="115"/>
      <c r="AR45" s="111"/>
      <c r="AS45" s="115"/>
      <c r="AT45" s="111"/>
      <c r="AU45" s="115"/>
      <c r="AV45" s="111"/>
      <c r="AW45" s="115"/>
      <c r="AX45" s="111"/>
      <c r="AY45" s="115"/>
      <c r="AZ45" s="111"/>
      <c r="BA45" s="115"/>
      <c r="BB45" s="111"/>
      <c r="BC45" s="115"/>
    </row>
    <row r="46" spans="1:55" ht="19.5" customHeight="1">
      <c r="A46" s="111"/>
      <c r="B46" s="10"/>
      <c r="C46" s="111"/>
      <c r="D46" s="111"/>
      <c r="E46" s="111"/>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1"/>
      <c r="AD46" s="111"/>
      <c r="AE46" s="111"/>
      <c r="AF46" s="111"/>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row>
    <row r="47" spans="1:55" ht="19.5" customHeight="1">
      <c r="A47" s="111"/>
      <c r="B47" s="8"/>
      <c r="C47" s="111"/>
      <c r="D47" s="111"/>
      <c r="E47" s="111"/>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1"/>
      <c r="AD47" s="111"/>
      <c r="AE47" s="111"/>
      <c r="AF47" s="111"/>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row>
    <row r="48" spans="1:55" ht="19.5" customHeight="1">
      <c r="A48" s="111"/>
      <c r="B48" s="8"/>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5"/>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row>
    <row r="49" spans="1:55" ht="19.5" customHeight="1">
      <c r="A49" s="111"/>
      <c r="B49" s="111"/>
      <c r="C49" s="111"/>
      <c r="D49" s="112"/>
      <c r="E49" s="111"/>
      <c r="F49" s="115"/>
      <c r="G49" s="111"/>
      <c r="H49" s="115"/>
      <c r="I49" s="111"/>
      <c r="J49" s="115"/>
      <c r="K49" s="111"/>
      <c r="L49" s="115"/>
      <c r="M49" s="111"/>
      <c r="N49" s="115"/>
      <c r="O49" s="111"/>
      <c r="P49" s="115"/>
      <c r="Q49" s="111"/>
      <c r="R49" s="115"/>
      <c r="S49" s="111"/>
      <c r="T49" s="115"/>
      <c r="U49" s="111"/>
      <c r="V49" s="115"/>
      <c r="W49" s="111"/>
      <c r="X49" s="115"/>
      <c r="Y49" s="111"/>
      <c r="Z49" s="115"/>
      <c r="AA49" s="111"/>
      <c r="AB49" s="115"/>
      <c r="AC49" s="111"/>
      <c r="AD49" s="115"/>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c r="BC49" s="141"/>
    </row>
    <row r="50" spans="1:55" ht="19.5" customHeight="1">
      <c r="A50" s="111"/>
      <c r="B50" s="111"/>
      <c r="C50" s="111"/>
      <c r="D50" s="113"/>
      <c r="E50" s="111"/>
      <c r="F50" s="115"/>
      <c r="G50" s="111"/>
      <c r="H50" s="115"/>
      <c r="I50" s="111"/>
      <c r="J50" s="115"/>
      <c r="K50" s="111"/>
      <c r="L50" s="115"/>
      <c r="M50" s="111"/>
      <c r="N50" s="115"/>
      <c r="O50" s="111"/>
      <c r="P50" s="115"/>
      <c r="Q50" s="111"/>
      <c r="R50" s="115"/>
      <c r="S50" s="111"/>
      <c r="T50" s="115"/>
      <c r="U50" s="111"/>
      <c r="V50" s="115"/>
      <c r="W50" s="111"/>
      <c r="X50" s="115"/>
      <c r="Y50" s="111"/>
      <c r="Z50" s="115"/>
      <c r="AA50" s="111"/>
      <c r="AB50" s="115"/>
      <c r="AC50" s="111"/>
      <c r="AD50" s="115"/>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row>
    <row r="51" spans="1:55" ht="19.5" customHeight="1">
      <c r="A51" s="111"/>
      <c r="B51" s="111"/>
      <c r="C51" s="111"/>
      <c r="D51" s="113"/>
      <c r="E51" s="111"/>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1"/>
      <c r="AD51" s="115"/>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row>
    <row r="52" spans="1:55" ht="19.5" customHeight="1">
      <c r="A52" s="111"/>
      <c r="B52" s="111"/>
      <c r="C52" s="111"/>
      <c r="D52" s="113"/>
      <c r="E52" s="111"/>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1"/>
      <c r="AD52" s="115"/>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1"/>
      <c r="BB52" s="141"/>
      <c r="BC52" s="141"/>
    </row>
    <row r="53" spans="1:55" ht="19.5" customHeight="1">
      <c r="A53" s="111"/>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5"/>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row>
    <row r="54" spans="1:55" ht="19.5" customHeight="1">
      <c r="A54" s="111"/>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42"/>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row>
    <row r="55" spans="1:55" ht="19.5" customHeight="1">
      <c r="A55" s="11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43"/>
      <c r="AD55" s="142"/>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row>
    <row r="56" spans="1:55" ht="19.5" customHeight="1">
      <c r="A56" s="111"/>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42"/>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row>
    <row r="57" spans="1:55" ht="19.5" customHeight="1">
      <c r="A57" s="111"/>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42"/>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row>
    <row r="58" spans="1:55" ht="19.5" customHeight="1">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42"/>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row>
    <row r="59" spans="1:55" ht="19.5" customHeight="1">
      <c r="A59" s="111"/>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42"/>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row>
    <row r="60" spans="1:55" ht="12.75" customHeight="1">
      <c r="A60" s="111"/>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42"/>
      <c r="AE60" s="141"/>
      <c r="AF60" s="141"/>
      <c r="AG60" s="141"/>
      <c r="AH60" s="141"/>
      <c r="AI60" s="141"/>
      <c r="AJ60" s="141"/>
      <c r="AK60" s="141"/>
      <c r="AL60" s="141"/>
      <c r="AM60" s="141"/>
      <c r="AN60" s="141"/>
      <c r="AO60" s="141"/>
      <c r="AP60" s="141"/>
      <c r="AQ60" s="141"/>
      <c r="AR60" s="141"/>
      <c r="AS60" s="141"/>
      <c r="AT60" s="141"/>
      <c r="AU60" s="141"/>
      <c r="AV60" s="141"/>
      <c r="AW60" s="141"/>
      <c r="AX60" s="141"/>
      <c r="AY60" s="141"/>
      <c r="AZ60" s="141"/>
      <c r="BA60" s="141"/>
      <c r="BB60" s="141"/>
      <c r="BC60" s="141"/>
    </row>
    <row r="61" spans="1:55" ht="12.75" customHeight="1">
      <c r="A61" s="111"/>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42"/>
      <c r="AE61" s="141"/>
      <c r="AF61" s="141"/>
      <c r="AG61" s="141"/>
      <c r="AH61" s="141"/>
      <c r="AI61" s="141"/>
      <c r="AJ61" s="141"/>
      <c r="AK61" s="141"/>
      <c r="AL61" s="141"/>
      <c r="AM61" s="141"/>
      <c r="AN61" s="141"/>
      <c r="AO61" s="141"/>
      <c r="AP61" s="141"/>
      <c r="AQ61" s="141"/>
      <c r="AR61" s="141"/>
      <c r="AS61" s="141"/>
      <c r="AT61" s="141"/>
      <c r="AU61" s="141"/>
      <c r="AV61" s="141"/>
      <c r="AW61" s="141"/>
      <c r="AX61" s="141"/>
      <c r="AY61" s="141"/>
      <c r="AZ61" s="141"/>
      <c r="BA61" s="141"/>
      <c r="BB61" s="141"/>
      <c r="BC61" s="141"/>
    </row>
    <row r="62" spans="1:55" ht="12.75" customHeight="1">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42"/>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row>
    <row r="63" spans="1:55" ht="12.75" customHeight="1">
      <c r="A63" s="111"/>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42"/>
      <c r="AE63" s="141"/>
      <c r="AF63" s="141"/>
      <c r="AG63" s="141"/>
      <c r="AH63" s="141"/>
      <c r="AI63" s="141"/>
      <c r="AJ63" s="141"/>
      <c r="AK63" s="141"/>
      <c r="AL63" s="141"/>
      <c r="AM63" s="141"/>
      <c r="AN63" s="141"/>
      <c r="AO63" s="141"/>
      <c r="AP63" s="141"/>
      <c r="AQ63" s="141"/>
      <c r="AR63" s="141"/>
      <c r="AS63" s="141"/>
      <c r="AT63" s="141"/>
      <c r="AU63" s="141"/>
      <c r="AV63" s="141"/>
      <c r="AW63" s="141"/>
      <c r="AX63" s="141"/>
      <c r="AY63" s="141"/>
      <c r="AZ63" s="141"/>
      <c r="BA63" s="141"/>
      <c r="BB63" s="141"/>
      <c r="BC63" s="141"/>
    </row>
    <row r="64" spans="1:55" ht="12.75" customHeight="1">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42"/>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row>
    <row r="65" spans="1:55" ht="12.75" customHeight="1">
      <c r="A65" s="111"/>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42"/>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row>
    <row r="66" spans="1:55" ht="12.75" customHeight="1">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42"/>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row>
    <row r="67" spans="1:55" ht="12.75" customHeight="1">
      <c r="A67" s="111"/>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42"/>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row>
    <row r="68" spans="1:55" ht="12.75" customHeight="1">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42"/>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row>
    <row r="69" spans="1:55" ht="12.75" customHeight="1">
      <c r="A69" s="111"/>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42"/>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row>
    <row r="70" spans="1:55" ht="12.75" customHeight="1">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42"/>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row>
    <row r="71" spans="1:55" ht="12.75" customHeight="1">
      <c r="A71" s="111"/>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42"/>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row>
    <row r="72" spans="1:55" ht="12.75" customHeight="1">
      <c r="A72" s="111"/>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42"/>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row>
    <row r="73" spans="1:55" ht="12.75" customHeight="1">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c r="AA73" s="111"/>
      <c r="AB73" s="111"/>
      <c r="AC73" s="111"/>
      <c r="AD73" s="142"/>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row>
    <row r="74" spans="1:55" ht="12.75" customHeight="1">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42"/>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row>
    <row r="75" spans="1:55" ht="12.75" customHeight="1">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42"/>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row>
    <row r="76" spans="1:55" ht="12.75" customHeight="1">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42"/>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row>
    <row r="77" spans="1:55" ht="12.75" customHeight="1">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42"/>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row>
    <row r="78" spans="1:55" ht="12.75" customHeight="1">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c r="AA78" s="111"/>
      <c r="AB78" s="111"/>
      <c r="AC78" s="111"/>
      <c r="AD78" s="142"/>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row>
    <row r="79" spans="1:55" ht="12.75" customHeight="1">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c r="AD79" s="142"/>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row>
    <row r="80" spans="1:55" ht="12.75" customHeight="1">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42"/>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row>
    <row r="81" spans="1:55" ht="12.75" customHeight="1">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42"/>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row>
    <row r="82" spans="1:55" ht="12.75" customHeight="1">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42"/>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row>
    <row r="83" spans="1:55" ht="12.75" customHeight="1">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42"/>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row>
    <row r="84" spans="1:55" ht="12.75" customHeight="1">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42"/>
      <c r="AE84" s="141"/>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1"/>
    </row>
    <row r="85" spans="1:55" ht="12.75" customHeight="1">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42"/>
      <c r="AE85" s="141"/>
      <c r="AF85" s="141"/>
      <c r="AG85" s="141"/>
      <c r="AH85" s="141"/>
      <c r="AI85" s="141"/>
      <c r="AJ85" s="141"/>
      <c r="AK85" s="141"/>
      <c r="AL85" s="141"/>
      <c r="AM85" s="141"/>
      <c r="AN85" s="141"/>
      <c r="AO85" s="141"/>
      <c r="AP85" s="141"/>
      <c r="AQ85" s="141"/>
      <c r="AR85" s="141"/>
      <c r="AS85" s="141"/>
      <c r="AT85" s="141"/>
      <c r="AU85" s="141"/>
      <c r="AV85" s="141"/>
      <c r="AW85" s="141"/>
      <c r="AX85" s="141"/>
      <c r="AY85" s="141"/>
      <c r="AZ85" s="141"/>
      <c r="BA85" s="141"/>
      <c r="BB85" s="141"/>
      <c r="BC85" s="141"/>
    </row>
    <row r="86" spans="1:55" ht="12.75" customHeight="1">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42"/>
      <c r="AE86" s="141"/>
      <c r="AF86" s="141"/>
      <c r="AG86" s="141"/>
      <c r="AH86" s="141"/>
      <c r="AI86" s="141"/>
      <c r="AJ86" s="141"/>
      <c r="AK86" s="141"/>
      <c r="AL86" s="141"/>
      <c r="AM86" s="141"/>
      <c r="AN86" s="141"/>
      <c r="AO86" s="141"/>
      <c r="AP86" s="141"/>
      <c r="AQ86" s="141"/>
      <c r="AR86" s="141"/>
      <c r="AS86" s="141"/>
      <c r="AT86" s="141"/>
      <c r="AU86" s="141"/>
      <c r="AV86" s="141"/>
      <c r="AW86" s="141"/>
      <c r="AX86" s="141"/>
      <c r="AY86" s="141"/>
      <c r="AZ86" s="141"/>
      <c r="BA86" s="141"/>
      <c r="BB86" s="141"/>
      <c r="BC86" s="141"/>
    </row>
    <row r="87" spans="1:55" ht="12.75" customHeight="1">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42"/>
      <c r="AE87" s="141"/>
      <c r="AF87" s="141"/>
      <c r="AG87" s="141"/>
      <c r="AH87" s="141"/>
      <c r="AI87" s="141"/>
      <c r="AJ87" s="141"/>
      <c r="AK87" s="141"/>
      <c r="AL87" s="141"/>
      <c r="AM87" s="141"/>
      <c r="AN87" s="141"/>
      <c r="AO87" s="141"/>
      <c r="AP87" s="141"/>
      <c r="AQ87" s="141"/>
      <c r="AR87" s="141"/>
      <c r="AS87" s="141"/>
      <c r="AT87" s="141"/>
      <c r="AU87" s="141"/>
      <c r="AV87" s="141"/>
      <c r="AW87" s="141"/>
      <c r="AX87" s="141"/>
      <c r="AY87" s="141"/>
      <c r="AZ87" s="141"/>
      <c r="BA87" s="141"/>
      <c r="BB87" s="141"/>
      <c r="BC87" s="141"/>
    </row>
    <row r="88" spans="1:55" ht="12.75" customHeight="1">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c r="AA88" s="111"/>
      <c r="AB88" s="111"/>
      <c r="AC88" s="111"/>
      <c r="AD88" s="142"/>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row>
    <row r="89" spans="1:55" ht="12.75" customHeight="1">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42"/>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row>
    <row r="90" spans="1:55" ht="12.75" customHeight="1">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c r="AA90" s="111"/>
      <c r="AB90" s="111"/>
      <c r="AC90" s="111"/>
      <c r="AD90" s="142"/>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row>
    <row r="91" spans="1:55" ht="12.75"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42"/>
      <c r="AE91" s="141"/>
      <c r="AF91" s="141"/>
      <c r="AG91" s="141"/>
      <c r="AH91" s="141"/>
      <c r="AI91" s="141"/>
      <c r="AJ91" s="141"/>
      <c r="AK91" s="141"/>
      <c r="AL91" s="141"/>
      <c r="AM91" s="141"/>
      <c r="AN91" s="141"/>
      <c r="AO91" s="141"/>
      <c r="AP91" s="141"/>
      <c r="AQ91" s="141"/>
      <c r="AR91" s="141"/>
      <c r="AS91" s="141"/>
      <c r="AT91" s="141"/>
      <c r="AU91" s="141"/>
      <c r="AV91" s="141"/>
      <c r="AW91" s="141"/>
      <c r="AX91" s="141"/>
      <c r="AY91" s="141"/>
      <c r="AZ91" s="141"/>
      <c r="BA91" s="141"/>
      <c r="BB91" s="141"/>
      <c r="BC91" s="141"/>
    </row>
    <row r="92" spans="1:55" ht="12.75"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42"/>
      <c r="AE92" s="141"/>
      <c r="AF92" s="141"/>
      <c r="AG92" s="141"/>
      <c r="AH92" s="141"/>
      <c r="AI92" s="141"/>
      <c r="AJ92" s="141"/>
      <c r="AK92" s="141"/>
      <c r="AL92" s="141"/>
      <c r="AM92" s="141"/>
      <c r="AN92" s="141"/>
      <c r="AO92" s="141"/>
      <c r="AP92" s="141"/>
      <c r="AQ92" s="141"/>
      <c r="AR92" s="141"/>
      <c r="AS92" s="141"/>
      <c r="AT92" s="141"/>
      <c r="AU92" s="141"/>
      <c r="AV92" s="141"/>
      <c r="AW92" s="141"/>
      <c r="AX92" s="141"/>
      <c r="AY92" s="141"/>
      <c r="AZ92" s="141"/>
      <c r="BA92" s="141"/>
      <c r="BB92" s="141"/>
      <c r="BC92" s="141"/>
    </row>
    <row r="93" spans="1:55" ht="12.75" customHeight="1">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42"/>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row>
    <row r="94" spans="1:55" ht="12.75" customHeight="1">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c r="AA94" s="111"/>
      <c r="AB94" s="111"/>
      <c r="AC94" s="111"/>
      <c r="AD94" s="142"/>
      <c r="AE94" s="141"/>
      <c r="AF94" s="141"/>
      <c r="AG94" s="141"/>
      <c r="AH94" s="141"/>
      <c r="AI94" s="141"/>
      <c r="AJ94" s="141"/>
      <c r="AK94" s="141"/>
      <c r="AL94" s="141"/>
      <c r="AM94" s="141"/>
      <c r="AN94" s="141"/>
      <c r="AO94" s="141"/>
      <c r="AP94" s="141"/>
      <c r="AQ94" s="141"/>
      <c r="AR94" s="141"/>
      <c r="AS94" s="141"/>
      <c r="AT94" s="141"/>
      <c r="AU94" s="141"/>
      <c r="AV94" s="141"/>
      <c r="AW94" s="141"/>
      <c r="AX94" s="141"/>
      <c r="AY94" s="141"/>
      <c r="AZ94" s="141"/>
      <c r="BA94" s="141"/>
      <c r="BB94" s="141"/>
      <c r="BC94" s="141"/>
    </row>
    <row r="95" spans="1:55" ht="12.75" customHeight="1">
      <c r="A95" s="111"/>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42"/>
      <c r="AE95" s="141"/>
      <c r="AF95" s="141"/>
      <c r="AG95" s="141"/>
      <c r="AH95" s="141"/>
      <c r="AI95" s="141"/>
      <c r="AJ95" s="141"/>
      <c r="AK95" s="141"/>
      <c r="AL95" s="141"/>
      <c r="AM95" s="141"/>
      <c r="AN95" s="141"/>
      <c r="AO95" s="141"/>
      <c r="AP95" s="141"/>
      <c r="AQ95" s="141"/>
      <c r="AR95" s="141"/>
      <c r="AS95" s="141"/>
      <c r="AT95" s="141"/>
      <c r="AU95" s="141"/>
      <c r="AV95" s="141"/>
      <c r="AW95" s="141"/>
      <c r="AX95" s="141"/>
      <c r="AY95" s="141"/>
      <c r="AZ95" s="141"/>
      <c r="BA95" s="141"/>
      <c r="BB95" s="141"/>
      <c r="BC95" s="141"/>
    </row>
    <row r="96" spans="1:55" ht="12.75" customHeight="1">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42"/>
      <c r="AE96" s="141"/>
      <c r="AF96" s="141"/>
      <c r="AG96" s="141"/>
      <c r="AH96" s="141"/>
      <c r="AI96" s="141"/>
      <c r="AJ96" s="141"/>
      <c r="AK96" s="141"/>
      <c r="AL96" s="141"/>
      <c r="AM96" s="141"/>
      <c r="AN96" s="141"/>
      <c r="AO96" s="141"/>
      <c r="AP96" s="141"/>
      <c r="AQ96" s="141"/>
      <c r="AR96" s="141"/>
      <c r="AS96" s="141"/>
      <c r="AT96" s="141"/>
      <c r="AU96" s="141"/>
      <c r="AV96" s="141"/>
      <c r="AW96" s="141"/>
      <c r="AX96" s="141"/>
      <c r="AY96" s="141"/>
      <c r="AZ96" s="141"/>
      <c r="BA96" s="141"/>
      <c r="BB96" s="141"/>
      <c r="BC96" s="141"/>
    </row>
    <row r="97" spans="1:55" ht="12.75" customHeight="1">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c r="AA97" s="111"/>
      <c r="AB97" s="111"/>
      <c r="AC97" s="111"/>
      <c r="AD97" s="142"/>
      <c r="AE97" s="141"/>
      <c r="AF97" s="141"/>
      <c r="AG97" s="141"/>
      <c r="AH97" s="141"/>
      <c r="AI97" s="141"/>
      <c r="AJ97" s="141"/>
      <c r="AK97" s="141"/>
      <c r="AL97" s="141"/>
      <c r="AM97" s="141"/>
      <c r="AN97" s="141"/>
      <c r="AO97" s="141"/>
      <c r="AP97" s="141"/>
      <c r="AQ97" s="141"/>
      <c r="AR97" s="141"/>
      <c r="AS97" s="141"/>
      <c r="AT97" s="141"/>
      <c r="AU97" s="141"/>
      <c r="AV97" s="141"/>
      <c r="AW97" s="141"/>
      <c r="AX97" s="141"/>
      <c r="AY97" s="141"/>
      <c r="AZ97" s="141"/>
      <c r="BA97" s="141"/>
      <c r="BB97" s="141"/>
      <c r="BC97" s="141"/>
    </row>
    <row r="98" spans="1:55" ht="12.75" customHeight="1">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c r="AB98" s="111"/>
      <c r="AC98" s="111"/>
      <c r="AD98" s="142"/>
      <c r="AE98" s="141"/>
      <c r="AF98" s="141"/>
      <c r="AG98" s="141"/>
      <c r="AH98" s="141"/>
      <c r="AI98" s="141"/>
      <c r="AJ98" s="141"/>
      <c r="AK98" s="141"/>
      <c r="AL98" s="141"/>
      <c r="AM98" s="141"/>
      <c r="AN98" s="141"/>
      <c r="AO98" s="141"/>
      <c r="AP98" s="141"/>
      <c r="AQ98" s="141"/>
      <c r="AR98" s="141"/>
      <c r="AS98" s="141"/>
      <c r="AT98" s="141"/>
      <c r="AU98" s="141"/>
      <c r="AV98" s="141"/>
      <c r="AW98" s="141"/>
      <c r="AX98" s="141"/>
      <c r="AY98" s="141"/>
      <c r="AZ98" s="141"/>
      <c r="BA98" s="141"/>
      <c r="BB98" s="141"/>
      <c r="BC98" s="141"/>
    </row>
    <row r="99" spans="1:55" ht="12.75" customHeight="1">
      <c r="A99" s="111"/>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42"/>
      <c r="AE99" s="141"/>
      <c r="AF99" s="141"/>
      <c r="AG99" s="141"/>
      <c r="AH99" s="141"/>
      <c r="AI99" s="141"/>
      <c r="AJ99" s="141"/>
      <c r="AK99" s="141"/>
      <c r="AL99" s="141"/>
      <c r="AM99" s="141"/>
      <c r="AN99" s="141"/>
      <c r="AO99" s="141"/>
      <c r="AP99" s="141"/>
      <c r="AQ99" s="141"/>
      <c r="AR99" s="141"/>
      <c r="AS99" s="141"/>
      <c r="AT99" s="141"/>
      <c r="AU99" s="141"/>
      <c r="AV99" s="141"/>
      <c r="AW99" s="141"/>
      <c r="AX99" s="141"/>
      <c r="AY99" s="141"/>
      <c r="AZ99" s="141"/>
      <c r="BA99" s="141"/>
      <c r="BB99" s="141"/>
      <c r="BC99" s="141"/>
    </row>
    <row r="100" spans="1:55" ht="12.75" customHeight="1">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c r="AA100" s="111"/>
      <c r="AB100" s="111"/>
      <c r="AC100" s="111"/>
      <c r="AD100" s="142"/>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row>
    <row r="101" spans="1:55" ht="12.75" customHeight="1">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c r="AA101" s="111"/>
      <c r="AB101" s="111"/>
      <c r="AC101" s="111"/>
      <c r="AD101" s="142"/>
      <c r="AE101" s="141"/>
      <c r="AF101" s="141"/>
      <c r="AG101" s="141"/>
      <c r="AH101" s="141"/>
      <c r="AI101" s="141"/>
      <c r="AJ101" s="141"/>
      <c r="AK101" s="141"/>
      <c r="AL101" s="141"/>
      <c r="AM101" s="141"/>
      <c r="AN101" s="141"/>
      <c r="AO101" s="141"/>
      <c r="AP101" s="141"/>
      <c r="AQ101" s="141"/>
      <c r="AR101" s="141"/>
      <c r="AS101" s="141"/>
      <c r="AT101" s="141"/>
      <c r="AU101" s="141"/>
      <c r="AV101" s="141"/>
      <c r="AW101" s="141"/>
      <c r="AX101" s="141"/>
      <c r="AY101" s="141"/>
      <c r="AZ101" s="141"/>
      <c r="BA101" s="141"/>
      <c r="BB101" s="141"/>
      <c r="BC101" s="141"/>
    </row>
    <row r="102" spans="1:55" ht="12.75" customHeight="1">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c r="AB102" s="111"/>
      <c r="AC102" s="111"/>
      <c r="AD102" s="142"/>
      <c r="AE102" s="141"/>
      <c r="AF102" s="141"/>
      <c r="AG102" s="141"/>
      <c r="AH102" s="141"/>
      <c r="AI102" s="141"/>
      <c r="AJ102" s="141"/>
      <c r="AK102" s="141"/>
      <c r="AL102" s="141"/>
      <c r="AM102" s="141"/>
      <c r="AN102" s="141"/>
      <c r="AO102" s="141"/>
      <c r="AP102" s="141"/>
      <c r="AQ102" s="141"/>
      <c r="AR102" s="141"/>
      <c r="AS102" s="141"/>
      <c r="AT102" s="141"/>
      <c r="AU102" s="141"/>
      <c r="AV102" s="141"/>
      <c r="AW102" s="141"/>
      <c r="AX102" s="141"/>
      <c r="AY102" s="141"/>
      <c r="AZ102" s="141"/>
      <c r="BA102" s="141"/>
      <c r="BB102" s="141"/>
      <c r="BC102" s="141"/>
    </row>
    <row r="103" spans="1:55" ht="12.75" customHeight="1">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c r="AA103" s="111"/>
      <c r="AB103" s="111"/>
      <c r="AC103" s="111"/>
      <c r="AD103" s="142"/>
      <c r="AE103" s="141"/>
      <c r="AF103" s="141"/>
      <c r="AG103" s="141"/>
      <c r="AH103" s="141"/>
      <c r="AI103" s="141"/>
      <c r="AJ103" s="141"/>
      <c r="AK103" s="141"/>
      <c r="AL103" s="141"/>
      <c r="AM103" s="141"/>
      <c r="AN103" s="141"/>
      <c r="AO103" s="141"/>
      <c r="AP103" s="141"/>
      <c r="AQ103" s="141"/>
      <c r="AR103" s="141"/>
      <c r="AS103" s="141"/>
      <c r="AT103" s="141"/>
      <c r="AU103" s="141"/>
      <c r="AV103" s="141"/>
      <c r="AW103" s="141"/>
      <c r="AX103" s="141"/>
      <c r="AY103" s="141"/>
      <c r="AZ103" s="141"/>
      <c r="BA103" s="141"/>
      <c r="BB103" s="141"/>
      <c r="BC103" s="141"/>
    </row>
    <row r="104" spans="1:55" ht="12.75" customHeight="1">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42"/>
      <c r="AE104" s="141"/>
      <c r="AF104" s="141"/>
      <c r="AG104" s="141"/>
      <c r="AH104" s="141"/>
      <c r="AI104" s="141"/>
      <c r="AJ104" s="141"/>
      <c r="AK104" s="141"/>
      <c r="AL104" s="141"/>
      <c r="AM104" s="141"/>
      <c r="AN104" s="141"/>
      <c r="AO104" s="141"/>
      <c r="AP104" s="141"/>
      <c r="AQ104" s="141"/>
      <c r="AR104" s="141"/>
      <c r="AS104" s="141"/>
      <c r="AT104" s="141"/>
      <c r="AU104" s="141"/>
      <c r="AV104" s="141"/>
      <c r="AW104" s="141"/>
      <c r="AX104" s="141"/>
      <c r="AY104" s="141"/>
      <c r="AZ104" s="141"/>
      <c r="BA104" s="141"/>
      <c r="BB104" s="141"/>
      <c r="BC104" s="141"/>
    </row>
    <row r="105" spans="1:55" ht="12.75" customHeight="1">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c r="AA105" s="111"/>
      <c r="AB105" s="111"/>
      <c r="AC105" s="111"/>
      <c r="AD105" s="142"/>
      <c r="AE105" s="141"/>
      <c r="AF105" s="141"/>
      <c r="AG105" s="141"/>
      <c r="AH105" s="141"/>
      <c r="AI105" s="141"/>
      <c r="AJ105" s="141"/>
      <c r="AK105" s="141"/>
      <c r="AL105" s="141"/>
      <c r="AM105" s="141"/>
      <c r="AN105" s="141"/>
      <c r="AO105" s="141"/>
      <c r="AP105" s="141"/>
      <c r="AQ105" s="141"/>
      <c r="AR105" s="141"/>
      <c r="AS105" s="141"/>
      <c r="AT105" s="141"/>
      <c r="AU105" s="141"/>
      <c r="AV105" s="141"/>
      <c r="AW105" s="141"/>
      <c r="AX105" s="141"/>
      <c r="AY105" s="141"/>
      <c r="AZ105" s="141"/>
      <c r="BA105" s="141"/>
      <c r="BB105" s="141"/>
      <c r="BC105" s="141"/>
    </row>
    <row r="106" spans="1:55" ht="12.75" customHeight="1">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c r="AA106" s="111"/>
      <c r="AB106" s="111"/>
      <c r="AC106" s="111"/>
      <c r="AD106" s="142"/>
      <c r="AE106" s="141"/>
      <c r="AF106" s="141"/>
      <c r="AG106" s="141"/>
      <c r="AH106" s="141"/>
      <c r="AI106" s="141"/>
      <c r="AJ106" s="141"/>
      <c r="AK106" s="141"/>
      <c r="AL106" s="141"/>
      <c r="AM106" s="141"/>
      <c r="AN106" s="141"/>
      <c r="AO106" s="141"/>
      <c r="AP106" s="141"/>
      <c r="AQ106" s="141"/>
      <c r="AR106" s="141"/>
      <c r="AS106" s="141"/>
      <c r="AT106" s="141"/>
      <c r="AU106" s="141"/>
      <c r="AV106" s="141"/>
      <c r="AW106" s="141"/>
      <c r="AX106" s="141"/>
      <c r="AY106" s="141"/>
      <c r="AZ106" s="141"/>
      <c r="BA106" s="141"/>
      <c r="BB106" s="141"/>
      <c r="BC106" s="141"/>
    </row>
    <row r="107" spans="1:55" ht="12.75" customHeight="1">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1"/>
      <c r="AC107" s="111"/>
      <c r="AD107" s="142"/>
      <c r="AE107" s="141"/>
      <c r="AF107" s="141"/>
      <c r="AG107" s="141"/>
      <c r="AH107" s="141"/>
      <c r="AI107" s="141"/>
      <c r="AJ107" s="141"/>
      <c r="AK107" s="141"/>
      <c r="AL107" s="141"/>
      <c r="AM107" s="141"/>
      <c r="AN107" s="141"/>
      <c r="AO107" s="141"/>
      <c r="AP107" s="141"/>
      <c r="AQ107" s="141"/>
      <c r="AR107" s="141"/>
      <c r="AS107" s="141"/>
      <c r="AT107" s="141"/>
      <c r="AU107" s="141"/>
      <c r="AV107" s="141"/>
      <c r="AW107" s="141"/>
      <c r="AX107" s="141"/>
      <c r="AY107" s="141"/>
      <c r="AZ107" s="141"/>
      <c r="BA107" s="141"/>
      <c r="BB107" s="141"/>
      <c r="BC107" s="141"/>
    </row>
    <row r="108" spans="1:55" ht="12.75" customHeight="1">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42"/>
      <c r="AE108" s="141"/>
      <c r="AF108" s="141"/>
      <c r="AG108" s="141"/>
      <c r="AH108" s="141"/>
      <c r="AI108" s="141"/>
      <c r="AJ108" s="141"/>
      <c r="AK108" s="141"/>
      <c r="AL108" s="141"/>
      <c r="AM108" s="141"/>
      <c r="AN108" s="141"/>
      <c r="AO108" s="141"/>
      <c r="AP108" s="141"/>
      <c r="AQ108" s="141"/>
      <c r="AR108" s="141"/>
      <c r="AS108" s="141"/>
      <c r="AT108" s="141"/>
      <c r="AU108" s="141"/>
      <c r="AV108" s="141"/>
      <c r="AW108" s="141"/>
      <c r="AX108" s="141"/>
      <c r="AY108" s="141"/>
      <c r="AZ108" s="141"/>
      <c r="BA108" s="141"/>
      <c r="BB108" s="141"/>
      <c r="BC108" s="141"/>
    </row>
    <row r="109" spans="1:55" ht="12.75" customHeight="1">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42"/>
      <c r="AE109" s="141"/>
      <c r="AF109" s="141"/>
      <c r="AG109" s="141"/>
      <c r="AH109" s="141"/>
      <c r="AI109" s="141"/>
      <c r="AJ109" s="141"/>
      <c r="AK109" s="141"/>
      <c r="AL109" s="141"/>
      <c r="AM109" s="141"/>
      <c r="AN109" s="141"/>
      <c r="AO109" s="141"/>
      <c r="AP109" s="141"/>
      <c r="AQ109" s="141"/>
      <c r="AR109" s="141"/>
      <c r="AS109" s="141"/>
      <c r="AT109" s="141"/>
      <c r="AU109" s="141"/>
      <c r="AV109" s="141"/>
      <c r="AW109" s="141"/>
      <c r="AX109" s="141"/>
      <c r="AY109" s="141"/>
      <c r="AZ109" s="141"/>
      <c r="BA109" s="141"/>
      <c r="BB109" s="141"/>
      <c r="BC109" s="141"/>
    </row>
    <row r="110" spans="1:55" ht="12.75" customHeight="1">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c r="AA110" s="111"/>
      <c r="AB110" s="111"/>
      <c r="AC110" s="111"/>
      <c r="AD110" s="142"/>
      <c r="AE110" s="141"/>
      <c r="AF110" s="141"/>
      <c r="AG110" s="141"/>
      <c r="AH110" s="141"/>
      <c r="AI110" s="141"/>
      <c r="AJ110" s="141"/>
      <c r="AK110" s="141"/>
      <c r="AL110" s="141"/>
      <c r="AM110" s="141"/>
      <c r="AN110" s="141"/>
      <c r="AO110" s="141"/>
      <c r="AP110" s="141"/>
      <c r="AQ110" s="141"/>
      <c r="AR110" s="141"/>
      <c r="AS110" s="141"/>
      <c r="AT110" s="141"/>
      <c r="AU110" s="141"/>
      <c r="AV110" s="141"/>
      <c r="AW110" s="141"/>
      <c r="AX110" s="141"/>
      <c r="AY110" s="141"/>
      <c r="AZ110" s="141"/>
      <c r="BA110" s="141"/>
      <c r="BB110" s="141"/>
      <c r="BC110" s="141"/>
    </row>
    <row r="111" spans="1:55" ht="12.75" customHeight="1">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111"/>
      <c r="AC111" s="111"/>
      <c r="AD111" s="142"/>
      <c r="AE111" s="141"/>
      <c r="AF111" s="141"/>
      <c r="AG111" s="141"/>
      <c r="AH111" s="141"/>
      <c r="AI111" s="141"/>
      <c r="AJ111" s="141"/>
      <c r="AK111" s="141"/>
      <c r="AL111" s="141"/>
      <c r="AM111" s="141"/>
      <c r="AN111" s="141"/>
      <c r="AO111" s="141"/>
      <c r="AP111" s="141"/>
      <c r="AQ111" s="141"/>
      <c r="AR111" s="141"/>
      <c r="AS111" s="141"/>
      <c r="AT111" s="141"/>
      <c r="AU111" s="141"/>
      <c r="AV111" s="141"/>
      <c r="AW111" s="141"/>
      <c r="AX111" s="141"/>
      <c r="AY111" s="141"/>
      <c r="AZ111" s="141"/>
      <c r="BA111" s="141"/>
      <c r="BB111" s="141"/>
      <c r="BC111" s="141"/>
    </row>
    <row r="112" spans="1:55" ht="12.75" customHeight="1">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111"/>
      <c r="AC112" s="111"/>
      <c r="AD112" s="142"/>
      <c r="AE112" s="141"/>
      <c r="AF112" s="141"/>
      <c r="AG112" s="141"/>
      <c r="AH112" s="141"/>
      <c r="AI112" s="141"/>
      <c r="AJ112" s="141"/>
      <c r="AK112" s="141"/>
      <c r="AL112" s="141"/>
      <c r="AM112" s="141"/>
      <c r="AN112" s="141"/>
      <c r="AO112" s="141"/>
      <c r="AP112" s="141"/>
      <c r="AQ112" s="141"/>
      <c r="AR112" s="141"/>
      <c r="AS112" s="141"/>
      <c r="AT112" s="141"/>
      <c r="AU112" s="141"/>
      <c r="AV112" s="141"/>
      <c r="AW112" s="141"/>
      <c r="AX112" s="141"/>
      <c r="AY112" s="141"/>
      <c r="AZ112" s="141"/>
      <c r="BA112" s="141"/>
      <c r="BB112" s="141"/>
      <c r="BC112" s="141"/>
    </row>
    <row r="113" spans="1:55" ht="12.75" customHeight="1">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c r="AA113" s="111"/>
      <c r="AB113" s="111"/>
      <c r="AC113" s="111"/>
      <c r="AD113" s="142"/>
      <c r="AE113" s="141"/>
      <c r="AF113" s="141"/>
      <c r="AG113" s="141"/>
      <c r="AH113" s="141"/>
      <c r="AI113" s="141"/>
      <c r="AJ113" s="141"/>
      <c r="AK113" s="141"/>
      <c r="AL113" s="141"/>
      <c r="AM113" s="141"/>
      <c r="AN113" s="141"/>
      <c r="AO113" s="141"/>
      <c r="AP113" s="141"/>
      <c r="AQ113" s="141"/>
      <c r="AR113" s="141"/>
      <c r="AS113" s="141"/>
      <c r="AT113" s="141"/>
      <c r="AU113" s="141"/>
      <c r="AV113" s="141"/>
      <c r="AW113" s="141"/>
      <c r="AX113" s="141"/>
      <c r="AY113" s="141"/>
      <c r="AZ113" s="141"/>
      <c r="BA113" s="141"/>
      <c r="BB113" s="141"/>
      <c r="BC113" s="141"/>
    </row>
    <row r="114" spans="1:55" ht="12.75" customHeight="1">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c r="AA114" s="111"/>
      <c r="AB114" s="111"/>
      <c r="AC114" s="111"/>
      <c r="AD114" s="142"/>
      <c r="AE114" s="141"/>
      <c r="AF114" s="141"/>
      <c r="AG114" s="141"/>
      <c r="AH114" s="141"/>
      <c r="AI114" s="141"/>
      <c r="AJ114" s="141"/>
      <c r="AK114" s="141"/>
      <c r="AL114" s="141"/>
      <c r="AM114" s="141"/>
      <c r="AN114" s="141"/>
      <c r="AO114" s="141"/>
      <c r="AP114" s="141"/>
      <c r="AQ114" s="141"/>
      <c r="AR114" s="141"/>
      <c r="AS114" s="141"/>
      <c r="AT114" s="141"/>
      <c r="AU114" s="141"/>
      <c r="AV114" s="141"/>
      <c r="AW114" s="141"/>
      <c r="AX114" s="141"/>
      <c r="AY114" s="141"/>
      <c r="AZ114" s="141"/>
      <c r="BA114" s="141"/>
      <c r="BB114" s="141"/>
      <c r="BC114" s="141"/>
    </row>
    <row r="115" spans="1:55" ht="12.75" customHeight="1">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42"/>
      <c r="AE115" s="141"/>
      <c r="AF115" s="141"/>
      <c r="AG115" s="141"/>
      <c r="AH115" s="141"/>
      <c r="AI115" s="141"/>
      <c r="AJ115" s="141"/>
      <c r="AK115" s="141"/>
      <c r="AL115" s="141"/>
      <c r="AM115" s="141"/>
      <c r="AN115" s="141"/>
      <c r="AO115" s="141"/>
      <c r="AP115" s="141"/>
      <c r="AQ115" s="141"/>
      <c r="AR115" s="141"/>
      <c r="AS115" s="141"/>
      <c r="AT115" s="141"/>
      <c r="AU115" s="141"/>
      <c r="AV115" s="141"/>
      <c r="AW115" s="141"/>
      <c r="AX115" s="141"/>
      <c r="AY115" s="141"/>
      <c r="AZ115" s="141"/>
      <c r="BA115" s="141"/>
      <c r="BB115" s="141"/>
      <c r="BC115" s="141"/>
    </row>
    <row r="116" spans="1:55" ht="12.75" customHeight="1">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111"/>
      <c r="AD116" s="142"/>
      <c r="AE116" s="141"/>
      <c r="AF116" s="141"/>
      <c r="AG116" s="141"/>
      <c r="AH116" s="141"/>
      <c r="AI116" s="141"/>
      <c r="AJ116" s="141"/>
      <c r="AK116" s="141"/>
      <c r="AL116" s="141"/>
      <c r="AM116" s="141"/>
      <c r="AN116" s="141"/>
      <c r="AO116" s="141"/>
      <c r="AP116" s="141"/>
      <c r="AQ116" s="141"/>
      <c r="AR116" s="141"/>
      <c r="AS116" s="141"/>
      <c r="AT116" s="141"/>
      <c r="AU116" s="141"/>
      <c r="AV116" s="141"/>
      <c r="AW116" s="141"/>
      <c r="AX116" s="141"/>
      <c r="AY116" s="141"/>
      <c r="AZ116" s="141"/>
      <c r="BA116" s="141"/>
      <c r="BB116" s="141"/>
      <c r="BC116" s="141"/>
    </row>
    <row r="117" spans="1:55" ht="12.75" customHeight="1">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42"/>
      <c r="AE117" s="141"/>
      <c r="AF117" s="141"/>
      <c r="AG117" s="141"/>
      <c r="AH117" s="141"/>
      <c r="AI117" s="141"/>
      <c r="AJ117" s="141"/>
      <c r="AK117" s="141"/>
      <c r="AL117" s="141"/>
      <c r="AM117" s="141"/>
      <c r="AN117" s="141"/>
      <c r="AO117" s="141"/>
      <c r="AP117" s="141"/>
      <c r="AQ117" s="141"/>
      <c r="AR117" s="141"/>
      <c r="AS117" s="141"/>
      <c r="AT117" s="141"/>
      <c r="AU117" s="141"/>
      <c r="AV117" s="141"/>
      <c r="AW117" s="141"/>
      <c r="AX117" s="141"/>
      <c r="AY117" s="141"/>
      <c r="AZ117" s="141"/>
      <c r="BA117" s="141"/>
      <c r="BB117" s="141"/>
      <c r="BC117" s="141"/>
    </row>
    <row r="118" spans="1:55" ht="12.75" customHeight="1">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c r="AA118" s="111"/>
      <c r="AB118" s="111"/>
      <c r="AC118" s="111"/>
      <c r="AD118" s="142"/>
      <c r="AE118" s="141"/>
      <c r="AF118" s="141"/>
      <c r="AG118" s="141"/>
      <c r="AH118" s="141"/>
      <c r="AI118" s="141"/>
      <c r="AJ118" s="141"/>
      <c r="AK118" s="141"/>
      <c r="AL118" s="141"/>
      <c r="AM118" s="141"/>
      <c r="AN118" s="141"/>
      <c r="AO118" s="141"/>
      <c r="AP118" s="141"/>
      <c r="AQ118" s="141"/>
      <c r="AR118" s="141"/>
      <c r="AS118" s="141"/>
      <c r="AT118" s="141"/>
      <c r="AU118" s="141"/>
      <c r="AV118" s="141"/>
      <c r="AW118" s="141"/>
      <c r="AX118" s="141"/>
      <c r="AY118" s="141"/>
      <c r="AZ118" s="141"/>
      <c r="BA118" s="141"/>
      <c r="BB118" s="141"/>
      <c r="BC118" s="141"/>
    </row>
    <row r="119" spans="1:55" ht="12.75" customHeight="1">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c r="AA119" s="111"/>
      <c r="AB119" s="111"/>
      <c r="AC119" s="111"/>
      <c r="AD119" s="142"/>
      <c r="AE119" s="141"/>
      <c r="AF119" s="141"/>
      <c r="AG119" s="141"/>
      <c r="AH119" s="141"/>
      <c r="AI119" s="141"/>
      <c r="AJ119" s="141"/>
      <c r="AK119" s="141"/>
      <c r="AL119" s="141"/>
      <c r="AM119" s="141"/>
      <c r="AN119" s="141"/>
      <c r="AO119" s="141"/>
      <c r="AP119" s="141"/>
      <c r="AQ119" s="141"/>
      <c r="AR119" s="141"/>
      <c r="AS119" s="141"/>
      <c r="AT119" s="141"/>
      <c r="AU119" s="141"/>
      <c r="AV119" s="141"/>
      <c r="AW119" s="141"/>
      <c r="AX119" s="141"/>
      <c r="AY119" s="141"/>
      <c r="AZ119" s="141"/>
      <c r="BA119" s="141"/>
      <c r="BB119" s="141"/>
      <c r="BC119" s="141"/>
    </row>
    <row r="120" spans="1:55" ht="12.75" customHeight="1">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c r="AA120" s="111"/>
      <c r="AB120" s="111"/>
      <c r="AC120" s="111"/>
      <c r="AD120" s="142"/>
      <c r="AE120" s="141"/>
      <c r="AF120" s="141"/>
      <c r="AG120" s="141"/>
      <c r="AH120" s="141"/>
      <c r="AI120" s="141"/>
      <c r="AJ120" s="141"/>
      <c r="AK120" s="141"/>
      <c r="AL120" s="141"/>
      <c r="AM120" s="141"/>
      <c r="AN120" s="141"/>
      <c r="AO120" s="141"/>
      <c r="AP120" s="141"/>
      <c r="AQ120" s="141"/>
      <c r="AR120" s="141"/>
      <c r="AS120" s="141"/>
      <c r="AT120" s="141"/>
      <c r="AU120" s="141"/>
      <c r="AV120" s="141"/>
      <c r="AW120" s="141"/>
      <c r="AX120" s="141"/>
      <c r="AY120" s="141"/>
      <c r="AZ120" s="141"/>
      <c r="BA120" s="141"/>
      <c r="BB120" s="141"/>
      <c r="BC120" s="141"/>
    </row>
    <row r="121" spans="1:55" ht="12.75" customHeight="1">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42"/>
      <c r="AE121" s="141"/>
      <c r="AF121" s="141"/>
      <c r="AG121" s="141"/>
      <c r="AH121" s="141"/>
      <c r="AI121" s="141"/>
      <c r="AJ121" s="141"/>
      <c r="AK121" s="141"/>
      <c r="AL121" s="141"/>
      <c r="AM121" s="141"/>
      <c r="AN121" s="141"/>
      <c r="AO121" s="141"/>
      <c r="AP121" s="141"/>
      <c r="AQ121" s="141"/>
      <c r="AR121" s="141"/>
      <c r="AS121" s="141"/>
      <c r="AT121" s="141"/>
      <c r="AU121" s="141"/>
      <c r="AV121" s="141"/>
      <c r="AW121" s="141"/>
      <c r="AX121" s="141"/>
      <c r="AY121" s="141"/>
      <c r="AZ121" s="141"/>
      <c r="BA121" s="141"/>
      <c r="BB121" s="141"/>
      <c r="BC121" s="141"/>
    </row>
    <row r="122" spans="1:55" ht="12.75" customHeight="1">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c r="AA122" s="111"/>
      <c r="AB122" s="111"/>
      <c r="AC122" s="111"/>
      <c r="AD122" s="142"/>
      <c r="AE122" s="141"/>
      <c r="AF122" s="141"/>
      <c r="AG122" s="141"/>
      <c r="AH122" s="141"/>
      <c r="AI122" s="141"/>
      <c r="AJ122" s="141"/>
      <c r="AK122" s="141"/>
      <c r="AL122" s="141"/>
      <c r="AM122" s="141"/>
      <c r="AN122" s="141"/>
      <c r="AO122" s="141"/>
      <c r="AP122" s="141"/>
      <c r="AQ122" s="141"/>
      <c r="AR122" s="141"/>
      <c r="AS122" s="141"/>
      <c r="AT122" s="141"/>
      <c r="AU122" s="141"/>
      <c r="AV122" s="141"/>
      <c r="AW122" s="141"/>
      <c r="AX122" s="141"/>
      <c r="AY122" s="141"/>
      <c r="AZ122" s="141"/>
      <c r="BA122" s="141"/>
      <c r="BB122" s="141"/>
      <c r="BC122" s="141"/>
    </row>
    <row r="123" spans="1:55" ht="12.75" customHeight="1">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c r="AA123" s="111"/>
      <c r="AB123" s="111"/>
      <c r="AC123" s="111"/>
      <c r="AD123" s="142"/>
      <c r="AE123" s="141"/>
      <c r="AF123" s="141"/>
      <c r="AG123" s="141"/>
      <c r="AH123" s="141"/>
      <c r="AI123" s="141"/>
      <c r="AJ123" s="141"/>
      <c r="AK123" s="141"/>
      <c r="AL123" s="141"/>
      <c r="AM123" s="141"/>
      <c r="AN123" s="141"/>
      <c r="AO123" s="141"/>
      <c r="AP123" s="141"/>
      <c r="AQ123" s="141"/>
      <c r="AR123" s="141"/>
      <c r="AS123" s="141"/>
      <c r="AT123" s="141"/>
      <c r="AU123" s="141"/>
      <c r="AV123" s="141"/>
      <c r="AW123" s="141"/>
      <c r="AX123" s="141"/>
      <c r="AY123" s="141"/>
      <c r="AZ123" s="141"/>
      <c r="BA123" s="141"/>
      <c r="BB123" s="141"/>
      <c r="BC123" s="141"/>
    </row>
    <row r="124" spans="1:55" ht="12.75" customHeight="1">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111"/>
      <c r="AC124" s="111"/>
      <c r="AD124" s="142"/>
      <c r="AE124" s="141"/>
      <c r="AF124" s="141"/>
      <c r="AG124" s="141"/>
      <c r="AH124" s="141"/>
      <c r="AI124" s="141"/>
      <c r="AJ124" s="141"/>
      <c r="AK124" s="141"/>
      <c r="AL124" s="141"/>
      <c r="AM124" s="141"/>
      <c r="AN124" s="141"/>
      <c r="AO124" s="141"/>
      <c r="AP124" s="141"/>
      <c r="AQ124" s="141"/>
      <c r="AR124" s="141"/>
      <c r="AS124" s="141"/>
      <c r="AT124" s="141"/>
      <c r="AU124" s="141"/>
      <c r="AV124" s="141"/>
      <c r="AW124" s="141"/>
      <c r="AX124" s="141"/>
      <c r="AY124" s="141"/>
      <c r="AZ124" s="141"/>
      <c r="BA124" s="141"/>
      <c r="BB124" s="141"/>
      <c r="BC124" s="141"/>
    </row>
    <row r="125" spans="1:55" ht="12.75" customHeight="1">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c r="AA125" s="111"/>
      <c r="AB125" s="111"/>
      <c r="AC125" s="111"/>
      <c r="AD125" s="142"/>
      <c r="AE125" s="141"/>
      <c r="AF125" s="141"/>
      <c r="AG125" s="141"/>
      <c r="AH125" s="141"/>
      <c r="AI125" s="141"/>
      <c r="AJ125" s="141"/>
      <c r="AK125" s="141"/>
      <c r="AL125" s="141"/>
      <c r="AM125" s="141"/>
      <c r="AN125" s="141"/>
      <c r="AO125" s="141"/>
      <c r="AP125" s="141"/>
      <c r="AQ125" s="141"/>
      <c r="AR125" s="141"/>
      <c r="AS125" s="141"/>
      <c r="AT125" s="141"/>
      <c r="AU125" s="141"/>
      <c r="AV125" s="141"/>
      <c r="AW125" s="141"/>
      <c r="AX125" s="141"/>
      <c r="AY125" s="141"/>
      <c r="AZ125" s="141"/>
      <c r="BA125" s="141"/>
      <c r="BB125" s="141"/>
      <c r="BC125" s="141"/>
    </row>
    <row r="126" spans="1:55" ht="12.75" customHeight="1">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c r="AA126" s="111"/>
      <c r="AB126" s="111"/>
      <c r="AC126" s="111"/>
      <c r="AD126" s="142"/>
      <c r="AE126" s="141"/>
      <c r="AF126" s="141"/>
      <c r="AG126" s="141"/>
      <c r="AH126" s="141"/>
      <c r="AI126" s="141"/>
      <c r="AJ126" s="141"/>
      <c r="AK126" s="141"/>
      <c r="AL126" s="141"/>
      <c r="AM126" s="141"/>
      <c r="AN126" s="141"/>
      <c r="AO126" s="141"/>
      <c r="AP126" s="141"/>
      <c r="AQ126" s="141"/>
      <c r="AR126" s="141"/>
      <c r="AS126" s="141"/>
      <c r="AT126" s="141"/>
      <c r="AU126" s="141"/>
      <c r="AV126" s="141"/>
      <c r="AW126" s="141"/>
      <c r="AX126" s="141"/>
      <c r="AY126" s="141"/>
      <c r="AZ126" s="141"/>
      <c r="BA126" s="141"/>
      <c r="BB126" s="141"/>
      <c r="BC126" s="141"/>
    </row>
    <row r="127" spans="1:55" ht="12.75" customHeight="1">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c r="AA127" s="111"/>
      <c r="AB127" s="111"/>
      <c r="AC127" s="111"/>
      <c r="AD127" s="142"/>
      <c r="AE127" s="141"/>
      <c r="AF127" s="141"/>
      <c r="AG127" s="141"/>
      <c r="AH127" s="141"/>
      <c r="AI127" s="141"/>
      <c r="AJ127" s="141"/>
      <c r="AK127" s="141"/>
      <c r="AL127" s="141"/>
      <c r="AM127" s="141"/>
      <c r="AN127" s="141"/>
      <c r="AO127" s="141"/>
      <c r="AP127" s="141"/>
      <c r="AQ127" s="141"/>
      <c r="AR127" s="141"/>
      <c r="AS127" s="141"/>
      <c r="AT127" s="141"/>
      <c r="AU127" s="141"/>
      <c r="AV127" s="141"/>
      <c r="AW127" s="141"/>
      <c r="AX127" s="141"/>
      <c r="AY127" s="141"/>
      <c r="AZ127" s="141"/>
      <c r="BA127" s="141"/>
      <c r="BB127" s="141"/>
      <c r="BC127" s="141"/>
    </row>
    <row r="128" spans="1:55" ht="12.75" customHeight="1">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111"/>
      <c r="AC128" s="111"/>
      <c r="AD128" s="142"/>
      <c r="AE128" s="141"/>
      <c r="AF128" s="141"/>
      <c r="AG128" s="141"/>
      <c r="AH128" s="141"/>
      <c r="AI128" s="141"/>
      <c r="AJ128" s="141"/>
      <c r="AK128" s="141"/>
      <c r="AL128" s="141"/>
      <c r="AM128" s="141"/>
      <c r="AN128" s="141"/>
      <c r="AO128" s="141"/>
      <c r="AP128" s="141"/>
      <c r="AQ128" s="141"/>
      <c r="AR128" s="141"/>
      <c r="AS128" s="141"/>
      <c r="AT128" s="141"/>
      <c r="AU128" s="141"/>
      <c r="AV128" s="141"/>
      <c r="AW128" s="141"/>
      <c r="AX128" s="141"/>
      <c r="AY128" s="141"/>
      <c r="AZ128" s="141"/>
      <c r="BA128" s="141"/>
      <c r="BB128" s="141"/>
      <c r="BC128" s="141"/>
    </row>
    <row r="129" spans="1:55" ht="12.75" customHeight="1">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c r="AA129" s="111"/>
      <c r="AB129" s="111"/>
      <c r="AC129" s="111"/>
      <c r="AD129" s="142"/>
      <c r="AE129" s="141"/>
      <c r="AF129" s="141"/>
      <c r="AG129" s="141"/>
      <c r="AH129" s="141"/>
      <c r="AI129" s="141"/>
      <c r="AJ129" s="141"/>
      <c r="AK129" s="141"/>
      <c r="AL129" s="141"/>
      <c r="AM129" s="141"/>
      <c r="AN129" s="141"/>
      <c r="AO129" s="141"/>
      <c r="AP129" s="141"/>
      <c r="AQ129" s="141"/>
      <c r="AR129" s="141"/>
      <c r="AS129" s="141"/>
      <c r="AT129" s="141"/>
      <c r="AU129" s="141"/>
      <c r="AV129" s="141"/>
      <c r="AW129" s="141"/>
      <c r="AX129" s="141"/>
      <c r="AY129" s="141"/>
      <c r="AZ129" s="141"/>
      <c r="BA129" s="141"/>
      <c r="BB129" s="141"/>
      <c r="BC129" s="141"/>
    </row>
    <row r="130" spans="1:55" ht="12.75" customHeight="1">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c r="AA130" s="111"/>
      <c r="AB130" s="111"/>
      <c r="AC130" s="111"/>
      <c r="AD130" s="142"/>
      <c r="AE130" s="141"/>
      <c r="AF130" s="141"/>
      <c r="AG130" s="141"/>
      <c r="AH130" s="141"/>
      <c r="AI130" s="141"/>
      <c r="AJ130" s="141"/>
      <c r="AK130" s="141"/>
      <c r="AL130" s="141"/>
      <c r="AM130" s="141"/>
      <c r="AN130" s="141"/>
      <c r="AO130" s="141"/>
      <c r="AP130" s="141"/>
      <c r="AQ130" s="141"/>
      <c r="AR130" s="141"/>
      <c r="AS130" s="141"/>
      <c r="AT130" s="141"/>
      <c r="AU130" s="141"/>
      <c r="AV130" s="141"/>
      <c r="AW130" s="141"/>
      <c r="AX130" s="141"/>
      <c r="AY130" s="141"/>
      <c r="AZ130" s="141"/>
      <c r="BA130" s="141"/>
      <c r="BB130" s="141"/>
      <c r="BC130" s="141"/>
    </row>
    <row r="131" spans="1:55" ht="12.75" customHeight="1">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42"/>
      <c r="AE131" s="141"/>
      <c r="AF131" s="141"/>
      <c r="AG131" s="141"/>
      <c r="AH131" s="141"/>
      <c r="AI131" s="141"/>
      <c r="AJ131" s="141"/>
      <c r="AK131" s="141"/>
      <c r="AL131" s="141"/>
      <c r="AM131" s="141"/>
      <c r="AN131" s="141"/>
      <c r="AO131" s="141"/>
      <c r="AP131" s="141"/>
      <c r="AQ131" s="141"/>
      <c r="AR131" s="141"/>
      <c r="AS131" s="141"/>
      <c r="AT131" s="141"/>
      <c r="AU131" s="141"/>
      <c r="AV131" s="141"/>
      <c r="AW131" s="141"/>
      <c r="AX131" s="141"/>
      <c r="AY131" s="141"/>
      <c r="AZ131" s="141"/>
      <c r="BA131" s="141"/>
      <c r="BB131" s="141"/>
      <c r="BC131" s="141"/>
    </row>
    <row r="132" spans="1:55" ht="12.75" customHeight="1">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c r="AB132" s="111"/>
      <c r="AC132" s="111"/>
      <c r="AD132" s="142"/>
      <c r="AE132" s="141"/>
      <c r="AF132" s="141"/>
      <c r="AG132" s="141"/>
      <c r="AH132" s="141"/>
      <c r="AI132" s="141"/>
      <c r="AJ132" s="141"/>
      <c r="AK132" s="141"/>
      <c r="AL132" s="141"/>
      <c r="AM132" s="141"/>
      <c r="AN132" s="141"/>
      <c r="AO132" s="141"/>
      <c r="AP132" s="141"/>
      <c r="AQ132" s="141"/>
      <c r="AR132" s="141"/>
      <c r="AS132" s="141"/>
      <c r="AT132" s="141"/>
      <c r="AU132" s="141"/>
      <c r="AV132" s="141"/>
      <c r="AW132" s="141"/>
      <c r="AX132" s="141"/>
      <c r="AY132" s="141"/>
      <c r="AZ132" s="141"/>
      <c r="BA132" s="141"/>
      <c r="BB132" s="141"/>
      <c r="BC132" s="141"/>
    </row>
    <row r="133" spans="1:55" ht="12.75" customHeight="1">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1"/>
      <c r="AC133" s="111"/>
      <c r="AD133" s="142"/>
      <c r="AE133" s="141"/>
      <c r="AF133" s="141"/>
      <c r="AG133" s="141"/>
      <c r="AH133" s="141"/>
      <c r="AI133" s="141"/>
      <c r="AJ133" s="141"/>
      <c r="AK133" s="141"/>
      <c r="AL133" s="141"/>
      <c r="AM133" s="141"/>
      <c r="AN133" s="141"/>
      <c r="AO133" s="141"/>
      <c r="AP133" s="141"/>
      <c r="AQ133" s="141"/>
      <c r="AR133" s="141"/>
      <c r="AS133" s="141"/>
      <c r="AT133" s="141"/>
      <c r="AU133" s="141"/>
      <c r="AV133" s="141"/>
      <c r="AW133" s="141"/>
      <c r="AX133" s="141"/>
      <c r="AY133" s="141"/>
      <c r="AZ133" s="141"/>
      <c r="BA133" s="141"/>
      <c r="BB133" s="141"/>
      <c r="BC133" s="141"/>
    </row>
    <row r="134" spans="1:55" ht="12.75" customHeight="1">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42"/>
      <c r="AE134" s="141"/>
      <c r="AF134" s="141"/>
      <c r="AG134" s="141"/>
      <c r="AH134" s="141"/>
      <c r="AI134" s="141"/>
      <c r="AJ134" s="141"/>
      <c r="AK134" s="141"/>
      <c r="AL134" s="141"/>
      <c r="AM134" s="141"/>
      <c r="AN134" s="141"/>
      <c r="AO134" s="141"/>
      <c r="AP134" s="141"/>
      <c r="AQ134" s="141"/>
      <c r="AR134" s="141"/>
      <c r="AS134" s="141"/>
      <c r="AT134" s="141"/>
      <c r="AU134" s="141"/>
      <c r="AV134" s="141"/>
      <c r="AW134" s="141"/>
      <c r="AX134" s="141"/>
      <c r="AY134" s="141"/>
      <c r="AZ134" s="141"/>
      <c r="BA134" s="141"/>
      <c r="BB134" s="141"/>
      <c r="BC134" s="141"/>
    </row>
    <row r="135" spans="1:55" ht="12.75" customHeight="1">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11"/>
      <c r="AB135" s="111"/>
      <c r="AC135" s="111"/>
      <c r="AD135" s="142"/>
      <c r="AE135" s="141"/>
      <c r="AF135" s="141"/>
      <c r="AG135" s="141"/>
      <c r="AH135" s="141"/>
      <c r="AI135" s="141"/>
      <c r="AJ135" s="141"/>
      <c r="AK135" s="141"/>
      <c r="AL135" s="141"/>
      <c r="AM135" s="141"/>
      <c r="AN135" s="141"/>
      <c r="AO135" s="141"/>
      <c r="AP135" s="141"/>
      <c r="AQ135" s="141"/>
      <c r="AR135" s="141"/>
      <c r="AS135" s="141"/>
      <c r="AT135" s="141"/>
      <c r="AU135" s="141"/>
      <c r="AV135" s="141"/>
      <c r="AW135" s="141"/>
      <c r="AX135" s="141"/>
      <c r="AY135" s="141"/>
      <c r="AZ135" s="141"/>
      <c r="BA135" s="141"/>
      <c r="BB135" s="141"/>
      <c r="BC135" s="141"/>
    </row>
    <row r="136" spans="1:55" ht="12.75" customHeight="1">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42"/>
      <c r="AE136" s="141"/>
      <c r="AF136" s="141"/>
      <c r="AG136" s="141"/>
      <c r="AH136" s="141"/>
      <c r="AI136" s="141"/>
      <c r="AJ136" s="141"/>
      <c r="AK136" s="141"/>
      <c r="AL136" s="141"/>
      <c r="AM136" s="141"/>
      <c r="AN136" s="141"/>
      <c r="AO136" s="141"/>
      <c r="AP136" s="141"/>
      <c r="AQ136" s="141"/>
      <c r="AR136" s="141"/>
      <c r="AS136" s="141"/>
      <c r="AT136" s="141"/>
      <c r="AU136" s="141"/>
      <c r="AV136" s="141"/>
      <c r="AW136" s="141"/>
      <c r="AX136" s="141"/>
      <c r="AY136" s="141"/>
      <c r="AZ136" s="141"/>
      <c r="BA136" s="141"/>
      <c r="BB136" s="141"/>
      <c r="BC136" s="141"/>
    </row>
    <row r="137" spans="1:55" ht="12.75" customHeight="1">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42"/>
      <c r="AE137" s="141"/>
      <c r="AF137" s="141"/>
      <c r="AG137" s="141"/>
      <c r="AH137" s="141"/>
      <c r="AI137" s="141"/>
      <c r="AJ137" s="141"/>
      <c r="AK137" s="141"/>
      <c r="AL137" s="141"/>
      <c r="AM137" s="141"/>
      <c r="AN137" s="141"/>
      <c r="AO137" s="141"/>
      <c r="AP137" s="141"/>
      <c r="AQ137" s="141"/>
      <c r="AR137" s="141"/>
      <c r="AS137" s="141"/>
      <c r="AT137" s="141"/>
      <c r="AU137" s="141"/>
      <c r="AV137" s="141"/>
      <c r="AW137" s="141"/>
      <c r="AX137" s="141"/>
      <c r="AY137" s="141"/>
      <c r="AZ137" s="141"/>
      <c r="BA137" s="141"/>
      <c r="BB137" s="141"/>
      <c r="BC137" s="141"/>
    </row>
    <row r="138" spans="1:55" ht="12.75" customHeight="1">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c r="AA138" s="111"/>
      <c r="AB138" s="111"/>
      <c r="AC138" s="111"/>
      <c r="AD138" s="142"/>
      <c r="AE138" s="141"/>
      <c r="AF138" s="141"/>
      <c r="AG138" s="141"/>
      <c r="AH138" s="141"/>
      <c r="AI138" s="141"/>
      <c r="AJ138" s="141"/>
      <c r="AK138" s="141"/>
      <c r="AL138" s="141"/>
      <c r="AM138" s="141"/>
      <c r="AN138" s="141"/>
      <c r="AO138" s="141"/>
      <c r="AP138" s="141"/>
      <c r="AQ138" s="141"/>
      <c r="AR138" s="141"/>
      <c r="AS138" s="141"/>
      <c r="AT138" s="141"/>
      <c r="AU138" s="141"/>
      <c r="AV138" s="141"/>
      <c r="AW138" s="141"/>
      <c r="AX138" s="141"/>
      <c r="AY138" s="141"/>
      <c r="AZ138" s="141"/>
      <c r="BA138" s="141"/>
      <c r="BB138" s="141"/>
      <c r="BC138" s="141"/>
    </row>
    <row r="139" spans="1:55" ht="12.75" customHeight="1">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c r="AB139" s="111"/>
      <c r="AC139" s="111"/>
      <c r="AD139" s="142"/>
      <c r="AE139" s="141"/>
      <c r="AF139" s="141"/>
      <c r="AG139" s="141"/>
      <c r="AH139" s="141"/>
      <c r="AI139" s="141"/>
      <c r="AJ139" s="141"/>
      <c r="AK139" s="141"/>
      <c r="AL139" s="141"/>
      <c r="AM139" s="141"/>
      <c r="AN139" s="141"/>
      <c r="AO139" s="141"/>
      <c r="AP139" s="141"/>
      <c r="AQ139" s="141"/>
      <c r="AR139" s="141"/>
      <c r="AS139" s="141"/>
      <c r="AT139" s="141"/>
      <c r="AU139" s="141"/>
      <c r="AV139" s="141"/>
      <c r="AW139" s="141"/>
      <c r="AX139" s="141"/>
      <c r="AY139" s="141"/>
      <c r="AZ139" s="141"/>
      <c r="BA139" s="141"/>
      <c r="BB139" s="141"/>
      <c r="BC139" s="141"/>
    </row>
    <row r="140" spans="1:55" ht="12.75" customHeight="1">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42"/>
      <c r="AE140" s="141"/>
      <c r="AF140" s="141"/>
      <c r="AG140" s="141"/>
      <c r="AH140" s="141"/>
      <c r="AI140" s="141"/>
      <c r="AJ140" s="141"/>
      <c r="AK140" s="141"/>
      <c r="AL140" s="141"/>
      <c r="AM140" s="141"/>
      <c r="AN140" s="141"/>
      <c r="AO140" s="141"/>
      <c r="AP140" s="141"/>
      <c r="AQ140" s="141"/>
      <c r="AR140" s="141"/>
      <c r="AS140" s="141"/>
      <c r="AT140" s="141"/>
      <c r="AU140" s="141"/>
      <c r="AV140" s="141"/>
      <c r="AW140" s="141"/>
      <c r="AX140" s="141"/>
      <c r="AY140" s="141"/>
      <c r="AZ140" s="141"/>
      <c r="BA140" s="141"/>
      <c r="BB140" s="141"/>
      <c r="BC140" s="141"/>
    </row>
    <row r="141" spans="1:55" ht="12.75" customHeight="1">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c r="AA141" s="111"/>
      <c r="AB141" s="111"/>
      <c r="AC141" s="111"/>
      <c r="AD141" s="142"/>
      <c r="AE141" s="141"/>
      <c r="AF141" s="141"/>
      <c r="AG141" s="141"/>
      <c r="AH141" s="141"/>
      <c r="AI141" s="141"/>
      <c r="AJ141" s="141"/>
      <c r="AK141" s="141"/>
      <c r="AL141" s="141"/>
      <c r="AM141" s="141"/>
      <c r="AN141" s="141"/>
      <c r="AO141" s="141"/>
      <c r="AP141" s="141"/>
      <c r="AQ141" s="141"/>
      <c r="AR141" s="141"/>
      <c r="AS141" s="141"/>
      <c r="AT141" s="141"/>
      <c r="AU141" s="141"/>
      <c r="AV141" s="141"/>
      <c r="AW141" s="141"/>
      <c r="AX141" s="141"/>
      <c r="AY141" s="141"/>
      <c r="AZ141" s="141"/>
      <c r="BA141" s="141"/>
      <c r="BB141" s="141"/>
      <c r="BC141" s="141"/>
    </row>
    <row r="142" spans="1:55" ht="12.75" customHeight="1">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c r="AA142" s="111"/>
      <c r="AB142" s="111"/>
      <c r="AC142" s="111"/>
      <c r="AD142" s="142"/>
      <c r="AE142" s="141"/>
      <c r="AF142" s="141"/>
      <c r="AG142" s="141"/>
      <c r="AH142" s="141"/>
      <c r="AI142" s="141"/>
      <c r="AJ142" s="141"/>
      <c r="AK142" s="141"/>
      <c r="AL142" s="141"/>
      <c r="AM142" s="141"/>
      <c r="AN142" s="141"/>
      <c r="AO142" s="141"/>
      <c r="AP142" s="141"/>
      <c r="AQ142" s="141"/>
      <c r="AR142" s="141"/>
      <c r="AS142" s="141"/>
      <c r="AT142" s="141"/>
      <c r="AU142" s="141"/>
      <c r="AV142" s="141"/>
      <c r="AW142" s="141"/>
      <c r="AX142" s="141"/>
      <c r="AY142" s="141"/>
      <c r="AZ142" s="141"/>
      <c r="BA142" s="141"/>
      <c r="BB142" s="141"/>
      <c r="BC142" s="141"/>
    </row>
    <row r="143" spans="1:55" ht="12.75" customHeight="1">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c r="AA143" s="111"/>
      <c r="AB143" s="111"/>
      <c r="AC143" s="111"/>
      <c r="AD143" s="142"/>
      <c r="AE143" s="141"/>
      <c r="AF143" s="141"/>
      <c r="AG143" s="141"/>
      <c r="AH143" s="141"/>
      <c r="AI143" s="141"/>
      <c r="AJ143" s="141"/>
      <c r="AK143" s="141"/>
      <c r="AL143" s="141"/>
      <c r="AM143" s="141"/>
      <c r="AN143" s="141"/>
      <c r="AO143" s="141"/>
      <c r="AP143" s="141"/>
      <c r="AQ143" s="141"/>
      <c r="AR143" s="141"/>
      <c r="AS143" s="141"/>
      <c r="AT143" s="141"/>
      <c r="AU143" s="141"/>
      <c r="AV143" s="141"/>
      <c r="AW143" s="141"/>
      <c r="AX143" s="141"/>
      <c r="AY143" s="141"/>
      <c r="AZ143" s="141"/>
      <c r="BA143" s="141"/>
      <c r="BB143" s="141"/>
      <c r="BC143" s="141"/>
    </row>
    <row r="144" spans="1:55" ht="12.75" customHeight="1">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42"/>
      <c r="AE144" s="141"/>
      <c r="AF144" s="141"/>
      <c r="AG144" s="141"/>
      <c r="AH144" s="141"/>
      <c r="AI144" s="141"/>
      <c r="AJ144" s="141"/>
      <c r="AK144" s="141"/>
      <c r="AL144" s="141"/>
      <c r="AM144" s="141"/>
      <c r="AN144" s="141"/>
      <c r="AO144" s="141"/>
      <c r="AP144" s="141"/>
      <c r="AQ144" s="141"/>
      <c r="AR144" s="141"/>
      <c r="AS144" s="141"/>
      <c r="AT144" s="141"/>
      <c r="AU144" s="141"/>
      <c r="AV144" s="141"/>
      <c r="AW144" s="141"/>
      <c r="AX144" s="141"/>
      <c r="AY144" s="141"/>
      <c r="AZ144" s="141"/>
      <c r="BA144" s="141"/>
      <c r="BB144" s="141"/>
      <c r="BC144" s="141"/>
    </row>
    <row r="145" spans="1:55" ht="12.75" customHeight="1">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142"/>
      <c r="AE145" s="141"/>
      <c r="AF145" s="141"/>
      <c r="AG145" s="141"/>
      <c r="AH145" s="141"/>
      <c r="AI145" s="141"/>
      <c r="AJ145" s="141"/>
      <c r="AK145" s="141"/>
      <c r="AL145" s="141"/>
      <c r="AM145" s="141"/>
      <c r="AN145" s="141"/>
      <c r="AO145" s="141"/>
      <c r="AP145" s="141"/>
      <c r="AQ145" s="141"/>
      <c r="AR145" s="141"/>
      <c r="AS145" s="141"/>
      <c r="AT145" s="141"/>
      <c r="AU145" s="141"/>
      <c r="AV145" s="141"/>
      <c r="AW145" s="141"/>
      <c r="AX145" s="141"/>
      <c r="AY145" s="141"/>
      <c r="AZ145" s="141"/>
      <c r="BA145" s="141"/>
      <c r="BB145" s="141"/>
      <c r="BC145" s="141"/>
    </row>
    <row r="146" spans="1:55" ht="12.75" customHeight="1">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c r="AA146" s="111"/>
      <c r="AB146" s="111"/>
      <c r="AC146" s="111"/>
      <c r="AD146" s="142"/>
      <c r="AE146" s="141"/>
      <c r="AF146" s="141"/>
      <c r="AG146" s="141"/>
      <c r="AH146" s="141"/>
      <c r="AI146" s="141"/>
      <c r="AJ146" s="141"/>
      <c r="AK146" s="141"/>
      <c r="AL146" s="141"/>
      <c r="AM146" s="141"/>
      <c r="AN146" s="141"/>
      <c r="AO146" s="141"/>
      <c r="AP146" s="141"/>
      <c r="AQ146" s="141"/>
      <c r="AR146" s="141"/>
      <c r="AS146" s="141"/>
      <c r="AT146" s="141"/>
      <c r="AU146" s="141"/>
      <c r="AV146" s="141"/>
      <c r="AW146" s="141"/>
      <c r="AX146" s="141"/>
      <c r="AY146" s="141"/>
      <c r="AZ146" s="141"/>
      <c r="BA146" s="141"/>
      <c r="BB146" s="141"/>
      <c r="BC146" s="141"/>
    </row>
    <row r="147" spans="1:55" ht="12.75" customHeight="1">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42"/>
      <c r="AE147" s="141"/>
      <c r="AF147" s="141"/>
      <c r="AG147" s="141"/>
      <c r="AH147" s="141"/>
      <c r="AI147" s="141"/>
      <c r="AJ147" s="141"/>
      <c r="AK147" s="141"/>
      <c r="AL147" s="141"/>
      <c r="AM147" s="141"/>
      <c r="AN147" s="141"/>
      <c r="AO147" s="141"/>
      <c r="AP147" s="141"/>
      <c r="AQ147" s="141"/>
      <c r="AR147" s="141"/>
      <c r="AS147" s="141"/>
      <c r="AT147" s="141"/>
      <c r="AU147" s="141"/>
      <c r="AV147" s="141"/>
      <c r="AW147" s="141"/>
      <c r="AX147" s="141"/>
      <c r="AY147" s="141"/>
      <c r="AZ147" s="141"/>
      <c r="BA147" s="141"/>
      <c r="BB147" s="141"/>
      <c r="BC147" s="141"/>
    </row>
    <row r="148" spans="1:55" ht="12.75" customHeight="1">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c r="AA148" s="111"/>
      <c r="AB148" s="111"/>
      <c r="AC148" s="111"/>
      <c r="AD148" s="142"/>
      <c r="AE148" s="141"/>
      <c r="AF148" s="141"/>
      <c r="AG148" s="141"/>
      <c r="AH148" s="141"/>
      <c r="AI148" s="141"/>
      <c r="AJ148" s="141"/>
      <c r="AK148" s="141"/>
      <c r="AL148" s="141"/>
      <c r="AM148" s="141"/>
      <c r="AN148" s="141"/>
      <c r="AO148" s="141"/>
      <c r="AP148" s="141"/>
      <c r="AQ148" s="141"/>
      <c r="AR148" s="141"/>
      <c r="AS148" s="141"/>
      <c r="AT148" s="141"/>
      <c r="AU148" s="141"/>
      <c r="AV148" s="141"/>
      <c r="AW148" s="141"/>
      <c r="AX148" s="141"/>
      <c r="AY148" s="141"/>
      <c r="AZ148" s="141"/>
      <c r="BA148" s="141"/>
      <c r="BB148" s="141"/>
      <c r="BC148" s="141"/>
    </row>
    <row r="149" spans="1:55" ht="12.75" customHeight="1">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c r="AA149" s="111"/>
      <c r="AB149" s="111"/>
      <c r="AC149" s="111"/>
      <c r="AD149" s="142"/>
      <c r="AE149" s="141"/>
      <c r="AF149" s="141"/>
      <c r="AG149" s="141"/>
      <c r="AH149" s="141"/>
      <c r="AI149" s="141"/>
      <c r="AJ149" s="141"/>
      <c r="AK149" s="141"/>
      <c r="AL149" s="141"/>
      <c r="AM149" s="141"/>
      <c r="AN149" s="141"/>
      <c r="AO149" s="141"/>
      <c r="AP149" s="141"/>
      <c r="AQ149" s="141"/>
      <c r="AR149" s="141"/>
      <c r="AS149" s="141"/>
      <c r="AT149" s="141"/>
      <c r="AU149" s="141"/>
      <c r="AV149" s="141"/>
      <c r="AW149" s="141"/>
      <c r="AX149" s="141"/>
      <c r="AY149" s="141"/>
      <c r="AZ149" s="141"/>
      <c r="BA149" s="141"/>
      <c r="BB149" s="141"/>
      <c r="BC149" s="141"/>
    </row>
    <row r="150" spans="1:55" ht="12.75" customHeight="1">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c r="AA150" s="111"/>
      <c r="AB150" s="111"/>
      <c r="AC150" s="111"/>
      <c r="AD150" s="142"/>
      <c r="AE150" s="141"/>
      <c r="AF150" s="141"/>
      <c r="AG150" s="141"/>
      <c r="AH150" s="141"/>
      <c r="AI150" s="141"/>
      <c r="AJ150" s="141"/>
      <c r="AK150" s="141"/>
      <c r="AL150" s="141"/>
      <c r="AM150" s="141"/>
      <c r="AN150" s="141"/>
      <c r="AO150" s="141"/>
      <c r="AP150" s="141"/>
      <c r="AQ150" s="141"/>
      <c r="AR150" s="141"/>
      <c r="AS150" s="141"/>
      <c r="AT150" s="141"/>
      <c r="AU150" s="141"/>
      <c r="AV150" s="141"/>
      <c r="AW150" s="141"/>
      <c r="AX150" s="141"/>
      <c r="AY150" s="141"/>
      <c r="AZ150" s="141"/>
      <c r="BA150" s="141"/>
      <c r="BB150" s="141"/>
      <c r="BC150" s="141"/>
    </row>
    <row r="151" spans="1:55" ht="12.75" customHeight="1">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c r="AA151" s="111"/>
      <c r="AB151" s="111"/>
      <c r="AC151" s="111"/>
      <c r="AD151" s="142"/>
      <c r="AE151" s="141"/>
      <c r="AF151" s="141"/>
      <c r="AG151" s="141"/>
      <c r="AH151" s="141"/>
      <c r="AI151" s="141"/>
      <c r="AJ151" s="141"/>
      <c r="AK151" s="141"/>
      <c r="AL151" s="141"/>
      <c r="AM151" s="141"/>
      <c r="AN151" s="141"/>
      <c r="AO151" s="141"/>
      <c r="AP151" s="141"/>
      <c r="AQ151" s="141"/>
      <c r="AR151" s="141"/>
      <c r="AS151" s="141"/>
      <c r="AT151" s="141"/>
      <c r="AU151" s="141"/>
      <c r="AV151" s="141"/>
      <c r="AW151" s="141"/>
      <c r="AX151" s="141"/>
      <c r="AY151" s="141"/>
      <c r="AZ151" s="141"/>
      <c r="BA151" s="141"/>
      <c r="BB151" s="141"/>
      <c r="BC151" s="141"/>
    </row>
    <row r="152" spans="1:55" ht="12.75" customHeight="1">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42"/>
      <c r="AE152" s="141"/>
      <c r="AF152" s="141"/>
      <c r="AG152" s="141"/>
      <c r="AH152" s="141"/>
      <c r="AI152" s="141"/>
      <c r="AJ152" s="141"/>
      <c r="AK152" s="141"/>
      <c r="AL152" s="141"/>
      <c r="AM152" s="141"/>
      <c r="AN152" s="141"/>
      <c r="AO152" s="141"/>
      <c r="AP152" s="141"/>
      <c r="AQ152" s="141"/>
      <c r="AR152" s="141"/>
      <c r="AS152" s="141"/>
      <c r="AT152" s="141"/>
      <c r="AU152" s="141"/>
      <c r="AV152" s="141"/>
      <c r="AW152" s="141"/>
      <c r="AX152" s="141"/>
      <c r="AY152" s="141"/>
      <c r="AZ152" s="141"/>
      <c r="BA152" s="141"/>
      <c r="BB152" s="141"/>
      <c r="BC152" s="141"/>
    </row>
    <row r="153" spans="1:55" ht="12.75" customHeight="1">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42"/>
      <c r="AE153" s="141"/>
      <c r="AF153" s="141"/>
      <c r="AG153" s="141"/>
      <c r="AH153" s="141"/>
      <c r="AI153" s="141"/>
      <c r="AJ153" s="141"/>
      <c r="AK153" s="141"/>
      <c r="AL153" s="141"/>
      <c r="AM153" s="141"/>
      <c r="AN153" s="141"/>
      <c r="AO153" s="141"/>
      <c r="AP153" s="141"/>
      <c r="AQ153" s="141"/>
      <c r="AR153" s="141"/>
      <c r="AS153" s="141"/>
      <c r="AT153" s="141"/>
      <c r="AU153" s="141"/>
      <c r="AV153" s="141"/>
      <c r="AW153" s="141"/>
      <c r="AX153" s="141"/>
      <c r="AY153" s="141"/>
      <c r="AZ153" s="141"/>
      <c r="BA153" s="141"/>
      <c r="BB153" s="141"/>
      <c r="BC153" s="141"/>
    </row>
    <row r="154" spans="1:55" ht="12.75" customHeight="1">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c r="AA154" s="111"/>
      <c r="AB154" s="111"/>
      <c r="AC154" s="111"/>
      <c r="AD154" s="142"/>
      <c r="AE154" s="141"/>
      <c r="AF154" s="141"/>
      <c r="AG154" s="141"/>
      <c r="AH154" s="141"/>
      <c r="AI154" s="141"/>
      <c r="AJ154" s="141"/>
      <c r="AK154" s="141"/>
      <c r="AL154" s="141"/>
      <c r="AM154" s="141"/>
      <c r="AN154" s="141"/>
      <c r="AO154" s="141"/>
      <c r="AP154" s="141"/>
      <c r="AQ154" s="141"/>
      <c r="AR154" s="141"/>
      <c r="AS154" s="141"/>
      <c r="AT154" s="141"/>
      <c r="AU154" s="141"/>
      <c r="AV154" s="141"/>
      <c r="AW154" s="141"/>
      <c r="AX154" s="141"/>
      <c r="AY154" s="141"/>
      <c r="AZ154" s="141"/>
      <c r="BA154" s="141"/>
      <c r="BB154" s="141"/>
      <c r="BC154" s="141"/>
    </row>
    <row r="155" spans="1:55" ht="12.75" customHeight="1">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111"/>
      <c r="AC155" s="111"/>
      <c r="AD155" s="142"/>
      <c r="AE155" s="141"/>
      <c r="AF155" s="141"/>
      <c r="AG155" s="141"/>
      <c r="AH155" s="141"/>
      <c r="AI155" s="141"/>
      <c r="AJ155" s="141"/>
      <c r="AK155" s="141"/>
      <c r="AL155" s="141"/>
      <c r="AM155" s="141"/>
      <c r="AN155" s="141"/>
      <c r="AO155" s="141"/>
      <c r="AP155" s="141"/>
      <c r="AQ155" s="141"/>
      <c r="AR155" s="141"/>
      <c r="AS155" s="141"/>
      <c r="AT155" s="141"/>
      <c r="AU155" s="141"/>
      <c r="AV155" s="141"/>
      <c r="AW155" s="141"/>
      <c r="AX155" s="141"/>
      <c r="AY155" s="141"/>
      <c r="AZ155" s="141"/>
      <c r="BA155" s="141"/>
      <c r="BB155" s="141"/>
      <c r="BC155" s="141"/>
    </row>
    <row r="156" spans="1:55" ht="12.75" customHeight="1">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111"/>
      <c r="AC156" s="111"/>
      <c r="AD156" s="142"/>
      <c r="AE156" s="141"/>
      <c r="AF156" s="141"/>
      <c r="AG156" s="141"/>
      <c r="AH156" s="141"/>
      <c r="AI156" s="141"/>
      <c r="AJ156" s="141"/>
      <c r="AK156" s="141"/>
      <c r="AL156" s="141"/>
      <c r="AM156" s="141"/>
      <c r="AN156" s="141"/>
      <c r="AO156" s="141"/>
      <c r="AP156" s="141"/>
      <c r="AQ156" s="141"/>
      <c r="AR156" s="141"/>
      <c r="AS156" s="141"/>
      <c r="AT156" s="141"/>
      <c r="AU156" s="141"/>
      <c r="AV156" s="141"/>
      <c r="AW156" s="141"/>
      <c r="AX156" s="141"/>
      <c r="AY156" s="141"/>
      <c r="AZ156" s="141"/>
      <c r="BA156" s="141"/>
      <c r="BB156" s="141"/>
      <c r="BC156" s="141"/>
    </row>
    <row r="157" spans="1:55" ht="12.75" customHeight="1">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c r="AA157" s="111"/>
      <c r="AB157" s="111"/>
      <c r="AC157" s="111"/>
      <c r="AD157" s="142"/>
      <c r="AE157" s="141"/>
      <c r="AF157" s="141"/>
      <c r="AG157" s="141"/>
      <c r="AH157" s="141"/>
      <c r="AI157" s="141"/>
      <c r="AJ157" s="141"/>
      <c r="AK157" s="141"/>
      <c r="AL157" s="141"/>
      <c r="AM157" s="141"/>
      <c r="AN157" s="141"/>
      <c r="AO157" s="141"/>
      <c r="AP157" s="141"/>
      <c r="AQ157" s="141"/>
      <c r="AR157" s="141"/>
      <c r="AS157" s="141"/>
      <c r="AT157" s="141"/>
      <c r="AU157" s="141"/>
      <c r="AV157" s="141"/>
      <c r="AW157" s="141"/>
      <c r="AX157" s="141"/>
      <c r="AY157" s="141"/>
      <c r="AZ157" s="141"/>
      <c r="BA157" s="141"/>
      <c r="BB157" s="141"/>
      <c r="BC157" s="141"/>
    </row>
    <row r="158" spans="1:55" ht="12.75" customHeight="1">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c r="AB158" s="111"/>
      <c r="AC158" s="111"/>
      <c r="AD158" s="142"/>
      <c r="AE158" s="141"/>
      <c r="AF158" s="141"/>
      <c r="AG158" s="141"/>
      <c r="AH158" s="141"/>
      <c r="AI158" s="141"/>
      <c r="AJ158" s="141"/>
      <c r="AK158" s="141"/>
      <c r="AL158" s="141"/>
      <c r="AM158" s="141"/>
      <c r="AN158" s="141"/>
      <c r="AO158" s="141"/>
      <c r="AP158" s="141"/>
      <c r="AQ158" s="141"/>
      <c r="AR158" s="141"/>
      <c r="AS158" s="141"/>
      <c r="AT158" s="141"/>
      <c r="AU158" s="141"/>
      <c r="AV158" s="141"/>
      <c r="AW158" s="141"/>
      <c r="AX158" s="141"/>
      <c r="AY158" s="141"/>
      <c r="AZ158" s="141"/>
      <c r="BA158" s="141"/>
      <c r="BB158" s="141"/>
      <c r="BC158" s="141"/>
    </row>
    <row r="159" spans="1:55" ht="12.75" customHeight="1">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111"/>
      <c r="AC159" s="111"/>
      <c r="AD159" s="142"/>
      <c r="AE159" s="141"/>
      <c r="AF159" s="141"/>
      <c r="AG159" s="141"/>
      <c r="AH159" s="141"/>
      <c r="AI159" s="141"/>
      <c r="AJ159" s="141"/>
      <c r="AK159" s="141"/>
      <c r="AL159" s="141"/>
      <c r="AM159" s="141"/>
      <c r="AN159" s="141"/>
      <c r="AO159" s="141"/>
      <c r="AP159" s="141"/>
      <c r="AQ159" s="141"/>
      <c r="AR159" s="141"/>
      <c r="AS159" s="141"/>
      <c r="AT159" s="141"/>
      <c r="AU159" s="141"/>
      <c r="AV159" s="141"/>
      <c r="AW159" s="141"/>
      <c r="AX159" s="141"/>
      <c r="AY159" s="141"/>
      <c r="AZ159" s="141"/>
      <c r="BA159" s="141"/>
      <c r="BB159" s="141"/>
      <c r="BC159" s="141"/>
    </row>
    <row r="160" spans="1:55" ht="12.75" customHeight="1">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c r="AA160" s="111"/>
      <c r="AB160" s="111"/>
      <c r="AC160" s="111"/>
      <c r="AD160" s="142"/>
      <c r="AE160" s="141"/>
      <c r="AF160" s="141"/>
      <c r="AG160" s="141"/>
      <c r="AH160" s="141"/>
      <c r="AI160" s="141"/>
      <c r="AJ160" s="141"/>
      <c r="AK160" s="141"/>
      <c r="AL160" s="141"/>
      <c r="AM160" s="141"/>
      <c r="AN160" s="141"/>
      <c r="AO160" s="141"/>
      <c r="AP160" s="141"/>
      <c r="AQ160" s="141"/>
      <c r="AR160" s="141"/>
      <c r="AS160" s="141"/>
      <c r="AT160" s="141"/>
      <c r="AU160" s="141"/>
      <c r="AV160" s="141"/>
      <c r="AW160" s="141"/>
      <c r="AX160" s="141"/>
      <c r="AY160" s="141"/>
      <c r="AZ160" s="141"/>
      <c r="BA160" s="141"/>
      <c r="BB160" s="141"/>
      <c r="BC160" s="141"/>
    </row>
    <row r="161" spans="1:55" ht="12.75" customHeight="1">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c r="AA161" s="111"/>
      <c r="AB161" s="111"/>
      <c r="AC161" s="111"/>
      <c r="AD161" s="142"/>
      <c r="AE161" s="141"/>
      <c r="AF161" s="141"/>
      <c r="AG161" s="141"/>
      <c r="AH161" s="141"/>
      <c r="AI161" s="141"/>
      <c r="AJ161" s="141"/>
      <c r="AK161" s="141"/>
      <c r="AL161" s="141"/>
      <c r="AM161" s="141"/>
      <c r="AN161" s="141"/>
      <c r="AO161" s="141"/>
      <c r="AP161" s="141"/>
      <c r="AQ161" s="141"/>
      <c r="AR161" s="141"/>
      <c r="AS161" s="141"/>
      <c r="AT161" s="141"/>
      <c r="AU161" s="141"/>
      <c r="AV161" s="141"/>
      <c r="AW161" s="141"/>
      <c r="AX161" s="141"/>
      <c r="AY161" s="141"/>
      <c r="AZ161" s="141"/>
      <c r="BA161" s="141"/>
      <c r="BB161" s="141"/>
      <c r="BC161" s="141"/>
    </row>
    <row r="162" spans="1:55" ht="12.75" customHeight="1">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42"/>
      <c r="AE162" s="141"/>
      <c r="AF162" s="141"/>
      <c r="AG162" s="141"/>
      <c r="AH162" s="141"/>
      <c r="AI162" s="141"/>
      <c r="AJ162" s="141"/>
      <c r="AK162" s="141"/>
      <c r="AL162" s="141"/>
      <c r="AM162" s="141"/>
      <c r="AN162" s="141"/>
      <c r="AO162" s="141"/>
      <c r="AP162" s="141"/>
      <c r="AQ162" s="141"/>
      <c r="AR162" s="141"/>
      <c r="AS162" s="141"/>
      <c r="AT162" s="141"/>
      <c r="AU162" s="141"/>
      <c r="AV162" s="141"/>
      <c r="AW162" s="141"/>
      <c r="AX162" s="141"/>
      <c r="AY162" s="141"/>
      <c r="AZ162" s="141"/>
      <c r="BA162" s="141"/>
      <c r="BB162" s="141"/>
      <c r="BC162" s="141"/>
    </row>
    <row r="163" spans="1:55" ht="12.75" customHeight="1">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42"/>
      <c r="AE163" s="141"/>
      <c r="AF163" s="141"/>
      <c r="AG163" s="141"/>
      <c r="AH163" s="141"/>
      <c r="AI163" s="141"/>
      <c r="AJ163" s="141"/>
      <c r="AK163" s="141"/>
      <c r="AL163" s="141"/>
      <c r="AM163" s="141"/>
      <c r="AN163" s="141"/>
      <c r="AO163" s="141"/>
      <c r="AP163" s="141"/>
      <c r="AQ163" s="141"/>
      <c r="AR163" s="141"/>
      <c r="AS163" s="141"/>
      <c r="AT163" s="141"/>
      <c r="AU163" s="141"/>
      <c r="AV163" s="141"/>
      <c r="AW163" s="141"/>
      <c r="AX163" s="141"/>
      <c r="AY163" s="141"/>
      <c r="AZ163" s="141"/>
      <c r="BA163" s="141"/>
      <c r="BB163" s="141"/>
      <c r="BC163" s="141"/>
    </row>
    <row r="164" spans="1:55" ht="12.75" customHeight="1">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c r="AA164" s="111"/>
      <c r="AB164" s="111"/>
      <c r="AC164" s="111"/>
      <c r="AD164" s="142"/>
      <c r="AE164" s="141"/>
      <c r="AF164" s="141"/>
      <c r="AG164" s="141"/>
      <c r="AH164" s="141"/>
      <c r="AI164" s="141"/>
      <c r="AJ164" s="141"/>
      <c r="AK164" s="141"/>
      <c r="AL164" s="141"/>
      <c r="AM164" s="141"/>
      <c r="AN164" s="141"/>
      <c r="AO164" s="141"/>
      <c r="AP164" s="141"/>
      <c r="AQ164" s="141"/>
      <c r="AR164" s="141"/>
      <c r="AS164" s="141"/>
      <c r="AT164" s="141"/>
      <c r="AU164" s="141"/>
      <c r="AV164" s="141"/>
      <c r="AW164" s="141"/>
      <c r="AX164" s="141"/>
      <c r="AY164" s="141"/>
      <c r="AZ164" s="141"/>
      <c r="BA164" s="141"/>
      <c r="BB164" s="141"/>
      <c r="BC164" s="141"/>
    </row>
    <row r="165" spans="1:55" ht="12.75" customHeight="1">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c r="AA165" s="111"/>
      <c r="AB165" s="111"/>
      <c r="AC165" s="111"/>
      <c r="AD165" s="142"/>
      <c r="AE165" s="141"/>
      <c r="AF165" s="141"/>
      <c r="AG165" s="141"/>
      <c r="AH165" s="141"/>
      <c r="AI165" s="141"/>
      <c r="AJ165" s="141"/>
      <c r="AK165" s="141"/>
      <c r="AL165" s="141"/>
      <c r="AM165" s="141"/>
      <c r="AN165" s="141"/>
      <c r="AO165" s="141"/>
      <c r="AP165" s="141"/>
      <c r="AQ165" s="141"/>
      <c r="AR165" s="141"/>
      <c r="AS165" s="141"/>
      <c r="AT165" s="141"/>
      <c r="AU165" s="141"/>
      <c r="AV165" s="141"/>
      <c r="AW165" s="141"/>
      <c r="AX165" s="141"/>
      <c r="AY165" s="141"/>
      <c r="AZ165" s="141"/>
      <c r="BA165" s="141"/>
      <c r="BB165" s="141"/>
      <c r="BC165" s="141"/>
    </row>
    <row r="166" spans="1:55" ht="12.75" customHeight="1">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c r="AA166" s="111"/>
      <c r="AB166" s="111"/>
      <c r="AC166" s="111"/>
      <c r="AD166" s="142"/>
      <c r="AE166" s="141"/>
      <c r="AF166" s="141"/>
      <c r="AG166" s="141"/>
      <c r="AH166" s="141"/>
      <c r="AI166" s="141"/>
      <c r="AJ166" s="141"/>
      <c r="AK166" s="141"/>
      <c r="AL166" s="141"/>
      <c r="AM166" s="141"/>
      <c r="AN166" s="141"/>
      <c r="AO166" s="141"/>
      <c r="AP166" s="141"/>
      <c r="AQ166" s="141"/>
      <c r="AR166" s="141"/>
      <c r="AS166" s="141"/>
      <c r="AT166" s="141"/>
      <c r="AU166" s="141"/>
      <c r="AV166" s="141"/>
      <c r="AW166" s="141"/>
      <c r="AX166" s="141"/>
      <c r="AY166" s="141"/>
      <c r="AZ166" s="141"/>
      <c r="BA166" s="141"/>
      <c r="BB166" s="141"/>
      <c r="BC166" s="141"/>
    </row>
    <row r="167" spans="1:55" ht="12.75" customHeight="1">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111"/>
      <c r="AC167" s="111"/>
      <c r="AD167" s="142"/>
      <c r="AE167" s="141"/>
      <c r="AF167" s="141"/>
      <c r="AG167" s="141"/>
      <c r="AH167" s="141"/>
      <c r="AI167" s="141"/>
      <c r="AJ167" s="141"/>
      <c r="AK167" s="141"/>
      <c r="AL167" s="141"/>
      <c r="AM167" s="141"/>
      <c r="AN167" s="141"/>
      <c r="AO167" s="141"/>
      <c r="AP167" s="141"/>
      <c r="AQ167" s="141"/>
      <c r="AR167" s="141"/>
      <c r="AS167" s="141"/>
      <c r="AT167" s="141"/>
      <c r="AU167" s="141"/>
      <c r="AV167" s="141"/>
      <c r="AW167" s="141"/>
      <c r="AX167" s="141"/>
      <c r="AY167" s="141"/>
      <c r="AZ167" s="141"/>
      <c r="BA167" s="141"/>
      <c r="BB167" s="141"/>
      <c r="BC167" s="141"/>
    </row>
    <row r="168" spans="1:55" ht="12.75" customHeight="1">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111"/>
      <c r="AC168" s="111"/>
      <c r="AD168" s="142"/>
      <c r="AE168" s="141"/>
      <c r="AF168" s="141"/>
      <c r="AG168" s="141"/>
      <c r="AH168" s="141"/>
      <c r="AI168" s="141"/>
      <c r="AJ168" s="141"/>
      <c r="AK168" s="141"/>
      <c r="AL168" s="141"/>
      <c r="AM168" s="141"/>
      <c r="AN168" s="141"/>
      <c r="AO168" s="141"/>
      <c r="AP168" s="141"/>
      <c r="AQ168" s="141"/>
      <c r="AR168" s="141"/>
      <c r="AS168" s="141"/>
      <c r="AT168" s="141"/>
      <c r="AU168" s="141"/>
      <c r="AV168" s="141"/>
      <c r="AW168" s="141"/>
      <c r="AX168" s="141"/>
      <c r="AY168" s="141"/>
      <c r="AZ168" s="141"/>
      <c r="BA168" s="141"/>
      <c r="BB168" s="141"/>
      <c r="BC168" s="141"/>
    </row>
    <row r="169" spans="1:55" ht="12.75" customHeight="1">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c r="AA169" s="111"/>
      <c r="AB169" s="111"/>
      <c r="AC169" s="111"/>
      <c r="AD169" s="142"/>
      <c r="AE169" s="141"/>
      <c r="AF169" s="141"/>
      <c r="AG169" s="141"/>
      <c r="AH169" s="141"/>
      <c r="AI169" s="141"/>
      <c r="AJ169" s="141"/>
      <c r="AK169" s="141"/>
      <c r="AL169" s="141"/>
      <c r="AM169" s="141"/>
      <c r="AN169" s="141"/>
      <c r="AO169" s="141"/>
      <c r="AP169" s="141"/>
      <c r="AQ169" s="141"/>
      <c r="AR169" s="141"/>
      <c r="AS169" s="141"/>
      <c r="AT169" s="141"/>
      <c r="AU169" s="141"/>
      <c r="AV169" s="141"/>
      <c r="AW169" s="141"/>
      <c r="AX169" s="141"/>
      <c r="AY169" s="141"/>
      <c r="AZ169" s="141"/>
      <c r="BA169" s="141"/>
      <c r="BB169" s="141"/>
      <c r="BC169" s="141"/>
    </row>
    <row r="170" spans="1:55" ht="12.75" customHeight="1">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c r="AA170" s="111"/>
      <c r="AB170" s="111"/>
      <c r="AC170" s="111"/>
      <c r="AD170" s="142"/>
      <c r="AE170" s="141"/>
      <c r="AF170" s="141"/>
      <c r="AG170" s="141"/>
      <c r="AH170" s="141"/>
      <c r="AI170" s="141"/>
      <c r="AJ170" s="141"/>
      <c r="AK170" s="141"/>
      <c r="AL170" s="141"/>
      <c r="AM170" s="141"/>
      <c r="AN170" s="141"/>
      <c r="AO170" s="141"/>
      <c r="AP170" s="141"/>
      <c r="AQ170" s="141"/>
      <c r="AR170" s="141"/>
      <c r="AS170" s="141"/>
      <c r="AT170" s="141"/>
      <c r="AU170" s="141"/>
      <c r="AV170" s="141"/>
      <c r="AW170" s="141"/>
      <c r="AX170" s="141"/>
      <c r="AY170" s="141"/>
      <c r="AZ170" s="141"/>
      <c r="BA170" s="141"/>
      <c r="BB170" s="141"/>
      <c r="BC170" s="141"/>
    </row>
    <row r="171" spans="1:55" ht="12.75" customHeight="1">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111"/>
      <c r="AC171" s="111"/>
      <c r="AD171" s="142"/>
      <c r="AE171" s="141"/>
      <c r="AF171" s="141"/>
      <c r="AG171" s="141"/>
      <c r="AH171" s="141"/>
      <c r="AI171" s="141"/>
      <c r="AJ171" s="141"/>
      <c r="AK171" s="141"/>
      <c r="AL171" s="141"/>
      <c r="AM171" s="141"/>
      <c r="AN171" s="141"/>
      <c r="AO171" s="141"/>
      <c r="AP171" s="141"/>
      <c r="AQ171" s="141"/>
      <c r="AR171" s="141"/>
      <c r="AS171" s="141"/>
      <c r="AT171" s="141"/>
      <c r="AU171" s="141"/>
      <c r="AV171" s="141"/>
      <c r="AW171" s="141"/>
      <c r="AX171" s="141"/>
      <c r="AY171" s="141"/>
      <c r="AZ171" s="141"/>
      <c r="BA171" s="141"/>
      <c r="BB171" s="141"/>
      <c r="BC171" s="141"/>
    </row>
    <row r="172" spans="1:55" ht="12.75" customHeight="1">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42"/>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row>
    <row r="173" spans="1:55" ht="12.75" customHeight="1">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42"/>
      <c r="AE173" s="141"/>
      <c r="AF173" s="141"/>
      <c r="AG173" s="141"/>
      <c r="AH173" s="141"/>
      <c r="AI173" s="141"/>
      <c r="AJ173" s="141"/>
      <c r="AK173" s="141"/>
      <c r="AL173" s="141"/>
      <c r="AM173" s="141"/>
      <c r="AN173" s="141"/>
      <c r="AO173" s="141"/>
      <c r="AP173" s="141"/>
      <c r="AQ173" s="141"/>
      <c r="AR173" s="141"/>
      <c r="AS173" s="141"/>
      <c r="AT173" s="141"/>
      <c r="AU173" s="141"/>
      <c r="AV173" s="141"/>
      <c r="AW173" s="141"/>
      <c r="AX173" s="141"/>
      <c r="AY173" s="141"/>
      <c r="AZ173" s="141"/>
      <c r="BA173" s="141"/>
      <c r="BB173" s="141"/>
      <c r="BC173" s="141"/>
    </row>
    <row r="174" spans="1:55" ht="12.75" customHeight="1">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1"/>
      <c r="AD174" s="142"/>
      <c r="AE174" s="141"/>
      <c r="AF174" s="141"/>
      <c r="AG174" s="141"/>
      <c r="AH174" s="141"/>
      <c r="AI174" s="141"/>
      <c r="AJ174" s="141"/>
      <c r="AK174" s="141"/>
      <c r="AL174" s="141"/>
      <c r="AM174" s="141"/>
      <c r="AN174" s="141"/>
      <c r="AO174" s="141"/>
      <c r="AP174" s="141"/>
      <c r="AQ174" s="141"/>
      <c r="AR174" s="141"/>
      <c r="AS174" s="141"/>
      <c r="AT174" s="141"/>
      <c r="AU174" s="141"/>
      <c r="AV174" s="141"/>
      <c r="AW174" s="141"/>
      <c r="AX174" s="141"/>
      <c r="AY174" s="141"/>
      <c r="AZ174" s="141"/>
      <c r="BA174" s="141"/>
      <c r="BB174" s="141"/>
      <c r="BC174" s="141"/>
    </row>
    <row r="175" spans="1:55" ht="12.75" customHeight="1">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c r="AA175" s="111"/>
      <c r="AB175" s="111"/>
      <c r="AC175" s="111"/>
      <c r="AD175" s="142"/>
      <c r="AE175" s="141"/>
      <c r="AF175" s="141"/>
      <c r="AG175" s="141"/>
      <c r="AH175" s="141"/>
      <c r="AI175" s="141"/>
      <c r="AJ175" s="141"/>
      <c r="AK175" s="141"/>
      <c r="AL175" s="141"/>
      <c r="AM175" s="141"/>
      <c r="AN175" s="141"/>
      <c r="AO175" s="141"/>
      <c r="AP175" s="141"/>
      <c r="AQ175" s="141"/>
      <c r="AR175" s="141"/>
      <c r="AS175" s="141"/>
      <c r="AT175" s="141"/>
      <c r="AU175" s="141"/>
      <c r="AV175" s="141"/>
      <c r="AW175" s="141"/>
      <c r="AX175" s="141"/>
      <c r="AY175" s="141"/>
      <c r="AZ175" s="141"/>
      <c r="BA175" s="141"/>
      <c r="BB175" s="141"/>
      <c r="BC175" s="141"/>
    </row>
    <row r="176" spans="1:55" ht="12.75" customHeight="1">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c r="AA176" s="111"/>
      <c r="AB176" s="111"/>
      <c r="AC176" s="111"/>
      <c r="AD176" s="142"/>
      <c r="AE176" s="141"/>
      <c r="AF176" s="141"/>
      <c r="AG176" s="141"/>
      <c r="AH176" s="141"/>
      <c r="AI176" s="141"/>
      <c r="AJ176" s="141"/>
      <c r="AK176" s="141"/>
      <c r="AL176" s="141"/>
      <c r="AM176" s="141"/>
      <c r="AN176" s="141"/>
      <c r="AO176" s="141"/>
      <c r="AP176" s="141"/>
      <c r="AQ176" s="141"/>
      <c r="AR176" s="141"/>
      <c r="AS176" s="141"/>
      <c r="AT176" s="141"/>
      <c r="AU176" s="141"/>
      <c r="AV176" s="141"/>
      <c r="AW176" s="141"/>
      <c r="AX176" s="141"/>
      <c r="AY176" s="141"/>
      <c r="AZ176" s="141"/>
      <c r="BA176" s="141"/>
      <c r="BB176" s="141"/>
      <c r="BC176" s="141"/>
    </row>
    <row r="177" spans="1:55" ht="12.75" customHeight="1">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c r="AA177" s="111"/>
      <c r="AB177" s="111"/>
      <c r="AC177" s="111"/>
      <c r="AD177" s="142"/>
      <c r="AE177" s="141"/>
      <c r="AF177" s="141"/>
      <c r="AG177" s="141"/>
      <c r="AH177" s="141"/>
      <c r="AI177" s="141"/>
      <c r="AJ177" s="141"/>
      <c r="AK177" s="141"/>
      <c r="AL177" s="141"/>
      <c r="AM177" s="141"/>
      <c r="AN177" s="141"/>
      <c r="AO177" s="141"/>
      <c r="AP177" s="141"/>
      <c r="AQ177" s="141"/>
      <c r="AR177" s="141"/>
      <c r="AS177" s="141"/>
      <c r="AT177" s="141"/>
      <c r="AU177" s="141"/>
      <c r="AV177" s="141"/>
      <c r="AW177" s="141"/>
      <c r="AX177" s="141"/>
      <c r="AY177" s="141"/>
      <c r="AZ177" s="141"/>
      <c r="BA177" s="141"/>
      <c r="BB177" s="141"/>
      <c r="BC177" s="141"/>
    </row>
    <row r="178" spans="1:55" ht="12.75" customHeight="1">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c r="AA178" s="111"/>
      <c r="AB178" s="111"/>
      <c r="AC178" s="111"/>
      <c r="AD178" s="142"/>
      <c r="AE178" s="141"/>
      <c r="AF178" s="141"/>
      <c r="AG178" s="141"/>
      <c r="AH178" s="141"/>
      <c r="AI178" s="141"/>
      <c r="AJ178" s="141"/>
      <c r="AK178" s="141"/>
      <c r="AL178" s="141"/>
      <c r="AM178" s="141"/>
      <c r="AN178" s="141"/>
      <c r="AO178" s="141"/>
      <c r="AP178" s="141"/>
      <c r="AQ178" s="141"/>
      <c r="AR178" s="141"/>
      <c r="AS178" s="141"/>
      <c r="AT178" s="141"/>
      <c r="AU178" s="141"/>
      <c r="AV178" s="141"/>
      <c r="AW178" s="141"/>
      <c r="AX178" s="141"/>
      <c r="AY178" s="141"/>
      <c r="AZ178" s="141"/>
      <c r="BA178" s="141"/>
      <c r="BB178" s="141"/>
      <c r="BC178" s="141"/>
    </row>
    <row r="179" spans="1:55" ht="12.75" customHeight="1">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c r="AA179" s="111"/>
      <c r="AB179" s="111"/>
      <c r="AC179" s="111"/>
      <c r="AD179" s="142"/>
      <c r="AE179" s="141"/>
      <c r="AF179" s="141"/>
      <c r="AG179" s="141"/>
      <c r="AH179" s="141"/>
      <c r="AI179" s="141"/>
      <c r="AJ179" s="141"/>
      <c r="AK179" s="141"/>
      <c r="AL179" s="141"/>
      <c r="AM179" s="141"/>
      <c r="AN179" s="141"/>
      <c r="AO179" s="141"/>
      <c r="AP179" s="141"/>
      <c r="AQ179" s="141"/>
      <c r="AR179" s="141"/>
      <c r="AS179" s="141"/>
      <c r="AT179" s="141"/>
      <c r="AU179" s="141"/>
      <c r="AV179" s="141"/>
      <c r="AW179" s="141"/>
      <c r="AX179" s="141"/>
      <c r="AY179" s="141"/>
      <c r="AZ179" s="141"/>
      <c r="BA179" s="141"/>
      <c r="BB179" s="141"/>
      <c r="BC179" s="141"/>
    </row>
    <row r="180" spans="1:55" ht="12.75" customHeight="1">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c r="AA180" s="111"/>
      <c r="AB180" s="111"/>
      <c r="AC180" s="111"/>
      <c r="AD180" s="142"/>
      <c r="AE180" s="141"/>
      <c r="AF180" s="141"/>
      <c r="AG180" s="141"/>
      <c r="AH180" s="141"/>
      <c r="AI180" s="141"/>
      <c r="AJ180" s="141"/>
      <c r="AK180" s="141"/>
      <c r="AL180" s="141"/>
      <c r="AM180" s="141"/>
      <c r="AN180" s="141"/>
      <c r="AO180" s="141"/>
      <c r="AP180" s="141"/>
      <c r="AQ180" s="141"/>
      <c r="AR180" s="141"/>
      <c r="AS180" s="141"/>
      <c r="AT180" s="141"/>
      <c r="AU180" s="141"/>
      <c r="AV180" s="141"/>
      <c r="AW180" s="141"/>
      <c r="AX180" s="141"/>
      <c r="AY180" s="141"/>
      <c r="AZ180" s="141"/>
      <c r="BA180" s="141"/>
      <c r="BB180" s="141"/>
      <c r="BC180" s="141"/>
    </row>
    <row r="181" spans="1:55" ht="12.75" customHeight="1">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c r="AA181" s="111"/>
      <c r="AB181" s="111"/>
      <c r="AC181" s="111"/>
      <c r="AD181" s="142"/>
      <c r="AE181" s="141"/>
      <c r="AF181" s="141"/>
      <c r="AG181" s="141"/>
      <c r="AH181" s="141"/>
      <c r="AI181" s="141"/>
      <c r="AJ181" s="141"/>
      <c r="AK181" s="141"/>
      <c r="AL181" s="141"/>
      <c r="AM181" s="141"/>
      <c r="AN181" s="141"/>
      <c r="AO181" s="141"/>
      <c r="AP181" s="141"/>
      <c r="AQ181" s="141"/>
      <c r="AR181" s="141"/>
      <c r="AS181" s="141"/>
      <c r="AT181" s="141"/>
      <c r="AU181" s="141"/>
      <c r="AV181" s="141"/>
      <c r="AW181" s="141"/>
      <c r="AX181" s="141"/>
      <c r="AY181" s="141"/>
      <c r="AZ181" s="141"/>
      <c r="BA181" s="141"/>
      <c r="BB181" s="141"/>
      <c r="BC181" s="141"/>
    </row>
    <row r="182" spans="1:55" ht="12.75" customHeight="1">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c r="AA182" s="111"/>
      <c r="AB182" s="111"/>
      <c r="AC182" s="111"/>
      <c r="AD182" s="142"/>
      <c r="AE182" s="141"/>
      <c r="AF182" s="141"/>
      <c r="AG182" s="141"/>
      <c r="AH182" s="141"/>
      <c r="AI182" s="141"/>
      <c r="AJ182" s="141"/>
      <c r="AK182" s="141"/>
      <c r="AL182" s="141"/>
      <c r="AM182" s="141"/>
      <c r="AN182" s="141"/>
      <c r="AO182" s="141"/>
      <c r="AP182" s="141"/>
      <c r="AQ182" s="141"/>
      <c r="AR182" s="141"/>
      <c r="AS182" s="141"/>
      <c r="AT182" s="141"/>
      <c r="AU182" s="141"/>
      <c r="AV182" s="141"/>
      <c r="AW182" s="141"/>
      <c r="AX182" s="141"/>
      <c r="AY182" s="141"/>
      <c r="AZ182" s="141"/>
      <c r="BA182" s="141"/>
      <c r="BB182" s="141"/>
      <c r="BC182" s="141"/>
    </row>
    <row r="183" spans="1:55" ht="12.75" customHeight="1">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c r="AA183" s="111"/>
      <c r="AB183" s="111"/>
      <c r="AC183" s="111"/>
      <c r="AD183" s="142"/>
      <c r="AE183" s="141"/>
      <c r="AF183" s="141"/>
      <c r="AG183" s="141"/>
      <c r="AH183" s="141"/>
      <c r="AI183" s="141"/>
      <c r="AJ183" s="141"/>
      <c r="AK183" s="141"/>
      <c r="AL183" s="141"/>
      <c r="AM183" s="141"/>
      <c r="AN183" s="141"/>
      <c r="AO183" s="141"/>
      <c r="AP183" s="141"/>
      <c r="AQ183" s="141"/>
      <c r="AR183" s="141"/>
      <c r="AS183" s="141"/>
      <c r="AT183" s="141"/>
      <c r="AU183" s="141"/>
      <c r="AV183" s="141"/>
      <c r="AW183" s="141"/>
      <c r="AX183" s="141"/>
      <c r="AY183" s="141"/>
      <c r="AZ183" s="141"/>
      <c r="BA183" s="141"/>
      <c r="BB183" s="141"/>
      <c r="BC183" s="141"/>
    </row>
    <row r="184" spans="1:55" ht="12.75" customHeight="1">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c r="AA184" s="111"/>
      <c r="AB184" s="111"/>
      <c r="AC184" s="111"/>
      <c r="AD184" s="142"/>
      <c r="AE184" s="141"/>
      <c r="AF184" s="141"/>
      <c r="AG184" s="141"/>
      <c r="AH184" s="141"/>
      <c r="AI184" s="141"/>
      <c r="AJ184" s="141"/>
      <c r="AK184" s="141"/>
      <c r="AL184" s="141"/>
      <c r="AM184" s="141"/>
      <c r="AN184" s="141"/>
      <c r="AO184" s="141"/>
      <c r="AP184" s="141"/>
      <c r="AQ184" s="141"/>
      <c r="AR184" s="141"/>
      <c r="AS184" s="141"/>
      <c r="AT184" s="141"/>
      <c r="AU184" s="141"/>
      <c r="AV184" s="141"/>
      <c r="AW184" s="141"/>
      <c r="AX184" s="141"/>
      <c r="AY184" s="141"/>
      <c r="AZ184" s="141"/>
      <c r="BA184" s="141"/>
      <c r="BB184" s="141"/>
      <c r="BC184" s="141"/>
    </row>
    <row r="185" spans="1:55" ht="12.75" customHeight="1">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c r="AA185" s="111"/>
      <c r="AB185" s="111"/>
      <c r="AC185" s="111"/>
      <c r="AD185" s="142"/>
      <c r="AE185" s="141"/>
      <c r="AF185" s="141"/>
      <c r="AG185" s="141"/>
      <c r="AH185" s="141"/>
      <c r="AI185" s="141"/>
      <c r="AJ185" s="141"/>
      <c r="AK185" s="141"/>
      <c r="AL185" s="141"/>
      <c r="AM185" s="141"/>
      <c r="AN185" s="141"/>
      <c r="AO185" s="141"/>
      <c r="AP185" s="141"/>
      <c r="AQ185" s="141"/>
      <c r="AR185" s="141"/>
      <c r="AS185" s="141"/>
      <c r="AT185" s="141"/>
      <c r="AU185" s="141"/>
      <c r="AV185" s="141"/>
      <c r="AW185" s="141"/>
      <c r="AX185" s="141"/>
      <c r="AY185" s="141"/>
      <c r="AZ185" s="141"/>
      <c r="BA185" s="141"/>
      <c r="BB185" s="141"/>
      <c r="BC185" s="141"/>
    </row>
    <row r="186" spans="1:55" ht="12.75" customHeight="1">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c r="AB186" s="111"/>
      <c r="AC186" s="111"/>
      <c r="AD186" s="142"/>
      <c r="AE186" s="141"/>
      <c r="AF186" s="141"/>
      <c r="AG186" s="141"/>
      <c r="AH186" s="141"/>
      <c r="AI186" s="141"/>
      <c r="AJ186" s="141"/>
      <c r="AK186" s="141"/>
      <c r="AL186" s="141"/>
      <c r="AM186" s="141"/>
      <c r="AN186" s="141"/>
      <c r="AO186" s="141"/>
      <c r="AP186" s="141"/>
      <c r="AQ186" s="141"/>
      <c r="AR186" s="141"/>
      <c r="AS186" s="141"/>
      <c r="AT186" s="141"/>
      <c r="AU186" s="141"/>
      <c r="AV186" s="141"/>
      <c r="AW186" s="141"/>
      <c r="AX186" s="141"/>
      <c r="AY186" s="141"/>
      <c r="AZ186" s="141"/>
      <c r="BA186" s="141"/>
      <c r="BB186" s="141"/>
      <c r="BC186" s="141"/>
    </row>
    <row r="187" spans="1:55" ht="12.75" customHeight="1">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c r="AB187" s="111"/>
      <c r="AC187" s="111"/>
      <c r="AD187" s="142"/>
      <c r="AE187" s="141"/>
      <c r="AF187" s="141"/>
      <c r="AG187" s="141"/>
      <c r="AH187" s="141"/>
      <c r="AI187" s="141"/>
      <c r="AJ187" s="141"/>
      <c r="AK187" s="141"/>
      <c r="AL187" s="141"/>
      <c r="AM187" s="141"/>
      <c r="AN187" s="141"/>
      <c r="AO187" s="141"/>
      <c r="AP187" s="141"/>
      <c r="AQ187" s="141"/>
      <c r="AR187" s="141"/>
      <c r="AS187" s="141"/>
      <c r="AT187" s="141"/>
      <c r="AU187" s="141"/>
      <c r="AV187" s="141"/>
      <c r="AW187" s="141"/>
      <c r="AX187" s="141"/>
      <c r="AY187" s="141"/>
      <c r="AZ187" s="141"/>
      <c r="BA187" s="141"/>
      <c r="BB187" s="141"/>
      <c r="BC187" s="141"/>
    </row>
    <row r="188" spans="1:55" ht="12.75" customHeight="1">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c r="AC188" s="111"/>
      <c r="AD188" s="142"/>
      <c r="AE188" s="141"/>
      <c r="AF188" s="141"/>
      <c r="AG188" s="141"/>
      <c r="AH188" s="141"/>
      <c r="AI188" s="141"/>
      <c r="AJ188" s="141"/>
      <c r="AK188" s="141"/>
      <c r="AL188" s="141"/>
      <c r="AM188" s="141"/>
      <c r="AN188" s="141"/>
      <c r="AO188" s="141"/>
      <c r="AP188" s="141"/>
      <c r="AQ188" s="141"/>
      <c r="AR188" s="141"/>
      <c r="AS188" s="141"/>
      <c r="AT188" s="141"/>
      <c r="AU188" s="141"/>
      <c r="AV188" s="141"/>
      <c r="AW188" s="141"/>
      <c r="AX188" s="141"/>
      <c r="AY188" s="141"/>
      <c r="AZ188" s="141"/>
      <c r="BA188" s="141"/>
      <c r="BB188" s="141"/>
      <c r="BC188" s="141"/>
    </row>
    <row r="189" spans="1:55" ht="12.75" customHeight="1">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c r="AB189" s="111"/>
      <c r="AC189" s="111"/>
      <c r="AD189" s="142"/>
      <c r="AE189" s="141"/>
      <c r="AF189" s="141"/>
      <c r="AG189" s="141"/>
      <c r="AH189" s="141"/>
      <c r="AI189" s="141"/>
      <c r="AJ189" s="141"/>
      <c r="AK189" s="141"/>
      <c r="AL189" s="141"/>
      <c r="AM189" s="141"/>
      <c r="AN189" s="141"/>
      <c r="AO189" s="141"/>
      <c r="AP189" s="141"/>
      <c r="AQ189" s="141"/>
      <c r="AR189" s="141"/>
      <c r="AS189" s="141"/>
      <c r="AT189" s="141"/>
      <c r="AU189" s="141"/>
      <c r="AV189" s="141"/>
      <c r="AW189" s="141"/>
      <c r="AX189" s="141"/>
      <c r="AY189" s="141"/>
      <c r="AZ189" s="141"/>
      <c r="BA189" s="141"/>
      <c r="BB189" s="141"/>
      <c r="BC189" s="141"/>
    </row>
    <row r="190" spans="1:55" ht="12.75" customHeight="1">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c r="AA190" s="111"/>
      <c r="AB190" s="111"/>
      <c r="AC190" s="111"/>
      <c r="AD190" s="142"/>
      <c r="AE190" s="141"/>
      <c r="AF190" s="141"/>
      <c r="AG190" s="141"/>
      <c r="AH190" s="141"/>
      <c r="AI190" s="141"/>
      <c r="AJ190" s="141"/>
      <c r="AK190" s="141"/>
      <c r="AL190" s="141"/>
      <c r="AM190" s="141"/>
      <c r="AN190" s="141"/>
      <c r="AO190" s="141"/>
      <c r="AP190" s="141"/>
      <c r="AQ190" s="141"/>
      <c r="AR190" s="141"/>
      <c r="AS190" s="141"/>
      <c r="AT190" s="141"/>
      <c r="AU190" s="141"/>
      <c r="AV190" s="141"/>
      <c r="AW190" s="141"/>
      <c r="AX190" s="141"/>
      <c r="AY190" s="141"/>
      <c r="AZ190" s="141"/>
      <c r="BA190" s="141"/>
      <c r="BB190" s="141"/>
      <c r="BC190" s="141"/>
    </row>
    <row r="191" spans="1:55" ht="12.75" customHeight="1">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c r="AB191" s="111"/>
      <c r="AC191" s="111"/>
      <c r="AD191" s="142"/>
      <c r="AE191" s="141"/>
      <c r="AF191" s="141"/>
      <c r="AG191" s="141"/>
      <c r="AH191" s="141"/>
      <c r="AI191" s="141"/>
      <c r="AJ191" s="141"/>
      <c r="AK191" s="141"/>
      <c r="AL191" s="141"/>
      <c r="AM191" s="141"/>
      <c r="AN191" s="141"/>
      <c r="AO191" s="141"/>
      <c r="AP191" s="141"/>
      <c r="AQ191" s="141"/>
      <c r="AR191" s="141"/>
      <c r="AS191" s="141"/>
      <c r="AT191" s="141"/>
      <c r="AU191" s="141"/>
      <c r="AV191" s="141"/>
      <c r="AW191" s="141"/>
      <c r="AX191" s="141"/>
      <c r="AY191" s="141"/>
      <c r="AZ191" s="141"/>
      <c r="BA191" s="141"/>
      <c r="BB191" s="141"/>
      <c r="BC191" s="141"/>
    </row>
    <row r="192" spans="1:55" ht="12.75" customHeight="1">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c r="AA192" s="111"/>
      <c r="AB192" s="111"/>
      <c r="AC192" s="111"/>
      <c r="AD192" s="142"/>
      <c r="AE192" s="141"/>
      <c r="AF192" s="141"/>
      <c r="AG192" s="141"/>
      <c r="AH192" s="141"/>
      <c r="AI192" s="141"/>
      <c r="AJ192" s="141"/>
      <c r="AK192" s="141"/>
      <c r="AL192" s="141"/>
      <c r="AM192" s="141"/>
      <c r="AN192" s="141"/>
      <c r="AO192" s="141"/>
      <c r="AP192" s="141"/>
      <c r="AQ192" s="141"/>
      <c r="AR192" s="141"/>
      <c r="AS192" s="141"/>
      <c r="AT192" s="141"/>
      <c r="AU192" s="141"/>
      <c r="AV192" s="141"/>
      <c r="AW192" s="141"/>
      <c r="AX192" s="141"/>
      <c r="AY192" s="141"/>
      <c r="AZ192" s="141"/>
      <c r="BA192" s="141"/>
      <c r="BB192" s="141"/>
      <c r="BC192" s="141"/>
    </row>
    <row r="193" spans="1:55" ht="12.75" customHeight="1">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c r="AA193" s="111"/>
      <c r="AB193" s="111"/>
      <c r="AC193" s="111"/>
      <c r="AD193" s="142"/>
      <c r="AE193" s="141"/>
      <c r="AF193" s="141"/>
      <c r="AG193" s="141"/>
      <c r="AH193" s="141"/>
      <c r="AI193" s="141"/>
      <c r="AJ193" s="141"/>
      <c r="AK193" s="141"/>
      <c r="AL193" s="141"/>
      <c r="AM193" s="141"/>
      <c r="AN193" s="141"/>
      <c r="AO193" s="141"/>
      <c r="AP193" s="141"/>
      <c r="AQ193" s="141"/>
      <c r="AR193" s="141"/>
      <c r="AS193" s="141"/>
      <c r="AT193" s="141"/>
      <c r="AU193" s="141"/>
      <c r="AV193" s="141"/>
      <c r="AW193" s="141"/>
      <c r="AX193" s="141"/>
      <c r="AY193" s="141"/>
      <c r="AZ193" s="141"/>
      <c r="BA193" s="141"/>
      <c r="BB193" s="141"/>
      <c r="BC193" s="141"/>
    </row>
    <row r="194" spans="1:55" ht="12.75" customHeight="1">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c r="AC194" s="111"/>
      <c r="AD194" s="142"/>
      <c r="AE194" s="141"/>
      <c r="AF194" s="141"/>
      <c r="AG194" s="141"/>
      <c r="AH194" s="141"/>
      <c r="AI194" s="141"/>
      <c r="AJ194" s="141"/>
      <c r="AK194" s="141"/>
      <c r="AL194" s="141"/>
      <c r="AM194" s="141"/>
      <c r="AN194" s="141"/>
      <c r="AO194" s="141"/>
      <c r="AP194" s="141"/>
      <c r="AQ194" s="141"/>
      <c r="AR194" s="141"/>
      <c r="AS194" s="141"/>
      <c r="AT194" s="141"/>
      <c r="AU194" s="141"/>
      <c r="AV194" s="141"/>
      <c r="AW194" s="141"/>
      <c r="AX194" s="141"/>
      <c r="AY194" s="141"/>
      <c r="AZ194" s="141"/>
      <c r="BA194" s="141"/>
      <c r="BB194" s="141"/>
      <c r="BC194" s="141"/>
    </row>
    <row r="195" spans="1:55" ht="12.75" customHeight="1">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c r="AC195" s="111"/>
      <c r="AD195" s="142"/>
      <c r="AE195" s="141"/>
      <c r="AF195" s="141"/>
      <c r="AG195" s="141"/>
      <c r="AH195" s="141"/>
      <c r="AI195" s="141"/>
      <c r="AJ195" s="141"/>
      <c r="AK195" s="141"/>
      <c r="AL195" s="141"/>
      <c r="AM195" s="141"/>
      <c r="AN195" s="141"/>
      <c r="AO195" s="141"/>
      <c r="AP195" s="141"/>
      <c r="AQ195" s="141"/>
      <c r="AR195" s="141"/>
      <c r="AS195" s="141"/>
      <c r="AT195" s="141"/>
      <c r="AU195" s="141"/>
      <c r="AV195" s="141"/>
      <c r="AW195" s="141"/>
      <c r="AX195" s="141"/>
      <c r="AY195" s="141"/>
      <c r="AZ195" s="141"/>
      <c r="BA195" s="141"/>
      <c r="BB195" s="141"/>
      <c r="BC195" s="141"/>
    </row>
    <row r="196" spans="1:55" ht="12.75" customHeight="1">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c r="AA196" s="111"/>
      <c r="AB196" s="111"/>
      <c r="AC196" s="111"/>
      <c r="AD196" s="142"/>
      <c r="AE196" s="141"/>
      <c r="AF196" s="141"/>
      <c r="AG196" s="141"/>
      <c r="AH196" s="141"/>
      <c r="AI196" s="141"/>
      <c r="AJ196" s="141"/>
      <c r="AK196" s="141"/>
      <c r="AL196" s="141"/>
      <c r="AM196" s="141"/>
      <c r="AN196" s="141"/>
      <c r="AO196" s="141"/>
      <c r="AP196" s="141"/>
      <c r="AQ196" s="141"/>
      <c r="AR196" s="141"/>
      <c r="AS196" s="141"/>
      <c r="AT196" s="141"/>
      <c r="AU196" s="141"/>
      <c r="AV196" s="141"/>
      <c r="AW196" s="141"/>
      <c r="AX196" s="141"/>
      <c r="AY196" s="141"/>
      <c r="AZ196" s="141"/>
      <c r="BA196" s="141"/>
      <c r="BB196" s="141"/>
      <c r="BC196" s="141"/>
    </row>
    <row r="197" spans="1:55" ht="12.75" customHeight="1">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c r="AA197" s="111"/>
      <c r="AB197" s="111"/>
      <c r="AC197" s="111"/>
      <c r="AD197" s="142"/>
      <c r="AE197" s="141"/>
      <c r="AF197" s="141"/>
      <c r="AG197" s="141"/>
      <c r="AH197" s="141"/>
      <c r="AI197" s="141"/>
      <c r="AJ197" s="141"/>
      <c r="AK197" s="141"/>
      <c r="AL197" s="141"/>
      <c r="AM197" s="141"/>
      <c r="AN197" s="141"/>
      <c r="AO197" s="141"/>
      <c r="AP197" s="141"/>
      <c r="AQ197" s="141"/>
      <c r="AR197" s="141"/>
      <c r="AS197" s="141"/>
      <c r="AT197" s="141"/>
      <c r="AU197" s="141"/>
      <c r="AV197" s="141"/>
      <c r="AW197" s="141"/>
      <c r="AX197" s="141"/>
      <c r="AY197" s="141"/>
      <c r="AZ197" s="141"/>
      <c r="BA197" s="141"/>
      <c r="BB197" s="141"/>
      <c r="BC197" s="141"/>
    </row>
    <row r="198" spans="1:55" ht="12.75" customHeight="1">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c r="AA198" s="111"/>
      <c r="AB198" s="111"/>
      <c r="AC198" s="111"/>
      <c r="AD198" s="142"/>
      <c r="AE198" s="141"/>
      <c r="AF198" s="141"/>
      <c r="AG198" s="141"/>
      <c r="AH198" s="141"/>
      <c r="AI198" s="141"/>
      <c r="AJ198" s="141"/>
      <c r="AK198" s="141"/>
      <c r="AL198" s="141"/>
      <c r="AM198" s="141"/>
      <c r="AN198" s="141"/>
      <c r="AO198" s="141"/>
      <c r="AP198" s="141"/>
      <c r="AQ198" s="141"/>
      <c r="AR198" s="141"/>
      <c r="AS198" s="141"/>
      <c r="AT198" s="141"/>
      <c r="AU198" s="141"/>
      <c r="AV198" s="141"/>
      <c r="AW198" s="141"/>
      <c r="AX198" s="141"/>
      <c r="AY198" s="141"/>
      <c r="AZ198" s="141"/>
      <c r="BA198" s="141"/>
      <c r="BB198" s="141"/>
      <c r="BC198" s="141"/>
    </row>
    <row r="199" spans="1:55" ht="12.75" customHeight="1">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c r="AA199" s="111"/>
      <c r="AB199" s="111"/>
      <c r="AC199" s="111"/>
      <c r="AD199" s="142"/>
      <c r="AE199" s="141"/>
      <c r="AF199" s="141"/>
      <c r="AG199" s="141"/>
      <c r="AH199" s="141"/>
      <c r="AI199" s="141"/>
      <c r="AJ199" s="141"/>
      <c r="AK199" s="141"/>
      <c r="AL199" s="141"/>
      <c r="AM199" s="141"/>
      <c r="AN199" s="141"/>
      <c r="AO199" s="141"/>
      <c r="AP199" s="141"/>
      <c r="AQ199" s="141"/>
      <c r="AR199" s="141"/>
      <c r="AS199" s="141"/>
      <c r="AT199" s="141"/>
      <c r="AU199" s="141"/>
      <c r="AV199" s="141"/>
      <c r="AW199" s="141"/>
      <c r="AX199" s="141"/>
      <c r="AY199" s="141"/>
      <c r="AZ199" s="141"/>
      <c r="BA199" s="141"/>
      <c r="BB199" s="141"/>
      <c r="BC199" s="141"/>
    </row>
    <row r="200" spans="1:55" ht="12.75" customHeight="1">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c r="AA200" s="111"/>
      <c r="AB200" s="111"/>
      <c r="AC200" s="111"/>
      <c r="AD200" s="142"/>
      <c r="AE200" s="141"/>
      <c r="AF200" s="141"/>
      <c r="AG200" s="141"/>
      <c r="AH200" s="141"/>
      <c r="AI200" s="141"/>
      <c r="AJ200" s="141"/>
      <c r="AK200" s="141"/>
      <c r="AL200" s="141"/>
      <c r="AM200" s="141"/>
      <c r="AN200" s="141"/>
      <c r="AO200" s="141"/>
      <c r="AP200" s="141"/>
      <c r="AQ200" s="141"/>
      <c r="AR200" s="141"/>
      <c r="AS200" s="141"/>
      <c r="AT200" s="141"/>
      <c r="AU200" s="141"/>
      <c r="AV200" s="141"/>
      <c r="AW200" s="141"/>
      <c r="AX200" s="141"/>
      <c r="AY200" s="141"/>
      <c r="AZ200" s="141"/>
      <c r="BA200" s="141"/>
      <c r="BB200" s="141"/>
      <c r="BC200" s="141"/>
    </row>
    <row r="201" spans="1:55" ht="12.75" customHeight="1">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c r="AA201" s="111"/>
      <c r="AB201" s="111"/>
      <c r="AC201" s="111"/>
      <c r="AD201" s="142"/>
      <c r="AE201" s="141"/>
      <c r="AF201" s="141"/>
      <c r="AG201" s="141"/>
      <c r="AH201" s="141"/>
      <c r="AI201" s="141"/>
      <c r="AJ201" s="141"/>
      <c r="AK201" s="141"/>
      <c r="AL201" s="141"/>
      <c r="AM201" s="141"/>
      <c r="AN201" s="141"/>
      <c r="AO201" s="141"/>
      <c r="AP201" s="141"/>
      <c r="AQ201" s="141"/>
      <c r="AR201" s="141"/>
      <c r="AS201" s="141"/>
      <c r="AT201" s="141"/>
      <c r="AU201" s="141"/>
      <c r="AV201" s="141"/>
      <c r="AW201" s="141"/>
      <c r="AX201" s="141"/>
      <c r="AY201" s="141"/>
      <c r="AZ201" s="141"/>
      <c r="BA201" s="141"/>
      <c r="BB201" s="141"/>
      <c r="BC201" s="141"/>
    </row>
    <row r="202" spans="1:55" ht="12.75" customHeight="1">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1"/>
      <c r="AD202" s="142"/>
      <c r="AE202" s="141"/>
      <c r="AF202" s="141"/>
      <c r="AG202" s="141"/>
      <c r="AH202" s="141"/>
      <c r="AI202" s="141"/>
      <c r="AJ202" s="141"/>
      <c r="AK202" s="141"/>
      <c r="AL202" s="141"/>
      <c r="AM202" s="141"/>
      <c r="AN202" s="141"/>
      <c r="AO202" s="141"/>
      <c r="AP202" s="141"/>
      <c r="AQ202" s="141"/>
      <c r="AR202" s="141"/>
      <c r="AS202" s="141"/>
      <c r="AT202" s="141"/>
      <c r="AU202" s="141"/>
      <c r="AV202" s="141"/>
      <c r="AW202" s="141"/>
      <c r="AX202" s="141"/>
      <c r="AY202" s="141"/>
      <c r="AZ202" s="141"/>
      <c r="BA202" s="141"/>
      <c r="BB202" s="141"/>
      <c r="BC202" s="141"/>
    </row>
    <row r="203" spans="1:55" ht="12.75" customHeight="1">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c r="AA203" s="111"/>
      <c r="AB203" s="111"/>
      <c r="AC203" s="111"/>
      <c r="AD203" s="142"/>
      <c r="AE203" s="141"/>
      <c r="AF203" s="141"/>
      <c r="AG203" s="141"/>
      <c r="AH203" s="141"/>
      <c r="AI203" s="141"/>
      <c r="AJ203" s="141"/>
      <c r="AK203" s="141"/>
      <c r="AL203" s="141"/>
      <c r="AM203" s="141"/>
      <c r="AN203" s="141"/>
      <c r="AO203" s="141"/>
      <c r="AP203" s="141"/>
      <c r="AQ203" s="141"/>
      <c r="AR203" s="141"/>
      <c r="AS203" s="141"/>
      <c r="AT203" s="141"/>
      <c r="AU203" s="141"/>
      <c r="AV203" s="141"/>
      <c r="AW203" s="141"/>
      <c r="AX203" s="141"/>
      <c r="AY203" s="141"/>
      <c r="AZ203" s="141"/>
      <c r="BA203" s="141"/>
      <c r="BB203" s="141"/>
      <c r="BC203" s="141"/>
    </row>
    <row r="204" spans="1:55" ht="12.75" customHeight="1">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c r="AA204" s="111"/>
      <c r="AB204" s="111"/>
      <c r="AC204" s="111"/>
      <c r="AD204" s="142"/>
      <c r="AE204" s="141"/>
      <c r="AF204" s="141"/>
      <c r="AG204" s="141"/>
      <c r="AH204" s="141"/>
      <c r="AI204" s="141"/>
      <c r="AJ204" s="141"/>
      <c r="AK204" s="141"/>
      <c r="AL204" s="141"/>
      <c r="AM204" s="141"/>
      <c r="AN204" s="141"/>
      <c r="AO204" s="141"/>
      <c r="AP204" s="141"/>
      <c r="AQ204" s="141"/>
      <c r="AR204" s="141"/>
      <c r="AS204" s="141"/>
      <c r="AT204" s="141"/>
      <c r="AU204" s="141"/>
      <c r="AV204" s="141"/>
      <c r="AW204" s="141"/>
      <c r="AX204" s="141"/>
      <c r="AY204" s="141"/>
      <c r="AZ204" s="141"/>
      <c r="BA204" s="141"/>
      <c r="BB204" s="141"/>
      <c r="BC204" s="141"/>
    </row>
    <row r="205" spans="1:55" ht="12.75" customHeight="1">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c r="AA205" s="111"/>
      <c r="AB205" s="111"/>
      <c r="AC205" s="111"/>
      <c r="AD205" s="142"/>
      <c r="AE205" s="141"/>
      <c r="AF205" s="141"/>
      <c r="AG205" s="141"/>
      <c r="AH205" s="141"/>
      <c r="AI205" s="141"/>
      <c r="AJ205" s="141"/>
      <c r="AK205" s="141"/>
      <c r="AL205" s="141"/>
      <c r="AM205" s="141"/>
      <c r="AN205" s="141"/>
      <c r="AO205" s="141"/>
      <c r="AP205" s="141"/>
      <c r="AQ205" s="141"/>
      <c r="AR205" s="141"/>
      <c r="AS205" s="141"/>
      <c r="AT205" s="141"/>
      <c r="AU205" s="141"/>
      <c r="AV205" s="141"/>
      <c r="AW205" s="141"/>
      <c r="AX205" s="141"/>
      <c r="AY205" s="141"/>
      <c r="AZ205" s="141"/>
      <c r="BA205" s="141"/>
      <c r="BB205" s="141"/>
      <c r="BC205" s="141"/>
    </row>
    <row r="206" spans="1:55" ht="12.75" customHeight="1">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c r="AA206" s="111"/>
      <c r="AB206" s="111"/>
      <c r="AC206" s="111"/>
      <c r="AD206" s="142"/>
      <c r="AE206" s="141"/>
      <c r="AF206" s="141"/>
      <c r="AG206" s="141"/>
      <c r="AH206" s="141"/>
      <c r="AI206" s="141"/>
      <c r="AJ206" s="141"/>
      <c r="AK206" s="141"/>
      <c r="AL206" s="141"/>
      <c r="AM206" s="141"/>
      <c r="AN206" s="141"/>
      <c r="AO206" s="141"/>
      <c r="AP206" s="141"/>
      <c r="AQ206" s="141"/>
      <c r="AR206" s="141"/>
      <c r="AS206" s="141"/>
      <c r="AT206" s="141"/>
      <c r="AU206" s="141"/>
      <c r="AV206" s="141"/>
      <c r="AW206" s="141"/>
      <c r="AX206" s="141"/>
      <c r="AY206" s="141"/>
      <c r="AZ206" s="141"/>
      <c r="BA206" s="141"/>
      <c r="BB206" s="141"/>
      <c r="BC206" s="141"/>
    </row>
    <row r="207" spans="1:55" ht="12.75" customHeight="1">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c r="AA207" s="111"/>
      <c r="AB207" s="111"/>
      <c r="AC207" s="111"/>
      <c r="AD207" s="142"/>
      <c r="AE207" s="141"/>
      <c r="AF207" s="141"/>
      <c r="AG207" s="141"/>
      <c r="AH207" s="141"/>
      <c r="AI207" s="141"/>
      <c r="AJ207" s="141"/>
      <c r="AK207" s="141"/>
      <c r="AL207" s="141"/>
      <c r="AM207" s="141"/>
      <c r="AN207" s="141"/>
      <c r="AO207" s="141"/>
      <c r="AP207" s="141"/>
      <c r="AQ207" s="141"/>
      <c r="AR207" s="141"/>
      <c r="AS207" s="141"/>
      <c r="AT207" s="141"/>
      <c r="AU207" s="141"/>
      <c r="AV207" s="141"/>
      <c r="AW207" s="141"/>
      <c r="AX207" s="141"/>
      <c r="AY207" s="141"/>
      <c r="AZ207" s="141"/>
      <c r="BA207" s="141"/>
      <c r="BB207" s="141"/>
      <c r="BC207" s="141"/>
    </row>
    <row r="208" spans="1:55" ht="12.75" customHeight="1">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c r="AA208" s="111"/>
      <c r="AB208" s="111"/>
      <c r="AC208" s="111"/>
      <c r="AD208" s="142"/>
      <c r="AE208" s="141"/>
      <c r="AF208" s="141"/>
      <c r="AG208" s="141"/>
      <c r="AH208" s="141"/>
      <c r="AI208" s="141"/>
      <c r="AJ208" s="141"/>
      <c r="AK208" s="141"/>
      <c r="AL208" s="141"/>
      <c r="AM208" s="141"/>
      <c r="AN208" s="141"/>
      <c r="AO208" s="141"/>
      <c r="AP208" s="141"/>
      <c r="AQ208" s="141"/>
      <c r="AR208" s="141"/>
      <c r="AS208" s="141"/>
      <c r="AT208" s="141"/>
      <c r="AU208" s="141"/>
      <c r="AV208" s="141"/>
      <c r="AW208" s="141"/>
      <c r="AX208" s="141"/>
      <c r="AY208" s="141"/>
      <c r="AZ208" s="141"/>
      <c r="BA208" s="141"/>
      <c r="BB208" s="141"/>
      <c r="BC208" s="141"/>
    </row>
    <row r="209" spans="1:55" ht="12.75" customHeight="1">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c r="AA209" s="111"/>
      <c r="AB209" s="111"/>
      <c r="AC209" s="111"/>
      <c r="AD209" s="142"/>
      <c r="AE209" s="141"/>
      <c r="AF209" s="141"/>
      <c r="AG209" s="141"/>
      <c r="AH209" s="141"/>
      <c r="AI209" s="141"/>
      <c r="AJ209" s="141"/>
      <c r="AK209" s="141"/>
      <c r="AL209" s="141"/>
      <c r="AM209" s="141"/>
      <c r="AN209" s="141"/>
      <c r="AO209" s="141"/>
      <c r="AP209" s="141"/>
      <c r="AQ209" s="141"/>
      <c r="AR209" s="141"/>
      <c r="AS209" s="141"/>
      <c r="AT209" s="141"/>
      <c r="AU209" s="141"/>
      <c r="AV209" s="141"/>
      <c r="AW209" s="141"/>
      <c r="AX209" s="141"/>
      <c r="AY209" s="141"/>
      <c r="AZ209" s="141"/>
      <c r="BA209" s="141"/>
      <c r="BB209" s="141"/>
      <c r="BC209" s="141"/>
    </row>
    <row r="210" spans="1:55" ht="12.75" customHeight="1">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c r="AA210" s="111"/>
      <c r="AB210" s="111"/>
      <c r="AC210" s="111"/>
      <c r="AD210" s="142"/>
      <c r="AE210" s="141"/>
      <c r="AF210" s="141"/>
      <c r="AG210" s="141"/>
      <c r="AH210" s="141"/>
      <c r="AI210" s="141"/>
      <c r="AJ210" s="141"/>
      <c r="AK210" s="141"/>
      <c r="AL210" s="141"/>
      <c r="AM210" s="141"/>
      <c r="AN210" s="141"/>
      <c r="AO210" s="141"/>
      <c r="AP210" s="141"/>
      <c r="AQ210" s="141"/>
      <c r="AR210" s="141"/>
      <c r="AS210" s="141"/>
      <c r="AT210" s="141"/>
      <c r="AU210" s="141"/>
      <c r="AV210" s="141"/>
      <c r="AW210" s="141"/>
      <c r="AX210" s="141"/>
      <c r="AY210" s="141"/>
      <c r="AZ210" s="141"/>
      <c r="BA210" s="141"/>
      <c r="BB210" s="141"/>
      <c r="BC210" s="141"/>
    </row>
    <row r="211" spans="1:55" ht="12.75" customHeight="1">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c r="AA211" s="111"/>
      <c r="AB211" s="111"/>
      <c r="AC211" s="111"/>
      <c r="AD211" s="142"/>
      <c r="AE211" s="141"/>
      <c r="AF211" s="141"/>
      <c r="AG211" s="141"/>
      <c r="AH211" s="141"/>
      <c r="AI211" s="141"/>
      <c r="AJ211" s="141"/>
      <c r="AK211" s="141"/>
      <c r="AL211" s="141"/>
      <c r="AM211" s="141"/>
      <c r="AN211" s="141"/>
      <c r="AO211" s="141"/>
      <c r="AP211" s="141"/>
      <c r="AQ211" s="141"/>
      <c r="AR211" s="141"/>
      <c r="AS211" s="141"/>
      <c r="AT211" s="141"/>
      <c r="AU211" s="141"/>
      <c r="AV211" s="141"/>
      <c r="AW211" s="141"/>
      <c r="AX211" s="141"/>
      <c r="AY211" s="141"/>
      <c r="AZ211" s="141"/>
      <c r="BA211" s="141"/>
      <c r="BB211" s="141"/>
      <c r="BC211" s="141"/>
    </row>
    <row r="212" spans="1:55" ht="12.75" customHeight="1">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c r="AA212" s="111"/>
      <c r="AB212" s="111"/>
      <c r="AC212" s="111"/>
      <c r="AD212" s="142"/>
      <c r="AE212" s="141"/>
      <c r="AF212" s="141"/>
      <c r="AG212" s="141"/>
      <c r="AH212" s="141"/>
      <c r="AI212" s="141"/>
      <c r="AJ212" s="141"/>
      <c r="AK212" s="141"/>
      <c r="AL212" s="141"/>
      <c r="AM212" s="141"/>
      <c r="AN212" s="141"/>
      <c r="AO212" s="141"/>
      <c r="AP212" s="141"/>
      <c r="AQ212" s="141"/>
      <c r="AR212" s="141"/>
      <c r="AS212" s="141"/>
      <c r="AT212" s="141"/>
      <c r="AU212" s="141"/>
      <c r="AV212" s="141"/>
      <c r="AW212" s="141"/>
      <c r="AX212" s="141"/>
      <c r="AY212" s="141"/>
      <c r="AZ212" s="141"/>
      <c r="BA212" s="141"/>
      <c r="BB212" s="141"/>
      <c r="BC212" s="141"/>
    </row>
    <row r="213" spans="1:55" ht="12.75" customHeight="1">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c r="AA213" s="111"/>
      <c r="AB213" s="111"/>
      <c r="AC213" s="111"/>
      <c r="AD213" s="142"/>
      <c r="AE213" s="141"/>
      <c r="AF213" s="141"/>
      <c r="AG213" s="141"/>
      <c r="AH213" s="141"/>
      <c r="AI213" s="141"/>
      <c r="AJ213" s="141"/>
      <c r="AK213" s="141"/>
      <c r="AL213" s="141"/>
      <c r="AM213" s="141"/>
      <c r="AN213" s="141"/>
      <c r="AO213" s="141"/>
      <c r="AP213" s="141"/>
      <c r="AQ213" s="141"/>
      <c r="AR213" s="141"/>
      <c r="AS213" s="141"/>
      <c r="AT213" s="141"/>
      <c r="AU213" s="141"/>
      <c r="AV213" s="141"/>
      <c r="AW213" s="141"/>
      <c r="AX213" s="141"/>
      <c r="AY213" s="141"/>
      <c r="AZ213" s="141"/>
      <c r="BA213" s="141"/>
      <c r="BB213" s="141"/>
      <c r="BC213" s="141"/>
    </row>
    <row r="214" spans="1:55" ht="12.75" customHeight="1">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111"/>
      <c r="AD214" s="142"/>
      <c r="AE214" s="141"/>
      <c r="AF214" s="141"/>
      <c r="AG214" s="141"/>
      <c r="AH214" s="141"/>
      <c r="AI214" s="141"/>
      <c r="AJ214" s="141"/>
      <c r="AK214" s="141"/>
      <c r="AL214" s="141"/>
      <c r="AM214" s="141"/>
      <c r="AN214" s="141"/>
      <c r="AO214" s="141"/>
      <c r="AP214" s="141"/>
      <c r="AQ214" s="141"/>
      <c r="AR214" s="141"/>
      <c r="AS214" s="141"/>
      <c r="AT214" s="141"/>
      <c r="AU214" s="141"/>
      <c r="AV214" s="141"/>
      <c r="AW214" s="141"/>
      <c r="AX214" s="141"/>
      <c r="AY214" s="141"/>
      <c r="AZ214" s="141"/>
      <c r="BA214" s="141"/>
      <c r="BB214" s="141"/>
      <c r="BC214" s="141"/>
    </row>
    <row r="215" spans="1:55" ht="12.75" customHeight="1">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c r="AA215" s="111"/>
      <c r="AB215" s="111"/>
      <c r="AC215" s="111"/>
      <c r="AD215" s="142"/>
      <c r="AE215" s="141"/>
      <c r="AF215" s="141"/>
      <c r="AG215" s="141"/>
      <c r="AH215" s="141"/>
      <c r="AI215" s="141"/>
      <c r="AJ215" s="141"/>
      <c r="AK215" s="141"/>
      <c r="AL215" s="141"/>
      <c r="AM215" s="141"/>
      <c r="AN215" s="141"/>
      <c r="AO215" s="141"/>
      <c r="AP215" s="141"/>
      <c r="AQ215" s="141"/>
      <c r="AR215" s="141"/>
      <c r="AS215" s="141"/>
      <c r="AT215" s="141"/>
      <c r="AU215" s="141"/>
      <c r="AV215" s="141"/>
      <c r="AW215" s="141"/>
      <c r="AX215" s="141"/>
      <c r="AY215" s="141"/>
      <c r="AZ215" s="141"/>
      <c r="BA215" s="141"/>
      <c r="BB215" s="141"/>
      <c r="BC215" s="141"/>
    </row>
    <row r="216" spans="1:55" ht="12.75" customHeight="1">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c r="AA216" s="111"/>
      <c r="AB216" s="111"/>
      <c r="AC216" s="111"/>
      <c r="AD216" s="142"/>
      <c r="AE216" s="141"/>
      <c r="AF216" s="141"/>
      <c r="AG216" s="141"/>
      <c r="AH216" s="141"/>
      <c r="AI216" s="141"/>
      <c r="AJ216" s="141"/>
      <c r="AK216" s="141"/>
      <c r="AL216" s="141"/>
      <c r="AM216" s="141"/>
      <c r="AN216" s="141"/>
      <c r="AO216" s="141"/>
      <c r="AP216" s="141"/>
      <c r="AQ216" s="141"/>
      <c r="AR216" s="141"/>
      <c r="AS216" s="141"/>
      <c r="AT216" s="141"/>
      <c r="AU216" s="141"/>
      <c r="AV216" s="141"/>
      <c r="AW216" s="141"/>
      <c r="AX216" s="141"/>
      <c r="AY216" s="141"/>
      <c r="AZ216" s="141"/>
      <c r="BA216" s="141"/>
      <c r="BB216" s="141"/>
      <c r="BC216" s="141"/>
    </row>
    <row r="217" spans="1:55" ht="12.75" customHeight="1">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111"/>
      <c r="AD217" s="142"/>
      <c r="AE217" s="141"/>
      <c r="AF217" s="141"/>
      <c r="AG217" s="141"/>
      <c r="AH217" s="141"/>
      <c r="AI217" s="141"/>
      <c r="AJ217" s="141"/>
      <c r="AK217" s="141"/>
      <c r="AL217" s="141"/>
      <c r="AM217" s="141"/>
      <c r="AN217" s="141"/>
      <c r="AO217" s="141"/>
      <c r="AP217" s="141"/>
      <c r="AQ217" s="141"/>
      <c r="AR217" s="141"/>
      <c r="AS217" s="141"/>
      <c r="AT217" s="141"/>
      <c r="AU217" s="141"/>
      <c r="AV217" s="141"/>
      <c r="AW217" s="141"/>
      <c r="AX217" s="141"/>
      <c r="AY217" s="141"/>
      <c r="AZ217" s="141"/>
      <c r="BA217" s="141"/>
      <c r="BB217" s="141"/>
      <c r="BC217" s="141"/>
    </row>
    <row r="218" spans="1:55" ht="12.75" customHeight="1">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c r="AA218" s="111"/>
      <c r="AB218" s="111"/>
      <c r="AC218" s="111"/>
      <c r="AD218" s="142"/>
      <c r="AE218" s="141"/>
      <c r="AF218" s="141"/>
      <c r="AG218" s="141"/>
      <c r="AH218" s="141"/>
      <c r="AI218" s="141"/>
      <c r="AJ218" s="141"/>
      <c r="AK218" s="141"/>
      <c r="AL218" s="141"/>
      <c r="AM218" s="141"/>
      <c r="AN218" s="141"/>
      <c r="AO218" s="141"/>
      <c r="AP218" s="141"/>
      <c r="AQ218" s="141"/>
      <c r="AR218" s="141"/>
      <c r="AS218" s="141"/>
      <c r="AT218" s="141"/>
      <c r="AU218" s="141"/>
      <c r="AV218" s="141"/>
      <c r="AW218" s="141"/>
      <c r="AX218" s="141"/>
      <c r="AY218" s="141"/>
      <c r="AZ218" s="141"/>
      <c r="BA218" s="141"/>
      <c r="BB218" s="141"/>
      <c r="BC218" s="141"/>
    </row>
    <row r="219" spans="1:55" ht="12.75" customHeight="1">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c r="AA219" s="111"/>
      <c r="AB219" s="111"/>
      <c r="AC219" s="111"/>
      <c r="AD219" s="142"/>
      <c r="AE219" s="141"/>
      <c r="AF219" s="141"/>
      <c r="AG219" s="141"/>
      <c r="AH219" s="141"/>
      <c r="AI219" s="141"/>
      <c r="AJ219" s="141"/>
      <c r="AK219" s="141"/>
      <c r="AL219" s="141"/>
      <c r="AM219" s="141"/>
      <c r="AN219" s="141"/>
      <c r="AO219" s="141"/>
      <c r="AP219" s="141"/>
      <c r="AQ219" s="141"/>
      <c r="AR219" s="141"/>
      <c r="AS219" s="141"/>
      <c r="AT219" s="141"/>
      <c r="AU219" s="141"/>
      <c r="AV219" s="141"/>
      <c r="AW219" s="141"/>
      <c r="AX219" s="141"/>
      <c r="AY219" s="141"/>
      <c r="AZ219" s="141"/>
      <c r="BA219" s="141"/>
      <c r="BB219" s="141"/>
      <c r="BC219" s="141"/>
    </row>
    <row r="220" spans="1:55" ht="12.75" customHeight="1">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c r="AA220" s="111"/>
      <c r="AB220" s="111"/>
      <c r="AC220" s="111"/>
      <c r="AD220" s="142"/>
      <c r="AE220" s="141"/>
      <c r="AF220" s="141"/>
      <c r="AG220" s="141"/>
      <c r="AH220" s="141"/>
      <c r="AI220" s="141"/>
      <c r="AJ220" s="141"/>
      <c r="AK220" s="141"/>
      <c r="AL220" s="141"/>
      <c r="AM220" s="141"/>
      <c r="AN220" s="141"/>
      <c r="AO220" s="141"/>
      <c r="AP220" s="141"/>
      <c r="AQ220" s="141"/>
      <c r="AR220" s="141"/>
      <c r="AS220" s="141"/>
      <c r="AT220" s="141"/>
      <c r="AU220" s="141"/>
      <c r="AV220" s="141"/>
      <c r="AW220" s="141"/>
      <c r="AX220" s="141"/>
      <c r="AY220" s="141"/>
      <c r="AZ220" s="141"/>
      <c r="BA220" s="141"/>
      <c r="BB220" s="141"/>
      <c r="BC220" s="141"/>
    </row>
    <row r="221" spans="1:55" ht="12.75" customHeight="1">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c r="AA221" s="111"/>
      <c r="AB221" s="111"/>
      <c r="AC221" s="111"/>
      <c r="AD221" s="142"/>
      <c r="AE221" s="141"/>
      <c r="AF221" s="141"/>
      <c r="AG221" s="141"/>
      <c r="AH221" s="141"/>
      <c r="AI221" s="141"/>
      <c r="AJ221" s="141"/>
      <c r="AK221" s="141"/>
      <c r="AL221" s="141"/>
      <c r="AM221" s="141"/>
      <c r="AN221" s="141"/>
      <c r="AO221" s="141"/>
      <c r="AP221" s="141"/>
      <c r="AQ221" s="141"/>
      <c r="AR221" s="141"/>
      <c r="AS221" s="141"/>
      <c r="AT221" s="141"/>
      <c r="AU221" s="141"/>
      <c r="AV221" s="141"/>
      <c r="AW221" s="141"/>
      <c r="AX221" s="141"/>
      <c r="AY221" s="141"/>
      <c r="AZ221" s="141"/>
      <c r="BA221" s="141"/>
      <c r="BB221" s="141"/>
      <c r="BC221" s="141"/>
    </row>
    <row r="222" spans="1:55" ht="12.75" customHeight="1">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c r="AA222" s="111"/>
      <c r="AB222" s="111"/>
      <c r="AC222" s="111"/>
      <c r="AD222" s="142"/>
      <c r="AE222" s="141"/>
      <c r="AF222" s="141"/>
      <c r="AG222" s="141"/>
      <c r="AH222" s="141"/>
      <c r="AI222" s="141"/>
      <c r="AJ222" s="141"/>
      <c r="AK222" s="141"/>
      <c r="AL222" s="141"/>
      <c r="AM222" s="141"/>
      <c r="AN222" s="141"/>
      <c r="AO222" s="141"/>
      <c r="AP222" s="141"/>
      <c r="AQ222" s="141"/>
      <c r="AR222" s="141"/>
      <c r="AS222" s="141"/>
      <c r="AT222" s="141"/>
      <c r="AU222" s="141"/>
      <c r="AV222" s="141"/>
      <c r="AW222" s="141"/>
      <c r="AX222" s="141"/>
      <c r="AY222" s="141"/>
      <c r="AZ222" s="141"/>
      <c r="BA222" s="141"/>
      <c r="BB222" s="141"/>
      <c r="BC222" s="141"/>
    </row>
    <row r="223" spans="1:55" ht="12.75" customHeight="1">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c r="AA223" s="111"/>
      <c r="AB223" s="111"/>
      <c r="AC223" s="111"/>
      <c r="AD223" s="142"/>
      <c r="AE223" s="141"/>
      <c r="AF223" s="141"/>
      <c r="AG223" s="141"/>
      <c r="AH223" s="141"/>
      <c r="AI223" s="141"/>
      <c r="AJ223" s="141"/>
      <c r="AK223" s="141"/>
      <c r="AL223" s="141"/>
      <c r="AM223" s="141"/>
      <c r="AN223" s="141"/>
      <c r="AO223" s="141"/>
      <c r="AP223" s="141"/>
      <c r="AQ223" s="141"/>
      <c r="AR223" s="141"/>
      <c r="AS223" s="141"/>
      <c r="AT223" s="141"/>
      <c r="AU223" s="141"/>
      <c r="AV223" s="141"/>
      <c r="AW223" s="141"/>
      <c r="AX223" s="141"/>
      <c r="AY223" s="141"/>
      <c r="AZ223" s="141"/>
      <c r="BA223" s="141"/>
      <c r="BB223" s="141"/>
      <c r="BC223" s="141"/>
    </row>
    <row r="224" spans="1:55" ht="12.75" customHeight="1">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c r="AA224" s="111"/>
      <c r="AB224" s="111"/>
      <c r="AC224" s="111"/>
      <c r="AD224" s="142"/>
      <c r="AE224" s="141"/>
      <c r="AF224" s="141"/>
      <c r="AG224" s="141"/>
      <c r="AH224" s="141"/>
      <c r="AI224" s="141"/>
      <c r="AJ224" s="141"/>
      <c r="AK224" s="141"/>
      <c r="AL224" s="141"/>
      <c r="AM224" s="141"/>
      <c r="AN224" s="141"/>
      <c r="AO224" s="141"/>
      <c r="AP224" s="141"/>
      <c r="AQ224" s="141"/>
      <c r="AR224" s="141"/>
      <c r="AS224" s="141"/>
      <c r="AT224" s="141"/>
      <c r="AU224" s="141"/>
      <c r="AV224" s="141"/>
      <c r="AW224" s="141"/>
      <c r="AX224" s="141"/>
      <c r="AY224" s="141"/>
      <c r="AZ224" s="141"/>
      <c r="BA224" s="141"/>
      <c r="BB224" s="141"/>
      <c r="BC224" s="141"/>
    </row>
    <row r="225" spans="1:55" ht="12.75" customHeight="1">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c r="AA225" s="111"/>
      <c r="AB225" s="111"/>
      <c r="AC225" s="111"/>
      <c r="AD225" s="142"/>
      <c r="AE225" s="141"/>
      <c r="AF225" s="141"/>
      <c r="AG225" s="141"/>
      <c r="AH225" s="141"/>
      <c r="AI225" s="141"/>
      <c r="AJ225" s="141"/>
      <c r="AK225" s="141"/>
      <c r="AL225" s="141"/>
      <c r="AM225" s="141"/>
      <c r="AN225" s="141"/>
      <c r="AO225" s="141"/>
      <c r="AP225" s="141"/>
      <c r="AQ225" s="141"/>
      <c r="AR225" s="141"/>
      <c r="AS225" s="141"/>
      <c r="AT225" s="141"/>
      <c r="AU225" s="141"/>
      <c r="AV225" s="141"/>
      <c r="AW225" s="141"/>
      <c r="AX225" s="141"/>
      <c r="AY225" s="141"/>
      <c r="AZ225" s="141"/>
      <c r="BA225" s="141"/>
      <c r="BB225" s="141"/>
      <c r="BC225" s="141"/>
    </row>
    <row r="226" spans="1:55" ht="12.75" customHeight="1">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c r="AA226" s="111"/>
      <c r="AB226" s="111"/>
      <c r="AC226" s="111"/>
      <c r="AD226" s="142"/>
      <c r="AE226" s="141"/>
      <c r="AF226" s="141"/>
      <c r="AG226" s="141"/>
      <c r="AH226" s="141"/>
      <c r="AI226" s="141"/>
      <c r="AJ226" s="141"/>
      <c r="AK226" s="141"/>
      <c r="AL226" s="141"/>
      <c r="AM226" s="141"/>
      <c r="AN226" s="141"/>
      <c r="AO226" s="141"/>
      <c r="AP226" s="141"/>
      <c r="AQ226" s="141"/>
      <c r="AR226" s="141"/>
      <c r="AS226" s="141"/>
      <c r="AT226" s="141"/>
      <c r="AU226" s="141"/>
      <c r="AV226" s="141"/>
      <c r="AW226" s="141"/>
      <c r="AX226" s="141"/>
      <c r="AY226" s="141"/>
      <c r="AZ226" s="141"/>
      <c r="BA226" s="141"/>
      <c r="BB226" s="141"/>
      <c r="BC226" s="141"/>
    </row>
    <row r="227" spans="1:55" ht="12.75" customHeight="1">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c r="AA227" s="111"/>
      <c r="AB227" s="111"/>
      <c r="AC227" s="111"/>
      <c r="AD227" s="142"/>
      <c r="AE227" s="141"/>
      <c r="AF227" s="141"/>
      <c r="AG227" s="141"/>
      <c r="AH227" s="141"/>
      <c r="AI227" s="141"/>
      <c r="AJ227" s="141"/>
      <c r="AK227" s="141"/>
      <c r="AL227" s="141"/>
      <c r="AM227" s="141"/>
      <c r="AN227" s="141"/>
      <c r="AO227" s="141"/>
      <c r="AP227" s="141"/>
      <c r="AQ227" s="141"/>
      <c r="AR227" s="141"/>
      <c r="AS227" s="141"/>
      <c r="AT227" s="141"/>
      <c r="AU227" s="141"/>
      <c r="AV227" s="141"/>
      <c r="AW227" s="141"/>
      <c r="AX227" s="141"/>
      <c r="AY227" s="141"/>
      <c r="AZ227" s="141"/>
      <c r="BA227" s="141"/>
      <c r="BB227" s="141"/>
      <c r="BC227" s="141"/>
    </row>
    <row r="228" spans="1:55" ht="12.75" customHeight="1">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c r="AA228" s="111"/>
      <c r="AB228" s="111"/>
      <c r="AC228" s="111"/>
      <c r="AD228" s="142"/>
      <c r="AE228" s="141"/>
      <c r="AF228" s="141"/>
      <c r="AG228" s="141"/>
      <c r="AH228" s="141"/>
      <c r="AI228" s="141"/>
      <c r="AJ228" s="141"/>
      <c r="AK228" s="141"/>
      <c r="AL228" s="141"/>
      <c r="AM228" s="141"/>
      <c r="AN228" s="141"/>
      <c r="AO228" s="141"/>
      <c r="AP228" s="141"/>
      <c r="AQ228" s="141"/>
      <c r="AR228" s="141"/>
      <c r="AS228" s="141"/>
      <c r="AT228" s="141"/>
      <c r="AU228" s="141"/>
      <c r="AV228" s="141"/>
      <c r="AW228" s="141"/>
      <c r="AX228" s="141"/>
      <c r="AY228" s="141"/>
      <c r="AZ228" s="141"/>
      <c r="BA228" s="141"/>
      <c r="BB228" s="141"/>
      <c r="BC228" s="141"/>
    </row>
    <row r="229" spans="1:55" ht="12.75" customHeight="1">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c r="AA229" s="111"/>
      <c r="AB229" s="111"/>
      <c r="AC229" s="111"/>
      <c r="AD229" s="142"/>
      <c r="AE229" s="141"/>
      <c r="AF229" s="141"/>
      <c r="AG229" s="141"/>
      <c r="AH229" s="141"/>
      <c r="AI229" s="141"/>
      <c r="AJ229" s="141"/>
      <c r="AK229" s="141"/>
      <c r="AL229" s="141"/>
      <c r="AM229" s="141"/>
      <c r="AN229" s="141"/>
      <c r="AO229" s="141"/>
      <c r="AP229" s="141"/>
      <c r="AQ229" s="141"/>
      <c r="AR229" s="141"/>
      <c r="AS229" s="141"/>
      <c r="AT229" s="141"/>
      <c r="AU229" s="141"/>
      <c r="AV229" s="141"/>
      <c r="AW229" s="141"/>
      <c r="AX229" s="141"/>
      <c r="AY229" s="141"/>
      <c r="AZ229" s="141"/>
      <c r="BA229" s="141"/>
      <c r="BB229" s="141"/>
      <c r="BC229" s="141"/>
    </row>
    <row r="230" spans="1:55" ht="12.75" customHeight="1">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c r="AA230" s="111"/>
      <c r="AB230" s="111"/>
      <c r="AC230" s="111"/>
      <c r="AD230" s="142"/>
      <c r="AE230" s="141"/>
      <c r="AF230" s="141"/>
      <c r="AG230" s="141"/>
      <c r="AH230" s="141"/>
      <c r="AI230" s="141"/>
      <c r="AJ230" s="141"/>
      <c r="AK230" s="141"/>
      <c r="AL230" s="141"/>
      <c r="AM230" s="141"/>
      <c r="AN230" s="141"/>
      <c r="AO230" s="141"/>
      <c r="AP230" s="141"/>
      <c r="AQ230" s="141"/>
      <c r="AR230" s="141"/>
      <c r="AS230" s="141"/>
      <c r="AT230" s="141"/>
      <c r="AU230" s="141"/>
      <c r="AV230" s="141"/>
      <c r="AW230" s="141"/>
      <c r="AX230" s="141"/>
      <c r="AY230" s="141"/>
      <c r="AZ230" s="141"/>
      <c r="BA230" s="141"/>
      <c r="BB230" s="141"/>
      <c r="BC230" s="141"/>
    </row>
    <row r="231" spans="1:55" ht="12.75" customHeight="1">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c r="AA231" s="111"/>
      <c r="AB231" s="111"/>
      <c r="AC231" s="111"/>
      <c r="AD231" s="142"/>
      <c r="AE231" s="141"/>
      <c r="AF231" s="141"/>
      <c r="AG231" s="141"/>
      <c r="AH231" s="141"/>
      <c r="AI231" s="141"/>
      <c r="AJ231" s="141"/>
      <c r="AK231" s="141"/>
      <c r="AL231" s="141"/>
      <c r="AM231" s="141"/>
      <c r="AN231" s="141"/>
      <c r="AO231" s="141"/>
      <c r="AP231" s="141"/>
      <c r="AQ231" s="141"/>
      <c r="AR231" s="141"/>
      <c r="AS231" s="141"/>
      <c r="AT231" s="141"/>
      <c r="AU231" s="141"/>
      <c r="AV231" s="141"/>
      <c r="AW231" s="141"/>
      <c r="AX231" s="141"/>
      <c r="AY231" s="141"/>
      <c r="AZ231" s="141"/>
      <c r="BA231" s="141"/>
      <c r="BB231" s="141"/>
      <c r="BC231" s="141"/>
    </row>
    <row r="232" spans="1:55" ht="12.75" customHeight="1">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c r="AA232" s="111"/>
      <c r="AB232" s="111"/>
      <c r="AC232" s="111"/>
      <c r="AD232" s="142"/>
      <c r="AE232" s="141"/>
      <c r="AF232" s="141"/>
      <c r="AG232" s="141"/>
      <c r="AH232" s="141"/>
      <c r="AI232" s="141"/>
      <c r="AJ232" s="141"/>
      <c r="AK232" s="141"/>
      <c r="AL232" s="141"/>
      <c r="AM232" s="141"/>
      <c r="AN232" s="141"/>
      <c r="AO232" s="141"/>
      <c r="AP232" s="141"/>
      <c r="AQ232" s="141"/>
      <c r="AR232" s="141"/>
      <c r="AS232" s="141"/>
      <c r="AT232" s="141"/>
      <c r="AU232" s="141"/>
      <c r="AV232" s="141"/>
      <c r="AW232" s="141"/>
      <c r="AX232" s="141"/>
      <c r="AY232" s="141"/>
      <c r="AZ232" s="141"/>
      <c r="BA232" s="141"/>
      <c r="BB232" s="141"/>
      <c r="BC232" s="141"/>
    </row>
    <row r="233" spans="1:55" ht="12.75" customHeight="1">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c r="AA233" s="111"/>
      <c r="AB233" s="111"/>
      <c r="AC233" s="111"/>
      <c r="AD233" s="142"/>
      <c r="AE233" s="141"/>
      <c r="AF233" s="141"/>
      <c r="AG233" s="141"/>
      <c r="AH233" s="141"/>
      <c r="AI233" s="141"/>
      <c r="AJ233" s="141"/>
      <c r="AK233" s="141"/>
      <c r="AL233" s="141"/>
      <c r="AM233" s="141"/>
      <c r="AN233" s="141"/>
      <c r="AO233" s="141"/>
      <c r="AP233" s="141"/>
      <c r="AQ233" s="141"/>
      <c r="AR233" s="141"/>
      <c r="AS233" s="141"/>
      <c r="AT233" s="141"/>
      <c r="AU233" s="141"/>
      <c r="AV233" s="141"/>
      <c r="AW233" s="141"/>
      <c r="AX233" s="141"/>
      <c r="AY233" s="141"/>
      <c r="AZ233" s="141"/>
      <c r="BA233" s="141"/>
      <c r="BB233" s="141"/>
      <c r="BC233" s="141"/>
    </row>
    <row r="234" spans="1:55" ht="12.75" customHeight="1">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c r="AA234" s="111"/>
      <c r="AB234" s="111"/>
      <c r="AC234" s="111"/>
      <c r="AD234" s="142"/>
      <c r="AE234" s="141"/>
      <c r="AF234" s="141"/>
      <c r="AG234" s="141"/>
      <c r="AH234" s="141"/>
      <c r="AI234" s="141"/>
      <c r="AJ234" s="141"/>
      <c r="AK234" s="141"/>
      <c r="AL234" s="141"/>
      <c r="AM234" s="141"/>
      <c r="AN234" s="141"/>
      <c r="AO234" s="141"/>
      <c r="AP234" s="141"/>
      <c r="AQ234" s="141"/>
      <c r="AR234" s="141"/>
      <c r="AS234" s="141"/>
      <c r="AT234" s="141"/>
      <c r="AU234" s="141"/>
      <c r="AV234" s="141"/>
      <c r="AW234" s="141"/>
      <c r="AX234" s="141"/>
      <c r="AY234" s="141"/>
      <c r="AZ234" s="141"/>
      <c r="BA234" s="141"/>
      <c r="BB234" s="141"/>
      <c r="BC234" s="141"/>
    </row>
    <row r="235" spans="1:55" ht="12.75" customHeight="1">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c r="AA235" s="111"/>
      <c r="AB235" s="111"/>
      <c r="AC235" s="111"/>
      <c r="AD235" s="142"/>
      <c r="AE235" s="141"/>
      <c r="AF235" s="141"/>
      <c r="AG235" s="141"/>
      <c r="AH235" s="141"/>
      <c r="AI235" s="141"/>
      <c r="AJ235" s="141"/>
      <c r="AK235" s="141"/>
      <c r="AL235" s="141"/>
      <c r="AM235" s="141"/>
      <c r="AN235" s="141"/>
      <c r="AO235" s="141"/>
      <c r="AP235" s="141"/>
      <c r="AQ235" s="141"/>
      <c r="AR235" s="141"/>
      <c r="AS235" s="141"/>
      <c r="AT235" s="141"/>
      <c r="AU235" s="141"/>
      <c r="AV235" s="141"/>
      <c r="AW235" s="141"/>
      <c r="AX235" s="141"/>
      <c r="AY235" s="141"/>
      <c r="AZ235" s="141"/>
      <c r="BA235" s="141"/>
      <c r="BB235" s="141"/>
      <c r="BC235" s="141"/>
    </row>
    <row r="236" spans="1:55" ht="12.75" customHeight="1">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c r="AA236" s="111"/>
      <c r="AB236" s="111"/>
      <c r="AC236" s="111"/>
      <c r="AD236" s="142"/>
      <c r="AE236" s="141"/>
      <c r="AF236" s="141"/>
      <c r="AG236" s="141"/>
      <c r="AH236" s="141"/>
      <c r="AI236" s="141"/>
      <c r="AJ236" s="141"/>
      <c r="AK236" s="141"/>
      <c r="AL236" s="141"/>
      <c r="AM236" s="141"/>
      <c r="AN236" s="141"/>
      <c r="AO236" s="141"/>
      <c r="AP236" s="141"/>
      <c r="AQ236" s="141"/>
      <c r="AR236" s="141"/>
      <c r="AS236" s="141"/>
      <c r="AT236" s="141"/>
      <c r="AU236" s="141"/>
      <c r="AV236" s="141"/>
      <c r="AW236" s="141"/>
      <c r="AX236" s="141"/>
      <c r="AY236" s="141"/>
      <c r="AZ236" s="141"/>
      <c r="BA236" s="141"/>
      <c r="BB236" s="141"/>
      <c r="BC236" s="141"/>
    </row>
    <row r="237" spans="1:55" ht="12.75" customHeight="1">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c r="AA237" s="111"/>
      <c r="AB237" s="111"/>
      <c r="AC237" s="111"/>
      <c r="AD237" s="142"/>
      <c r="AE237" s="141"/>
      <c r="AF237" s="141"/>
      <c r="AG237" s="141"/>
      <c r="AH237" s="141"/>
      <c r="AI237" s="141"/>
      <c r="AJ237" s="141"/>
      <c r="AK237" s="141"/>
      <c r="AL237" s="141"/>
      <c r="AM237" s="141"/>
      <c r="AN237" s="141"/>
      <c r="AO237" s="141"/>
      <c r="AP237" s="141"/>
      <c r="AQ237" s="141"/>
      <c r="AR237" s="141"/>
      <c r="AS237" s="141"/>
      <c r="AT237" s="141"/>
      <c r="AU237" s="141"/>
      <c r="AV237" s="141"/>
      <c r="AW237" s="141"/>
      <c r="AX237" s="141"/>
      <c r="AY237" s="141"/>
      <c r="AZ237" s="141"/>
      <c r="BA237" s="141"/>
      <c r="BB237" s="141"/>
      <c r="BC237" s="141"/>
    </row>
    <row r="238" spans="1:55" ht="12.75" customHeight="1">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c r="AA238" s="111"/>
      <c r="AB238" s="111"/>
      <c r="AC238" s="111"/>
      <c r="AD238" s="142"/>
      <c r="AE238" s="141"/>
      <c r="AF238" s="141"/>
      <c r="AG238" s="141"/>
      <c r="AH238" s="141"/>
      <c r="AI238" s="141"/>
      <c r="AJ238" s="141"/>
      <c r="AK238" s="141"/>
      <c r="AL238" s="141"/>
      <c r="AM238" s="141"/>
      <c r="AN238" s="141"/>
      <c r="AO238" s="141"/>
      <c r="AP238" s="141"/>
      <c r="AQ238" s="141"/>
      <c r="AR238" s="141"/>
      <c r="AS238" s="141"/>
      <c r="AT238" s="141"/>
      <c r="AU238" s="141"/>
      <c r="AV238" s="141"/>
      <c r="AW238" s="141"/>
      <c r="AX238" s="141"/>
      <c r="AY238" s="141"/>
      <c r="AZ238" s="141"/>
      <c r="BA238" s="141"/>
      <c r="BB238" s="141"/>
      <c r="BC238" s="141"/>
    </row>
    <row r="239" spans="1:55" ht="12.75" customHeight="1">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c r="AA239" s="111"/>
      <c r="AB239" s="111"/>
      <c r="AC239" s="111"/>
      <c r="AD239" s="142"/>
      <c r="AE239" s="141"/>
      <c r="AF239" s="141"/>
      <c r="AG239" s="141"/>
      <c r="AH239" s="141"/>
      <c r="AI239" s="141"/>
      <c r="AJ239" s="141"/>
      <c r="AK239" s="141"/>
      <c r="AL239" s="141"/>
      <c r="AM239" s="141"/>
      <c r="AN239" s="141"/>
      <c r="AO239" s="141"/>
      <c r="AP239" s="141"/>
      <c r="AQ239" s="141"/>
      <c r="AR239" s="141"/>
      <c r="AS239" s="141"/>
      <c r="AT239" s="141"/>
      <c r="AU239" s="141"/>
      <c r="AV239" s="141"/>
      <c r="AW239" s="141"/>
      <c r="AX239" s="141"/>
      <c r="AY239" s="141"/>
      <c r="AZ239" s="141"/>
      <c r="BA239" s="141"/>
      <c r="BB239" s="141"/>
      <c r="BC239" s="141"/>
    </row>
    <row r="240" spans="1:55" ht="12.75" customHeight="1">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c r="AA240" s="111"/>
      <c r="AB240" s="111"/>
      <c r="AC240" s="111"/>
      <c r="AD240" s="142"/>
      <c r="AE240" s="141"/>
      <c r="AF240" s="141"/>
      <c r="AG240" s="141"/>
      <c r="AH240" s="141"/>
      <c r="AI240" s="141"/>
      <c r="AJ240" s="141"/>
      <c r="AK240" s="141"/>
      <c r="AL240" s="141"/>
      <c r="AM240" s="141"/>
      <c r="AN240" s="141"/>
      <c r="AO240" s="141"/>
      <c r="AP240" s="141"/>
      <c r="AQ240" s="141"/>
      <c r="AR240" s="141"/>
      <c r="AS240" s="141"/>
      <c r="AT240" s="141"/>
      <c r="AU240" s="141"/>
      <c r="AV240" s="141"/>
      <c r="AW240" s="141"/>
      <c r="AX240" s="141"/>
      <c r="AY240" s="141"/>
      <c r="AZ240" s="141"/>
      <c r="BA240" s="141"/>
      <c r="BB240" s="141"/>
      <c r="BC240" s="141"/>
    </row>
    <row r="241" spans="1:55" ht="12.75" customHeight="1">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c r="AA241" s="111"/>
      <c r="AB241" s="111"/>
      <c r="AC241" s="111"/>
      <c r="AD241" s="142"/>
      <c r="AE241" s="141"/>
      <c r="AF241" s="141"/>
      <c r="AG241" s="141"/>
      <c r="AH241" s="141"/>
      <c r="AI241" s="141"/>
      <c r="AJ241" s="141"/>
      <c r="AK241" s="141"/>
      <c r="AL241" s="141"/>
      <c r="AM241" s="141"/>
      <c r="AN241" s="141"/>
      <c r="AO241" s="141"/>
      <c r="AP241" s="141"/>
      <c r="AQ241" s="141"/>
      <c r="AR241" s="141"/>
      <c r="AS241" s="141"/>
      <c r="AT241" s="141"/>
      <c r="AU241" s="141"/>
      <c r="AV241" s="141"/>
      <c r="AW241" s="141"/>
      <c r="AX241" s="141"/>
      <c r="AY241" s="141"/>
      <c r="AZ241" s="141"/>
      <c r="BA241" s="141"/>
      <c r="BB241" s="141"/>
      <c r="BC241" s="141"/>
    </row>
    <row r="242" spans="1:55" ht="12.75" customHeight="1">
      <c r="A242" s="111"/>
      <c r="B242" s="111"/>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c r="AA242" s="111"/>
      <c r="AB242" s="111"/>
      <c r="AC242" s="111"/>
      <c r="AD242" s="142"/>
      <c r="AE242" s="141"/>
      <c r="AF242" s="141"/>
      <c r="AG242" s="141"/>
      <c r="AH242" s="141"/>
      <c r="AI242" s="141"/>
      <c r="AJ242" s="141"/>
      <c r="AK242" s="141"/>
      <c r="AL242" s="141"/>
      <c r="AM242" s="141"/>
      <c r="AN242" s="141"/>
      <c r="AO242" s="141"/>
      <c r="AP242" s="141"/>
      <c r="AQ242" s="141"/>
      <c r="AR242" s="141"/>
      <c r="AS242" s="141"/>
      <c r="AT242" s="141"/>
      <c r="AU242" s="141"/>
      <c r="AV242" s="141"/>
      <c r="AW242" s="141"/>
      <c r="AX242" s="141"/>
      <c r="AY242" s="141"/>
      <c r="AZ242" s="141"/>
      <c r="BA242" s="141"/>
      <c r="BB242" s="141"/>
      <c r="BC242" s="141"/>
    </row>
    <row r="243" spans="1:55" ht="12.75" customHeight="1">
      <c r="A243" s="111"/>
      <c r="B243" s="111"/>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c r="AA243" s="111"/>
      <c r="AB243" s="111"/>
      <c r="AC243" s="111"/>
      <c r="AD243" s="142"/>
      <c r="AE243" s="141"/>
      <c r="AF243" s="141"/>
      <c r="AG243" s="141"/>
      <c r="AH243" s="141"/>
      <c r="AI243" s="141"/>
      <c r="AJ243" s="141"/>
      <c r="AK243" s="141"/>
      <c r="AL243" s="141"/>
      <c r="AM243" s="141"/>
      <c r="AN243" s="141"/>
      <c r="AO243" s="141"/>
      <c r="AP243" s="141"/>
      <c r="AQ243" s="141"/>
      <c r="AR243" s="141"/>
      <c r="AS243" s="141"/>
      <c r="AT243" s="141"/>
      <c r="AU243" s="141"/>
      <c r="AV243" s="141"/>
      <c r="AW243" s="141"/>
      <c r="AX243" s="141"/>
      <c r="AY243" s="141"/>
      <c r="AZ243" s="141"/>
      <c r="BA243" s="141"/>
      <c r="BB243" s="141"/>
      <c r="BC243" s="141"/>
    </row>
    <row r="244" spans="1:55" ht="12.75" customHeight="1">
      <c r="A244" s="111"/>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c r="AA244" s="111"/>
      <c r="AB244" s="111"/>
      <c r="AC244" s="111"/>
      <c r="AD244" s="142"/>
      <c r="AE244" s="141"/>
      <c r="AF244" s="141"/>
      <c r="AG244" s="141"/>
      <c r="AH244" s="141"/>
      <c r="AI244" s="141"/>
      <c r="AJ244" s="141"/>
      <c r="AK244" s="141"/>
      <c r="AL244" s="141"/>
      <c r="AM244" s="141"/>
      <c r="AN244" s="141"/>
      <c r="AO244" s="141"/>
      <c r="AP244" s="141"/>
      <c r="AQ244" s="141"/>
      <c r="AR244" s="141"/>
      <c r="AS244" s="141"/>
      <c r="AT244" s="141"/>
      <c r="AU244" s="141"/>
      <c r="AV244" s="141"/>
      <c r="AW244" s="141"/>
      <c r="AX244" s="141"/>
      <c r="AY244" s="141"/>
      <c r="AZ244" s="141"/>
      <c r="BA244" s="141"/>
      <c r="BB244" s="141"/>
      <c r="BC244" s="141"/>
    </row>
    <row r="245" spans="1:55" ht="12.75" customHeight="1">
      <c r="A245" s="111"/>
      <c r="B245" s="111"/>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c r="AA245" s="111"/>
      <c r="AB245" s="111"/>
      <c r="AC245" s="111"/>
      <c r="AD245" s="142"/>
      <c r="AE245" s="141"/>
      <c r="AF245" s="141"/>
      <c r="AG245" s="141"/>
      <c r="AH245" s="141"/>
      <c r="AI245" s="141"/>
      <c r="AJ245" s="141"/>
      <c r="AK245" s="141"/>
      <c r="AL245" s="141"/>
      <c r="AM245" s="141"/>
      <c r="AN245" s="141"/>
      <c r="AO245" s="141"/>
      <c r="AP245" s="141"/>
      <c r="AQ245" s="141"/>
      <c r="AR245" s="141"/>
      <c r="AS245" s="141"/>
      <c r="AT245" s="141"/>
      <c r="AU245" s="141"/>
      <c r="AV245" s="141"/>
      <c r="AW245" s="141"/>
      <c r="AX245" s="141"/>
      <c r="AY245" s="141"/>
      <c r="AZ245" s="141"/>
      <c r="BA245" s="141"/>
      <c r="BB245" s="141"/>
      <c r="BC245" s="141"/>
    </row>
    <row r="246" spans="1:55" ht="12.75" customHeight="1">
      <c r="A246" s="111"/>
      <c r="B246" s="111"/>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c r="AA246" s="111"/>
      <c r="AB246" s="111"/>
      <c r="AC246" s="111"/>
      <c r="AD246" s="142"/>
      <c r="AE246" s="141"/>
      <c r="AF246" s="141"/>
      <c r="AG246" s="141"/>
      <c r="AH246" s="141"/>
      <c r="AI246" s="141"/>
      <c r="AJ246" s="141"/>
      <c r="AK246" s="141"/>
      <c r="AL246" s="141"/>
      <c r="AM246" s="141"/>
      <c r="AN246" s="141"/>
      <c r="AO246" s="141"/>
      <c r="AP246" s="141"/>
      <c r="AQ246" s="141"/>
      <c r="AR246" s="141"/>
      <c r="AS246" s="141"/>
      <c r="AT246" s="141"/>
      <c r="AU246" s="141"/>
      <c r="AV246" s="141"/>
      <c r="AW246" s="141"/>
      <c r="AX246" s="141"/>
      <c r="AY246" s="141"/>
      <c r="AZ246" s="141"/>
      <c r="BA246" s="141"/>
      <c r="BB246" s="141"/>
      <c r="BC246" s="141"/>
    </row>
    <row r="247" spans="1:55" ht="12.75" customHeight="1">
      <c r="A247" s="111"/>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c r="AA247" s="111"/>
      <c r="AB247" s="111"/>
      <c r="AC247" s="111"/>
      <c r="AD247" s="142"/>
      <c r="AE247" s="141"/>
      <c r="AF247" s="141"/>
      <c r="AG247" s="141"/>
      <c r="AH247" s="141"/>
      <c r="AI247" s="141"/>
      <c r="AJ247" s="141"/>
      <c r="AK247" s="141"/>
      <c r="AL247" s="141"/>
      <c r="AM247" s="141"/>
      <c r="AN247" s="141"/>
      <c r="AO247" s="141"/>
      <c r="AP247" s="141"/>
      <c r="AQ247" s="141"/>
      <c r="AR247" s="141"/>
      <c r="AS247" s="141"/>
      <c r="AT247" s="141"/>
      <c r="AU247" s="141"/>
      <c r="AV247" s="141"/>
      <c r="AW247" s="141"/>
      <c r="AX247" s="141"/>
      <c r="AY247" s="141"/>
      <c r="AZ247" s="141"/>
      <c r="BA247" s="141"/>
      <c r="BB247" s="141"/>
      <c r="BC247" s="141"/>
    </row>
    <row r="248" spans="1:55" ht="12.75" customHeight="1">
      <c r="A248" s="111"/>
      <c r="B248" s="111"/>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c r="AA248" s="111"/>
      <c r="AB248" s="111"/>
      <c r="AC248" s="111"/>
      <c r="AD248" s="142"/>
      <c r="AE248" s="141"/>
      <c r="AF248" s="141"/>
      <c r="AG248" s="141"/>
      <c r="AH248" s="141"/>
      <c r="AI248" s="141"/>
      <c r="AJ248" s="141"/>
      <c r="AK248" s="141"/>
      <c r="AL248" s="141"/>
      <c r="AM248" s="141"/>
      <c r="AN248" s="141"/>
      <c r="AO248" s="141"/>
      <c r="AP248" s="141"/>
      <c r="AQ248" s="141"/>
      <c r="AR248" s="141"/>
      <c r="AS248" s="141"/>
      <c r="AT248" s="141"/>
      <c r="AU248" s="141"/>
      <c r="AV248" s="141"/>
      <c r="AW248" s="141"/>
      <c r="AX248" s="141"/>
      <c r="AY248" s="141"/>
      <c r="AZ248" s="141"/>
      <c r="BA248" s="141"/>
      <c r="BB248" s="141"/>
      <c r="BC248" s="141"/>
    </row>
    <row r="249" spans="1:55" ht="15.75" customHeight="1">
      <c r="A249" s="141"/>
      <c r="B249" s="141"/>
      <c r="C249" s="141"/>
      <c r="D249" s="141"/>
      <c r="E249" s="141"/>
      <c r="F249" s="141"/>
      <c r="G249" s="141"/>
      <c r="H249" s="141"/>
      <c r="I249" s="141"/>
      <c r="J249" s="141"/>
      <c r="K249" s="141"/>
      <c r="L249" s="141"/>
      <c r="M249" s="141"/>
      <c r="N249" s="141"/>
      <c r="O249" s="141"/>
      <c r="P249" s="141"/>
      <c r="Q249" s="141"/>
      <c r="R249" s="141"/>
      <c r="S249" s="141"/>
      <c r="T249" s="141"/>
      <c r="U249" s="141"/>
      <c r="V249" s="141"/>
      <c r="W249" s="141"/>
      <c r="X249" s="141"/>
      <c r="Y249" s="141"/>
      <c r="Z249" s="141"/>
      <c r="AA249" s="141"/>
      <c r="AB249" s="141"/>
      <c r="AC249" s="141"/>
      <c r="AD249" s="146"/>
      <c r="AE249" s="141"/>
      <c r="AF249" s="141"/>
      <c r="AG249" s="141"/>
      <c r="AH249" s="141"/>
      <c r="AI249" s="141"/>
      <c r="AJ249" s="141"/>
      <c r="AK249" s="141"/>
      <c r="AL249" s="141"/>
      <c r="AM249" s="141"/>
      <c r="AN249" s="141"/>
      <c r="AO249" s="141"/>
      <c r="AP249" s="141"/>
      <c r="AQ249" s="141"/>
      <c r="AR249" s="141"/>
      <c r="AS249" s="141"/>
      <c r="AT249" s="141"/>
      <c r="AU249" s="141"/>
      <c r="AV249" s="141"/>
      <c r="AW249" s="141"/>
      <c r="AX249" s="141"/>
      <c r="AY249" s="141"/>
      <c r="AZ249" s="141"/>
      <c r="BA249" s="141"/>
      <c r="BB249" s="141"/>
      <c r="BC249" s="141"/>
    </row>
    <row r="250" spans="1:55" ht="15.75" customHeight="1">
      <c r="A250" s="141"/>
      <c r="B250" s="141"/>
      <c r="C250" s="141"/>
      <c r="D250" s="141"/>
      <c r="E250" s="141"/>
      <c r="F250" s="141"/>
      <c r="G250" s="141"/>
      <c r="H250" s="141"/>
      <c r="I250" s="141"/>
      <c r="J250" s="141"/>
      <c r="K250" s="141"/>
      <c r="L250" s="141"/>
      <c r="M250" s="141"/>
      <c r="N250" s="141"/>
      <c r="O250" s="141"/>
      <c r="P250" s="141"/>
      <c r="Q250" s="141"/>
      <c r="R250" s="141"/>
      <c r="S250" s="141"/>
      <c r="T250" s="141"/>
      <c r="U250" s="141"/>
      <c r="V250" s="141"/>
      <c r="W250" s="141"/>
      <c r="X250" s="141"/>
      <c r="Y250" s="141"/>
      <c r="Z250" s="141"/>
      <c r="AA250" s="141"/>
      <c r="AB250" s="141"/>
      <c r="AC250" s="141"/>
      <c r="AD250" s="146"/>
      <c r="AE250" s="141"/>
      <c r="AF250" s="141"/>
      <c r="AG250" s="141"/>
      <c r="AH250" s="141"/>
      <c r="AI250" s="141"/>
      <c r="AJ250" s="141"/>
      <c r="AK250" s="141"/>
      <c r="AL250" s="141"/>
      <c r="AM250" s="141"/>
      <c r="AN250" s="141"/>
      <c r="AO250" s="141"/>
      <c r="AP250" s="141"/>
      <c r="AQ250" s="141"/>
      <c r="AR250" s="141"/>
      <c r="AS250" s="141"/>
      <c r="AT250" s="141"/>
      <c r="AU250" s="141"/>
      <c r="AV250" s="141"/>
      <c r="AW250" s="141"/>
      <c r="AX250" s="141"/>
      <c r="AY250" s="141"/>
      <c r="AZ250" s="141"/>
      <c r="BA250" s="141"/>
      <c r="BB250" s="141"/>
      <c r="BC250" s="141"/>
    </row>
    <row r="251" spans="1:55" ht="15.75" customHeight="1">
      <c r="A251" s="141"/>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6"/>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row>
    <row r="252" spans="1:55" ht="15.75" customHeight="1">
      <c r="A252" s="141"/>
      <c r="B252" s="141"/>
      <c r="C252" s="141"/>
      <c r="D252" s="141"/>
      <c r="E252" s="141"/>
      <c r="F252" s="141"/>
      <c r="G252" s="141"/>
      <c r="H252" s="141"/>
      <c r="I252" s="141"/>
      <c r="J252" s="141"/>
      <c r="K252" s="141"/>
      <c r="L252" s="141"/>
      <c r="M252" s="141"/>
      <c r="N252" s="141"/>
      <c r="O252" s="141"/>
      <c r="P252" s="141"/>
      <c r="Q252" s="141"/>
      <c r="R252" s="141"/>
      <c r="S252" s="141"/>
      <c r="T252" s="141"/>
      <c r="U252" s="141"/>
      <c r="V252" s="141"/>
      <c r="W252" s="141"/>
      <c r="X252" s="141"/>
      <c r="Y252" s="141"/>
      <c r="Z252" s="141"/>
      <c r="AA252" s="141"/>
      <c r="AB252" s="141"/>
      <c r="AC252" s="141"/>
      <c r="AD252" s="146"/>
      <c r="AE252" s="141"/>
      <c r="AF252" s="141"/>
      <c r="AG252" s="141"/>
      <c r="AH252" s="141"/>
      <c r="AI252" s="141"/>
      <c r="AJ252" s="141"/>
      <c r="AK252" s="141"/>
      <c r="AL252" s="141"/>
      <c r="AM252" s="141"/>
      <c r="AN252" s="141"/>
      <c r="AO252" s="141"/>
      <c r="AP252" s="141"/>
      <c r="AQ252" s="141"/>
      <c r="AR252" s="141"/>
      <c r="AS252" s="141"/>
      <c r="AT252" s="141"/>
      <c r="AU252" s="141"/>
      <c r="AV252" s="141"/>
      <c r="AW252" s="141"/>
      <c r="AX252" s="141"/>
      <c r="AY252" s="141"/>
      <c r="AZ252" s="141"/>
      <c r="BA252" s="141"/>
      <c r="BB252" s="141"/>
      <c r="BC252" s="141"/>
    </row>
    <row r="253" spans="1:55" ht="15.75" customHeight="1">
      <c r="A253" s="141"/>
      <c r="B253" s="141"/>
      <c r="C253" s="141"/>
      <c r="D253" s="141"/>
      <c r="E253" s="141"/>
      <c r="F253" s="141"/>
      <c r="G253" s="141"/>
      <c r="H253" s="141"/>
      <c r="I253" s="141"/>
      <c r="J253" s="141"/>
      <c r="K253" s="141"/>
      <c r="L253" s="141"/>
      <c r="M253" s="141"/>
      <c r="N253" s="141"/>
      <c r="O253" s="141"/>
      <c r="P253" s="141"/>
      <c r="Q253" s="141"/>
      <c r="R253" s="141"/>
      <c r="S253" s="141"/>
      <c r="T253" s="141"/>
      <c r="U253" s="141"/>
      <c r="V253" s="141"/>
      <c r="W253" s="141"/>
      <c r="X253" s="141"/>
      <c r="Y253" s="141"/>
      <c r="Z253" s="141"/>
      <c r="AA253" s="141"/>
      <c r="AB253" s="141"/>
      <c r="AC253" s="141"/>
      <c r="AD253" s="146"/>
      <c r="AE253" s="141"/>
      <c r="AF253" s="141"/>
      <c r="AG253" s="141"/>
      <c r="AH253" s="141"/>
      <c r="AI253" s="141"/>
      <c r="AJ253" s="141"/>
      <c r="AK253" s="141"/>
      <c r="AL253" s="141"/>
      <c r="AM253" s="141"/>
      <c r="AN253" s="141"/>
      <c r="AO253" s="141"/>
      <c r="AP253" s="141"/>
      <c r="AQ253" s="141"/>
      <c r="AR253" s="141"/>
      <c r="AS253" s="141"/>
      <c r="AT253" s="141"/>
      <c r="AU253" s="141"/>
      <c r="AV253" s="141"/>
      <c r="AW253" s="141"/>
      <c r="AX253" s="141"/>
      <c r="AY253" s="141"/>
      <c r="AZ253" s="141"/>
      <c r="BA253" s="141"/>
      <c r="BB253" s="141"/>
      <c r="BC253" s="141"/>
    </row>
    <row r="254" spans="1:55" ht="15.75" customHeight="1">
      <c r="A254" s="141"/>
      <c r="B254" s="141"/>
      <c r="C254" s="141"/>
      <c r="D254" s="141"/>
      <c r="E254" s="141"/>
      <c r="F254" s="141"/>
      <c r="G254" s="141"/>
      <c r="H254" s="141"/>
      <c r="I254" s="141"/>
      <c r="J254" s="141"/>
      <c r="K254" s="141"/>
      <c r="L254" s="141"/>
      <c r="M254" s="141"/>
      <c r="N254" s="141"/>
      <c r="O254" s="141"/>
      <c r="P254" s="141"/>
      <c r="Q254" s="141"/>
      <c r="R254" s="141"/>
      <c r="S254" s="141"/>
      <c r="T254" s="141"/>
      <c r="U254" s="141"/>
      <c r="V254" s="141"/>
      <c r="W254" s="141"/>
      <c r="X254" s="141"/>
      <c r="Y254" s="141"/>
      <c r="Z254" s="141"/>
      <c r="AA254" s="141"/>
      <c r="AB254" s="141"/>
      <c r="AC254" s="141"/>
      <c r="AD254" s="146"/>
      <c r="AE254" s="141"/>
      <c r="AF254" s="141"/>
      <c r="AG254" s="141"/>
      <c r="AH254" s="141"/>
      <c r="AI254" s="141"/>
      <c r="AJ254" s="141"/>
      <c r="AK254" s="141"/>
      <c r="AL254" s="141"/>
      <c r="AM254" s="141"/>
      <c r="AN254" s="141"/>
      <c r="AO254" s="141"/>
      <c r="AP254" s="141"/>
      <c r="AQ254" s="141"/>
      <c r="AR254" s="141"/>
      <c r="AS254" s="141"/>
      <c r="AT254" s="141"/>
      <c r="AU254" s="141"/>
      <c r="AV254" s="141"/>
      <c r="AW254" s="141"/>
      <c r="AX254" s="141"/>
      <c r="AY254" s="141"/>
      <c r="AZ254" s="141"/>
      <c r="BA254" s="141"/>
      <c r="BB254" s="141"/>
      <c r="BC254" s="141"/>
    </row>
    <row r="255" spans="1:55" ht="15.75" customHeight="1">
      <c r="A255" s="141"/>
      <c r="B255" s="141"/>
      <c r="C255" s="141"/>
      <c r="D255" s="141"/>
      <c r="E255" s="141"/>
      <c r="F255" s="141"/>
      <c r="G255" s="141"/>
      <c r="H255" s="141"/>
      <c r="I255" s="141"/>
      <c r="J255" s="141"/>
      <c r="K255" s="141"/>
      <c r="L255" s="141"/>
      <c r="M255" s="141"/>
      <c r="N255" s="141"/>
      <c r="O255" s="141"/>
      <c r="P255" s="141"/>
      <c r="Q255" s="141"/>
      <c r="R255" s="141"/>
      <c r="S255" s="141"/>
      <c r="T255" s="141"/>
      <c r="U255" s="141"/>
      <c r="V255" s="141"/>
      <c r="W255" s="141"/>
      <c r="X255" s="141"/>
      <c r="Y255" s="141"/>
      <c r="Z255" s="141"/>
      <c r="AA255" s="141"/>
      <c r="AB255" s="141"/>
      <c r="AC255" s="141"/>
      <c r="AD255" s="146"/>
      <c r="AE255" s="141"/>
      <c r="AF255" s="141"/>
      <c r="AG255" s="141"/>
      <c r="AH255" s="141"/>
      <c r="AI255" s="141"/>
      <c r="AJ255" s="141"/>
      <c r="AK255" s="141"/>
      <c r="AL255" s="141"/>
      <c r="AM255" s="141"/>
      <c r="AN255" s="141"/>
      <c r="AO255" s="141"/>
      <c r="AP255" s="141"/>
      <c r="AQ255" s="141"/>
      <c r="AR255" s="141"/>
      <c r="AS255" s="141"/>
      <c r="AT255" s="141"/>
      <c r="AU255" s="141"/>
      <c r="AV255" s="141"/>
      <c r="AW255" s="141"/>
      <c r="AX255" s="141"/>
      <c r="AY255" s="141"/>
      <c r="AZ255" s="141"/>
      <c r="BA255" s="141"/>
      <c r="BB255" s="141"/>
      <c r="BC255" s="141"/>
    </row>
    <row r="256" spans="1:55" ht="15.75" customHeight="1">
      <c r="A256" s="141"/>
      <c r="B256" s="141"/>
      <c r="C256" s="141"/>
      <c r="D256" s="141"/>
      <c r="E256" s="141"/>
      <c r="F256" s="141"/>
      <c r="G256" s="141"/>
      <c r="H256" s="141"/>
      <c r="I256" s="141"/>
      <c r="J256" s="141"/>
      <c r="K256" s="141"/>
      <c r="L256" s="141"/>
      <c r="M256" s="141"/>
      <c r="N256" s="141"/>
      <c r="O256" s="141"/>
      <c r="P256" s="141"/>
      <c r="Q256" s="141"/>
      <c r="R256" s="141"/>
      <c r="S256" s="141"/>
      <c r="T256" s="141"/>
      <c r="U256" s="141"/>
      <c r="V256" s="141"/>
      <c r="W256" s="141"/>
      <c r="X256" s="141"/>
      <c r="Y256" s="141"/>
      <c r="Z256" s="141"/>
      <c r="AA256" s="141"/>
      <c r="AB256" s="141"/>
      <c r="AC256" s="141"/>
      <c r="AD256" s="146"/>
      <c r="AE256" s="141"/>
      <c r="AF256" s="141"/>
      <c r="AG256" s="141"/>
      <c r="AH256" s="141"/>
      <c r="AI256" s="141"/>
      <c r="AJ256" s="141"/>
      <c r="AK256" s="141"/>
      <c r="AL256" s="141"/>
      <c r="AM256" s="141"/>
      <c r="AN256" s="141"/>
      <c r="AO256" s="141"/>
      <c r="AP256" s="141"/>
      <c r="AQ256" s="141"/>
      <c r="AR256" s="141"/>
      <c r="AS256" s="141"/>
      <c r="AT256" s="141"/>
      <c r="AU256" s="141"/>
      <c r="AV256" s="141"/>
      <c r="AW256" s="141"/>
      <c r="AX256" s="141"/>
      <c r="AY256" s="141"/>
      <c r="AZ256" s="141"/>
      <c r="BA256" s="141"/>
      <c r="BB256" s="141"/>
      <c r="BC256" s="141"/>
    </row>
    <row r="257" spans="1:55" ht="15.75" customHeight="1">
      <c r="A257" s="141"/>
      <c r="B257" s="141"/>
      <c r="C257" s="141"/>
      <c r="D257" s="141"/>
      <c r="E257" s="141"/>
      <c r="F257" s="141"/>
      <c r="G257" s="141"/>
      <c r="H257" s="141"/>
      <c r="I257" s="141"/>
      <c r="J257" s="141"/>
      <c r="K257" s="141"/>
      <c r="L257" s="141"/>
      <c r="M257" s="141"/>
      <c r="N257" s="141"/>
      <c r="O257" s="141"/>
      <c r="P257" s="141"/>
      <c r="Q257" s="141"/>
      <c r="R257" s="141"/>
      <c r="S257" s="141"/>
      <c r="T257" s="141"/>
      <c r="U257" s="141"/>
      <c r="V257" s="141"/>
      <c r="W257" s="141"/>
      <c r="X257" s="141"/>
      <c r="Y257" s="141"/>
      <c r="Z257" s="141"/>
      <c r="AA257" s="141"/>
      <c r="AB257" s="141"/>
      <c r="AC257" s="141"/>
      <c r="AD257" s="146"/>
      <c r="AE257" s="141"/>
      <c r="AF257" s="141"/>
      <c r="AG257" s="141"/>
      <c r="AH257" s="141"/>
      <c r="AI257" s="141"/>
      <c r="AJ257" s="141"/>
      <c r="AK257" s="141"/>
      <c r="AL257" s="141"/>
      <c r="AM257" s="141"/>
      <c r="AN257" s="141"/>
      <c r="AO257" s="141"/>
      <c r="AP257" s="141"/>
      <c r="AQ257" s="141"/>
      <c r="AR257" s="141"/>
      <c r="AS257" s="141"/>
      <c r="AT257" s="141"/>
      <c r="AU257" s="141"/>
      <c r="AV257" s="141"/>
      <c r="AW257" s="141"/>
      <c r="AX257" s="141"/>
      <c r="AY257" s="141"/>
      <c r="AZ257" s="141"/>
      <c r="BA257" s="141"/>
      <c r="BB257" s="141"/>
      <c r="BC257" s="141"/>
    </row>
    <row r="258" spans="1:55" ht="15.75" customHeight="1">
      <c r="A258" s="141"/>
      <c r="B258" s="141"/>
      <c r="C258" s="141"/>
      <c r="D258" s="141"/>
      <c r="E258" s="141"/>
      <c r="F258" s="141"/>
      <c r="G258" s="141"/>
      <c r="H258" s="141"/>
      <c r="I258" s="141"/>
      <c r="J258" s="141"/>
      <c r="K258" s="141"/>
      <c r="L258" s="141"/>
      <c r="M258" s="141"/>
      <c r="N258" s="141"/>
      <c r="O258" s="141"/>
      <c r="P258" s="141"/>
      <c r="Q258" s="141"/>
      <c r="R258" s="141"/>
      <c r="S258" s="141"/>
      <c r="T258" s="141"/>
      <c r="U258" s="141"/>
      <c r="V258" s="141"/>
      <c r="W258" s="141"/>
      <c r="X258" s="141"/>
      <c r="Y258" s="141"/>
      <c r="Z258" s="141"/>
      <c r="AA258" s="141"/>
      <c r="AB258" s="141"/>
      <c r="AC258" s="141"/>
      <c r="AD258" s="146"/>
      <c r="AE258" s="141"/>
      <c r="AF258" s="141"/>
      <c r="AG258" s="141"/>
      <c r="AH258" s="141"/>
      <c r="AI258" s="141"/>
      <c r="AJ258" s="141"/>
      <c r="AK258" s="141"/>
      <c r="AL258" s="141"/>
      <c r="AM258" s="141"/>
      <c r="AN258" s="141"/>
      <c r="AO258" s="141"/>
      <c r="AP258" s="141"/>
      <c r="AQ258" s="141"/>
      <c r="AR258" s="141"/>
      <c r="AS258" s="141"/>
      <c r="AT258" s="141"/>
      <c r="AU258" s="141"/>
      <c r="AV258" s="141"/>
      <c r="AW258" s="141"/>
      <c r="AX258" s="141"/>
      <c r="AY258" s="141"/>
      <c r="AZ258" s="141"/>
      <c r="BA258" s="141"/>
      <c r="BB258" s="141"/>
      <c r="BC258" s="141"/>
    </row>
    <row r="259" spans="1:55" ht="15.75" customHeight="1">
      <c r="A259" s="141"/>
      <c r="B259" s="141"/>
      <c r="C259" s="141"/>
      <c r="D259" s="141"/>
      <c r="E259" s="141"/>
      <c r="F259" s="141"/>
      <c r="G259" s="141"/>
      <c r="H259" s="141"/>
      <c r="I259" s="141"/>
      <c r="J259" s="141"/>
      <c r="K259" s="141"/>
      <c r="L259" s="141"/>
      <c r="M259" s="141"/>
      <c r="N259" s="141"/>
      <c r="O259" s="141"/>
      <c r="P259" s="141"/>
      <c r="Q259" s="141"/>
      <c r="R259" s="141"/>
      <c r="S259" s="141"/>
      <c r="T259" s="141"/>
      <c r="U259" s="141"/>
      <c r="V259" s="141"/>
      <c r="W259" s="141"/>
      <c r="X259" s="141"/>
      <c r="Y259" s="141"/>
      <c r="Z259" s="141"/>
      <c r="AA259" s="141"/>
      <c r="AB259" s="141"/>
      <c r="AC259" s="141"/>
      <c r="AD259" s="146"/>
      <c r="AE259" s="141"/>
      <c r="AF259" s="141"/>
      <c r="AG259" s="141"/>
      <c r="AH259" s="141"/>
      <c r="AI259" s="141"/>
      <c r="AJ259" s="141"/>
      <c r="AK259" s="141"/>
      <c r="AL259" s="141"/>
      <c r="AM259" s="141"/>
      <c r="AN259" s="141"/>
      <c r="AO259" s="141"/>
      <c r="AP259" s="141"/>
      <c r="AQ259" s="141"/>
      <c r="AR259" s="141"/>
      <c r="AS259" s="141"/>
      <c r="AT259" s="141"/>
      <c r="AU259" s="141"/>
      <c r="AV259" s="141"/>
      <c r="AW259" s="141"/>
      <c r="AX259" s="141"/>
      <c r="AY259" s="141"/>
      <c r="AZ259" s="141"/>
      <c r="BA259" s="141"/>
      <c r="BB259" s="141"/>
      <c r="BC259" s="141"/>
    </row>
    <row r="260" spans="1:55" ht="15.75" customHeight="1">
      <c r="A260" s="141"/>
      <c r="B260" s="141"/>
      <c r="C260" s="141"/>
      <c r="D260" s="141"/>
      <c r="E260" s="141"/>
      <c r="F260" s="141"/>
      <c r="G260" s="141"/>
      <c r="H260" s="141"/>
      <c r="I260" s="141"/>
      <c r="J260" s="141"/>
      <c r="K260" s="141"/>
      <c r="L260" s="141"/>
      <c r="M260" s="141"/>
      <c r="N260" s="141"/>
      <c r="O260" s="141"/>
      <c r="P260" s="141"/>
      <c r="Q260" s="141"/>
      <c r="R260" s="141"/>
      <c r="S260" s="141"/>
      <c r="T260" s="141"/>
      <c r="U260" s="141"/>
      <c r="V260" s="141"/>
      <c r="W260" s="141"/>
      <c r="X260" s="141"/>
      <c r="Y260" s="141"/>
      <c r="Z260" s="141"/>
      <c r="AA260" s="141"/>
      <c r="AB260" s="141"/>
      <c r="AC260" s="141"/>
      <c r="AD260" s="146"/>
      <c r="AE260" s="141"/>
      <c r="AF260" s="141"/>
      <c r="AG260" s="141"/>
      <c r="AH260" s="141"/>
      <c r="AI260" s="141"/>
      <c r="AJ260" s="141"/>
      <c r="AK260" s="141"/>
      <c r="AL260" s="141"/>
      <c r="AM260" s="141"/>
      <c r="AN260" s="141"/>
      <c r="AO260" s="141"/>
      <c r="AP260" s="141"/>
      <c r="AQ260" s="141"/>
      <c r="AR260" s="141"/>
      <c r="AS260" s="141"/>
      <c r="AT260" s="141"/>
      <c r="AU260" s="141"/>
      <c r="AV260" s="141"/>
      <c r="AW260" s="141"/>
      <c r="AX260" s="141"/>
      <c r="AY260" s="141"/>
      <c r="AZ260" s="141"/>
      <c r="BA260" s="141"/>
      <c r="BB260" s="141"/>
      <c r="BC260" s="141"/>
    </row>
    <row r="261" spans="1:55" ht="15.75" customHeight="1">
      <c r="A261" s="141"/>
      <c r="B261" s="141"/>
      <c r="C261" s="141"/>
      <c r="D261" s="141"/>
      <c r="E261" s="141"/>
      <c r="F261" s="141"/>
      <c r="G261" s="141"/>
      <c r="H261" s="141"/>
      <c r="I261" s="141"/>
      <c r="J261" s="141"/>
      <c r="K261" s="141"/>
      <c r="L261" s="141"/>
      <c r="M261" s="141"/>
      <c r="N261" s="141"/>
      <c r="O261" s="141"/>
      <c r="P261" s="141"/>
      <c r="Q261" s="141"/>
      <c r="R261" s="141"/>
      <c r="S261" s="141"/>
      <c r="T261" s="141"/>
      <c r="U261" s="141"/>
      <c r="V261" s="141"/>
      <c r="W261" s="141"/>
      <c r="X261" s="141"/>
      <c r="Y261" s="141"/>
      <c r="Z261" s="141"/>
      <c r="AA261" s="141"/>
      <c r="AB261" s="141"/>
      <c r="AC261" s="141"/>
      <c r="AD261" s="146"/>
      <c r="AE261" s="141"/>
      <c r="AF261" s="141"/>
      <c r="AG261" s="141"/>
      <c r="AH261" s="141"/>
      <c r="AI261" s="141"/>
      <c r="AJ261" s="141"/>
      <c r="AK261" s="141"/>
      <c r="AL261" s="141"/>
      <c r="AM261" s="141"/>
      <c r="AN261" s="141"/>
      <c r="AO261" s="141"/>
      <c r="AP261" s="141"/>
      <c r="AQ261" s="141"/>
      <c r="AR261" s="141"/>
      <c r="AS261" s="141"/>
      <c r="AT261" s="141"/>
      <c r="AU261" s="141"/>
      <c r="AV261" s="141"/>
      <c r="AW261" s="141"/>
      <c r="AX261" s="141"/>
      <c r="AY261" s="141"/>
      <c r="AZ261" s="141"/>
      <c r="BA261" s="141"/>
      <c r="BB261" s="141"/>
      <c r="BC261" s="141"/>
    </row>
    <row r="262" spans="1:55" ht="15.75" customHeight="1">
      <c r="A262" s="141"/>
      <c r="B262" s="141"/>
      <c r="C262" s="141"/>
      <c r="D262" s="141"/>
      <c r="E262" s="141"/>
      <c r="F262" s="141"/>
      <c r="G262" s="141"/>
      <c r="H262" s="141"/>
      <c r="I262" s="141"/>
      <c r="J262" s="141"/>
      <c r="K262" s="141"/>
      <c r="L262" s="141"/>
      <c r="M262" s="141"/>
      <c r="N262" s="141"/>
      <c r="O262" s="141"/>
      <c r="P262" s="141"/>
      <c r="Q262" s="141"/>
      <c r="R262" s="141"/>
      <c r="S262" s="141"/>
      <c r="T262" s="141"/>
      <c r="U262" s="141"/>
      <c r="V262" s="141"/>
      <c r="W262" s="141"/>
      <c r="X262" s="141"/>
      <c r="Y262" s="141"/>
      <c r="Z262" s="141"/>
      <c r="AA262" s="141"/>
      <c r="AB262" s="141"/>
      <c r="AC262" s="141"/>
      <c r="AD262" s="146"/>
      <c r="AE262" s="141"/>
      <c r="AF262" s="141"/>
      <c r="AG262" s="141"/>
      <c r="AH262" s="141"/>
      <c r="AI262" s="141"/>
      <c r="AJ262" s="141"/>
      <c r="AK262" s="141"/>
      <c r="AL262" s="141"/>
      <c r="AM262" s="141"/>
      <c r="AN262" s="141"/>
      <c r="AO262" s="141"/>
      <c r="AP262" s="141"/>
      <c r="AQ262" s="141"/>
      <c r="AR262" s="141"/>
      <c r="AS262" s="141"/>
      <c r="AT262" s="141"/>
      <c r="AU262" s="141"/>
      <c r="AV262" s="141"/>
      <c r="AW262" s="141"/>
      <c r="AX262" s="141"/>
      <c r="AY262" s="141"/>
      <c r="AZ262" s="141"/>
      <c r="BA262" s="141"/>
      <c r="BB262" s="141"/>
      <c r="BC262" s="141"/>
    </row>
    <row r="263" spans="1:55" ht="15.75" customHeight="1">
      <c r="A263" s="141"/>
      <c r="B263" s="141"/>
      <c r="C263" s="141"/>
      <c r="D263" s="141"/>
      <c r="E263" s="141"/>
      <c r="F263" s="141"/>
      <c r="G263" s="141"/>
      <c r="H263" s="141"/>
      <c r="I263" s="141"/>
      <c r="J263" s="141"/>
      <c r="K263" s="141"/>
      <c r="L263" s="141"/>
      <c r="M263" s="141"/>
      <c r="N263" s="141"/>
      <c r="O263" s="141"/>
      <c r="P263" s="141"/>
      <c r="Q263" s="141"/>
      <c r="R263" s="141"/>
      <c r="S263" s="141"/>
      <c r="T263" s="141"/>
      <c r="U263" s="141"/>
      <c r="V263" s="141"/>
      <c r="W263" s="141"/>
      <c r="X263" s="141"/>
      <c r="Y263" s="141"/>
      <c r="Z263" s="141"/>
      <c r="AA263" s="141"/>
      <c r="AB263" s="141"/>
      <c r="AC263" s="141"/>
      <c r="AD263" s="146"/>
      <c r="AE263" s="141"/>
      <c r="AF263" s="141"/>
      <c r="AG263" s="141"/>
      <c r="AH263" s="141"/>
      <c r="AI263" s="141"/>
      <c r="AJ263" s="141"/>
      <c r="AK263" s="141"/>
      <c r="AL263" s="141"/>
      <c r="AM263" s="141"/>
      <c r="AN263" s="141"/>
      <c r="AO263" s="141"/>
      <c r="AP263" s="141"/>
      <c r="AQ263" s="141"/>
      <c r="AR263" s="141"/>
      <c r="AS263" s="141"/>
      <c r="AT263" s="141"/>
      <c r="AU263" s="141"/>
      <c r="AV263" s="141"/>
      <c r="AW263" s="141"/>
      <c r="AX263" s="141"/>
      <c r="AY263" s="141"/>
      <c r="AZ263" s="141"/>
      <c r="BA263" s="141"/>
      <c r="BB263" s="141"/>
      <c r="BC263" s="141"/>
    </row>
    <row r="264" spans="1:55" ht="15.75" customHeight="1">
      <c r="A264" s="141"/>
      <c r="B264" s="141"/>
      <c r="C264" s="141"/>
      <c r="D264" s="141"/>
      <c r="E264" s="141"/>
      <c r="F264" s="141"/>
      <c r="G264" s="141"/>
      <c r="H264" s="141"/>
      <c r="I264" s="141"/>
      <c r="J264" s="141"/>
      <c r="K264" s="141"/>
      <c r="L264" s="141"/>
      <c r="M264" s="141"/>
      <c r="N264" s="141"/>
      <c r="O264" s="141"/>
      <c r="P264" s="141"/>
      <c r="Q264" s="141"/>
      <c r="R264" s="141"/>
      <c r="S264" s="141"/>
      <c r="T264" s="141"/>
      <c r="U264" s="141"/>
      <c r="V264" s="141"/>
      <c r="W264" s="141"/>
      <c r="X264" s="141"/>
      <c r="Y264" s="141"/>
      <c r="Z264" s="141"/>
      <c r="AA264" s="141"/>
      <c r="AB264" s="141"/>
      <c r="AC264" s="141"/>
      <c r="AD264" s="146"/>
      <c r="AE264" s="141"/>
      <c r="AF264" s="141"/>
      <c r="AG264" s="141"/>
      <c r="AH264" s="141"/>
      <c r="AI264" s="141"/>
      <c r="AJ264" s="141"/>
      <c r="AK264" s="141"/>
      <c r="AL264" s="141"/>
      <c r="AM264" s="141"/>
      <c r="AN264" s="141"/>
      <c r="AO264" s="141"/>
      <c r="AP264" s="141"/>
      <c r="AQ264" s="141"/>
      <c r="AR264" s="141"/>
      <c r="AS264" s="141"/>
      <c r="AT264" s="141"/>
      <c r="AU264" s="141"/>
      <c r="AV264" s="141"/>
      <c r="AW264" s="141"/>
      <c r="AX264" s="141"/>
      <c r="AY264" s="141"/>
      <c r="AZ264" s="141"/>
      <c r="BA264" s="141"/>
      <c r="BB264" s="141"/>
      <c r="BC264" s="141"/>
    </row>
    <row r="265" spans="1:55" ht="15.75" customHeight="1">
      <c r="A265" s="141"/>
      <c r="B265" s="141"/>
      <c r="C265" s="141"/>
      <c r="D265" s="141"/>
      <c r="E265" s="141"/>
      <c r="F265" s="141"/>
      <c r="G265" s="141"/>
      <c r="H265" s="141"/>
      <c r="I265" s="141"/>
      <c r="J265" s="141"/>
      <c r="K265" s="141"/>
      <c r="L265" s="141"/>
      <c r="M265" s="141"/>
      <c r="N265" s="141"/>
      <c r="O265" s="141"/>
      <c r="P265" s="141"/>
      <c r="Q265" s="141"/>
      <c r="R265" s="141"/>
      <c r="S265" s="141"/>
      <c r="T265" s="141"/>
      <c r="U265" s="141"/>
      <c r="V265" s="141"/>
      <c r="W265" s="141"/>
      <c r="X265" s="141"/>
      <c r="Y265" s="141"/>
      <c r="Z265" s="141"/>
      <c r="AA265" s="141"/>
      <c r="AB265" s="141"/>
      <c r="AC265" s="141"/>
      <c r="AD265" s="146"/>
      <c r="AE265" s="141"/>
      <c r="AF265" s="141"/>
      <c r="AG265" s="141"/>
      <c r="AH265" s="141"/>
      <c r="AI265" s="141"/>
      <c r="AJ265" s="141"/>
      <c r="AK265" s="141"/>
      <c r="AL265" s="141"/>
      <c r="AM265" s="141"/>
      <c r="AN265" s="141"/>
      <c r="AO265" s="141"/>
      <c r="AP265" s="141"/>
      <c r="AQ265" s="141"/>
      <c r="AR265" s="141"/>
      <c r="AS265" s="141"/>
      <c r="AT265" s="141"/>
      <c r="AU265" s="141"/>
      <c r="AV265" s="141"/>
      <c r="AW265" s="141"/>
      <c r="AX265" s="141"/>
      <c r="AY265" s="141"/>
      <c r="AZ265" s="141"/>
      <c r="BA265" s="141"/>
      <c r="BB265" s="141"/>
      <c r="BC265" s="141"/>
    </row>
    <row r="266" spans="1:55" ht="15.75" customHeight="1">
      <c r="A266" s="141"/>
      <c r="B266" s="141"/>
      <c r="C266" s="141"/>
      <c r="D266" s="141"/>
      <c r="E266" s="141"/>
      <c r="F266" s="141"/>
      <c r="G266" s="141"/>
      <c r="H266" s="141"/>
      <c r="I266" s="141"/>
      <c r="J266" s="141"/>
      <c r="K266" s="141"/>
      <c r="L266" s="141"/>
      <c r="M266" s="141"/>
      <c r="N266" s="141"/>
      <c r="O266" s="141"/>
      <c r="P266" s="141"/>
      <c r="Q266" s="141"/>
      <c r="R266" s="141"/>
      <c r="S266" s="141"/>
      <c r="T266" s="141"/>
      <c r="U266" s="141"/>
      <c r="V266" s="141"/>
      <c r="W266" s="141"/>
      <c r="X266" s="141"/>
      <c r="Y266" s="141"/>
      <c r="Z266" s="141"/>
      <c r="AA266" s="141"/>
      <c r="AB266" s="141"/>
      <c r="AC266" s="141"/>
      <c r="AD266" s="146"/>
      <c r="AE266" s="141"/>
      <c r="AF266" s="141"/>
      <c r="AG266" s="141"/>
      <c r="AH266" s="141"/>
      <c r="AI266" s="141"/>
      <c r="AJ266" s="141"/>
      <c r="AK266" s="141"/>
      <c r="AL266" s="141"/>
      <c r="AM266" s="141"/>
      <c r="AN266" s="141"/>
      <c r="AO266" s="141"/>
      <c r="AP266" s="141"/>
      <c r="AQ266" s="141"/>
      <c r="AR266" s="141"/>
      <c r="AS266" s="141"/>
      <c r="AT266" s="141"/>
      <c r="AU266" s="141"/>
      <c r="AV266" s="141"/>
      <c r="AW266" s="141"/>
      <c r="AX266" s="141"/>
      <c r="AY266" s="141"/>
      <c r="AZ266" s="141"/>
      <c r="BA266" s="141"/>
      <c r="BB266" s="141"/>
      <c r="BC266" s="141"/>
    </row>
    <row r="267" spans="1:55" ht="15.75" customHeight="1">
      <c r="A267" s="141"/>
      <c r="B267" s="141"/>
      <c r="C267" s="141"/>
      <c r="D267" s="141"/>
      <c r="E267" s="141"/>
      <c r="F267" s="141"/>
      <c r="G267" s="141"/>
      <c r="H267" s="141"/>
      <c r="I267" s="141"/>
      <c r="J267" s="141"/>
      <c r="K267" s="141"/>
      <c r="L267" s="141"/>
      <c r="M267" s="141"/>
      <c r="N267" s="141"/>
      <c r="O267" s="141"/>
      <c r="P267" s="141"/>
      <c r="Q267" s="141"/>
      <c r="R267" s="141"/>
      <c r="S267" s="141"/>
      <c r="T267" s="141"/>
      <c r="U267" s="141"/>
      <c r="V267" s="141"/>
      <c r="W267" s="141"/>
      <c r="X267" s="141"/>
      <c r="Y267" s="141"/>
      <c r="Z267" s="141"/>
      <c r="AA267" s="141"/>
      <c r="AB267" s="141"/>
      <c r="AC267" s="141"/>
      <c r="AD267" s="146"/>
      <c r="AE267" s="141"/>
      <c r="AF267" s="141"/>
      <c r="AG267" s="141"/>
      <c r="AH267" s="141"/>
      <c r="AI267" s="141"/>
      <c r="AJ267" s="141"/>
      <c r="AK267" s="141"/>
      <c r="AL267" s="141"/>
      <c r="AM267" s="141"/>
      <c r="AN267" s="141"/>
      <c r="AO267" s="141"/>
      <c r="AP267" s="141"/>
      <c r="AQ267" s="141"/>
      <c r="AR267" s="141"/>
      <c r="AS267" s="141"/>
      <c r="AT267" s="141"/>
      <c r="AU267" s="141"/>
      <c r="AV267" s="141"/>
      <c r="AW267" s="141"/>
      <c r="AX267" s="141"/>
      <c r="AY267" s="141"/>
      <c r="AZ267" s="141"/>
      <c r="BA267" s="141"/>
      <c r="BB267" s="141"/>
      <c r="BC267" s="141"/>
    </row>
    <row r="268" spans="1:55" ht="15.75" customHeight="1">
      <c r="A268" s="141"/>
      <c r="B268" s="141"/>
      <c r="C268" s="141"/>
      <c r="D268" s="141"/>
      <c r="E268" s="141"/>
      <c r="F268" s="141"/>
      <c r="G268" s="141"/>
      <c r="H268" s="141"/>
      <c r="I268" s="141"/>
      <c r="J268" s="141"/>
      <c r="K268" s="141"/>
      <c r="L268" s="141"/>
      <c r="M268" s="141"/>
      <c r="N268" s="141"/>
      <c r="O268" s="141"/>
      <c r="P268" s="141"/>
      <c r="Q268" s="141"/>
      <c r="R268" s="141"/>
      <c r="S268" s="141"/>
      <c r="T268" s="141"/>
      <c r="U268" s="141"/>
      <c r="V268" s="141"/>
      <c r="W268" s="141"/>
      <c r="X268" s="141"/>
      <c r="Y268" s="141"/>
      <c r="Z268" s="141"/>
      <c r="AA268" s="141"/>
      <c r="AB268" s="141"/>
      <c r="AC268" s="141"/>
      <c r="AD268" s="146"/>
      <c r="AE268" s="141"/>
      <c r="AF268" s="141"/>
      <c r="AG268" s="141"/>
      <c r="AH268" s="141"/>
      <c r="AI268" s="141"/>
      <c r="AJ268" s="141"/>
      <c r="AK268" s="141"/>
      <c r="AL268" s="141"/>
      <c r="AM268" s="141"/>
      <c r="AN268" s="141"/>
      <c r="AO268" s="141"/>
      <c r="AP268" s="141"/>
      <c r="AQ268" s="141"/>
      <c r="AR268" s="141"/>
      <c r="AS268" s="141"/>
      <c r="AT268" s="141"/>
      <c r="AU268" s="141"/>
      <c r="AV268" s="141"/>
      <c r="AW268" s="141"/>
      <c r="AX268" s="141"/>
      <c r="AY268" s="141"/>
      <c r="AZ268" s="141"/>
      <c r="BA268" s="141"/>
      <c r="BB268" s="141"/>
      <c r="BC268" s="141"/>
    </row>
    <row r="269" spans="1:55" ht="15.75" customHeight="1">
      <c r="A269" s="141"/>
      <c r="B269" s="141"/>
      <c r="C269" s="141"/>
      <c r="D269" s="141"/>
      <c r="E269" s="141"/>
      <c r="F269" s="141"/>
      <c r="G269" s="141"/>
      <c r="H269" s="141"/>
      <c r="I269" s="141"/>
      <c r="J269" s="141"/>
      <c r="K269" s="141"/>
      <c r="L269" s="141"/>
      <c r="M269" s="141"/>
      <c r="N269" s="141"/>
      <c r="O269" s="141"/>
      <c r="P269" s="141"/>
      <c r="Q269" s="141"/>
      <c r="R269" s="141"/>
      <c r="S269" s="141"/>
      <c r="T269" s="141"/>
      <c r="U269" s="141"/>
      <c r="V269" s="141"/>
      <c r="W269" s="141"/>
      <c r="X269" s="141"/>
      <c r="Y269" s="141"/>
      <c r="Z269" s="141"/>
      <c r="AA269" s="141"/>
      <c r="AB269" s="141"/>
      <c r="AC269" s="141"/>
      <c r="AD269" s="146"/>
      <c r="AE269" s="141"/>
      <c r="AF269" s="141"/>
      <c r="AG269" s="141"/>
      <c r="AH269" s="141"/>
      <c r="AI269" s="141"/>
      <c r="AJ269" s="141"/>
      <c r="AK269" s="141"/>
      <c r="AL269" s="141"/>
      <c r="AM269" s="141"/>
      <c r="AN269" s="141"/>
      <c r="AO269" s="141"/>
      <c r="AP269" s="141"/>
      <c r="AQ269" s="141"/>
      <c r="AR269" s="141"/>
      <c r="AS269" s="141"/>
      <c r="AT269" s="141"/>
      <c r="AU269" s="141"/>
      <c r="AV269" s="141"/>
      <c r="AW269" s="141"/>
      <c r="AX269" s="141"/>
      <c r="AY269" s="141"/>
      <c r="AZ269" s="141"/>
      <c r="BA269" s="141"/>
      <c r="BB269" s="141"/>
      <c r="BC269" s="141"/>
    </row>
    <row r="270" spans="1:55" ht="15.75" customHeight="1">
      <c r="A270" s="141"/>
      <c r="B270" s="141"/>
      <c r="C270" s="141"/>
      <c r="D270" s="141"/>
      <c r="E270" s="141"/>
      <c r="F270" s="141"/>
      <c r="G270" s="141"/>
      <c r="H270" s="141"/>
      <c r="I270" s="141"/>
      <c r="J270" s="141"/>
      <c r="K270" s="141"/>
      <c r="L270" s="141"/>
      <c r="M270" s="141"/>
      <c r="N270" s="141"/>
      <c r="O270" s="141"/>
      <c r="P270" s="141"/>
      <c r="Q270" s="141"/>
      <c r="R270" s="141"/>
      <c r="S270" s="141"/>
      <c r="T270" s="141"/>
      <c r="U270" s="141"/>
      <c r="V270" s="141"/>
      <c r="W270" s="141"/>
      <c r="X270" s="141"/>
      <c r="Y270" s="141"/>
      <c r="Z270" s="141"/>
      <c r="AA270" s="141"/>
      <c r="AB270" s="141"/>
      <c r="AC270" s="141"/>
      <c r="AD270" s="146"/>
      <c r="AE270" s="141"/>
      <c r="AF270" s="141"/>
      <c r="AG270" s="141"/>
      <c r="AH270" s="141"/>
      <c r="AI270" s="141"/>
      <c r="AJ270" s="141"/>
      <c r="AK270" s="141"/>
      <c r="AL270" s="141"/>
      <c r="AM270" s="141"/>
      <c r="AN270" s="141"/>
      <c r="AO270" s="141"/>
      <c r="AP270" s="141"/>
      <c r="AQ270" s="141"/>
      <c r="AR270" s="141"/>
      <c r="AS270" s="141"/>
      <c r="AT270" s="141"/>
      <c r="AU270" s="141"/>
      <c r="AV270" s="141"/>
      <c r="AW270" s="141"/>
      <c r="AX270" s="141"/>
      <c r="AY270" s="141"/>
      <c r="AZ270" s="141"/>
      <c r="BA270" s="141"/>
      <c r="BB270" s="141"/>
      <c r="BC270" s="141"/>
    </row>
    <row r="271" spans="1:55" ht="15.75" customHeight="1">
      <c r="A271" s="141"/>
      <c r="B271" s="141"/>
      <c r="C271" s="141"/>
      <c r="D271" s="141"/>
      <c r="E271" s="141"/>
      <c r="F271" s="141"/>
      <c r="G271" s="141"/>
      <c r="H271" s="141"/>
      <c r="I271" s="141"/>
      <c r="J271" s="141"/>
      <c r="K271" s="141"/>
      <c r="L271" s="141"/>
      <c r="M271" s="141"/>
      <c r="N271" s="141"/>
      <c r="O271" s="141"/>
      <c r="P271" s="141"/>
      <c r="Q271" s="141"/>
      <c r="R271" s="141"/>
      <c r="S271" s="141"/>
      <c r="T271" s="141"/>
      <c r="U271" s="141"/>
      <c r="V271" s="141"/>
      <c r="W271" s="141"/>
      <c r="X271" s="141"/>
      <c r="Y271" s="141"/>
      <c r="Z271" s="141"/>
      <c r="AA271" s="141"/>
      <c r="AB271" s="141"/>
      <c r="AC271" s="141"/>
      <c r="AD271" s="146"/>
      <c r="AE271" s="141"/>
      <c r="AF271" s="141"/>
      <c r="AG271" s="141"/>
      <c r="AH271" s="141"/>
      <c r="AI271" s="141"/>
      <c r="AJ271" s="141"/>
      <c r="AK271" s="141"/>
      <c r="AL271" s="141"/>
      <c r="AM271" s="141"/>
      <c r="AN271" s="141"/>
      <c r="AO271" s="141"/>
      <c r="AP271" s="141"/>
      <c r="AQ271" s="141"/>
      <c r="AR271" s="141"/>
      <c r="AS271" s="141"/>
      <c r="AT271" s="141"/>
      <c r="AU271" s="141"/>
      <c r="AV271" s="141"/>
      <c r="AW271" s="141"/>
      <c r="AX271" s="141"/>
      <c r="AY271" s="141"/>
      <c r="AZ271" s="141"/>
      <c r="BA271" s="141"/>
      <c r="BB271" s="141"/>
      <c r="BC271" s="141"/>
    </row>
    <row r="272" spans="1:55" ht="15.75" customHeight="1">
      <c r="A272" s="141"/>
      <c r="B272" s="141"/>
      <c r="C272" s="141"/>
      <c r="D272" s="141"/>
      <c r="E272" s="141"/>
      <c r="F272" s="141"/>
      <c r="G272" s="141"/>
      <c r="H272" s="141"/>
      <c r="I272" s="141"/>
      <c r="J272" s="141"/>
      <c r="K272" s="141"/>
      <c r="L272" s="141"/>
      <c r="M272" s="141"/>
      <c r="N272" s="141"/>
      <c r="O272" s="141"/>
      <c r="P272" s="141"/>
      <c r="Q272" s="141"/>
      <c r="R272" s="141"/>
      <c r="S272" s="141"/>
      <c r="T272" s="141"/>
      <c r="U272" s="141"/>
      <c r="V272" s="141"/>
      <c r="W272" s="141"/>
      <c r="X272" s="141"/>
      <c r="Y272" s="141"/>
      <c r="Z272" s="141"/>
      <c r="AA272" s="141"/>
      <c r="AB272" s="141"/>
      <c r="AC272" s="141"/>
      <c r="AD272" s="146"/>
      <c r="AE272" s="141"/>
      <c r="AF272" s="141"/>
      <c r="AG272" s="141"/>
      <c r="AH272" s="141"/>
      <c r="AI272" s="141"/>
      <c r="AJ272" s="141"/>
      <c r="AK272" s="141"/>
      <c r="AL272" s="141"/>
      <c r="AM272" s="141"/>
      <c r="AN272" s="141"/>
      <c r="AO272" s="141"/>
      <c r="AP272" s="141"/>
      <c r="AQ272" s="141"/>
      <c r="AR272" s="141"/>
      <c r="AS272" s="141"/>
      <c r="AT272" s="141"/>
      <c r="AU272" s="141"/>
      <c r="AV272" s="141"/>
      <c r="AW272" s="141"/>
      <c r="AX272" s="141"/>
      <c r="AY272" s="141"/>
      <c r="AZ272" s="141"/>
      <c r="BA272" s="141"/>
      <c r="BB272" s="141"/>
      <c r="BC272" s="141"/>
    </row>
    <row r="273" spans="1:55" ht="15.75" customHeight="1">
      <c r="A273" s="141"/>
      <c r="B273" s="141"/>
      <c r="C273" s="141"/>
      <c r="D273" s="141"/>
      <c r="E273" s="141"/>
      <c r="F273" s="141"/>
      <c r="G273" s="141"/>
      <c r="H273" s="141"/>
      <c r="I273" s="141"/>
      <c r="J273" s="141"/>
      <c r="K273" s="141"/>
      <c r="L273" s="141"/>
      <c r="M273" s="141"/>
      <c r="N273" s="141"/>
      <c r="O273" s="141"/>
      <c r="P273" s="141"/>
      <c r="Q273" s="141"/>
      <c r="R273" s="141"/>
      <c r="S273" s="141"/>
      <c r="T273" s="141"/>
      <c r="U273" s="141"/>
      <c r="V273" s="141"/>
      <c r="W273" s="141"/>
      <c r="X273" s="141"/>
      <c r="Y273" s="141"/>
      <c r="Z273" s="141"/>
      <c r="AA273" s="141"/>
      <c r="AB273" s="141"/>
      <c r="AC273" s="141"/>
      <c r="AD273" s="146"/>
      <c r="AE273" s="141"/>
      <c r="AF273" s="141"/>
      <c r="AG273" s="141"/>
      <c r="AH273" s="141"/>
      <c r="AI273" s="141"/>
      <c r="AJ273" s="141"/>
      <c r="AK273" s="141"/>
      <c r="AL273" s="141"/>
      <c r="AM273" s="141"/>
      <c r="AN273" s="141"/>
      <c r="AO273" s="141"/>
      <c r="AP273" s="141"/>
      <c r="AQ273" s="141"/>
      <c r="AR273" s="141"/>
      <c r="AS273" s="141"/>
      <c r="AT273" s="141"/>
      <c r="AU273" s="141"/>
      <c r="AV273" s="141"/>
      <c r="AW273" s="141"/>
      <c r="AX273" s="141"/>
      <c r="AY273" s="141"/>
      <c r="AZ273" s="141"/>
      <c r="BA273" s="141"/>
      <c r="BB273" s="141"/>
      <c r="BC273" s="141"/>
    </row>
    <row r="274" spans="1:55" ht="15.75" customHeight="1">
      <c r="A274" s="141"/>
      <c r="B274" s="141"/>
      <c r="C274" s="141"/>
      <c r="D274" s="141"/>
      <c r="E274" s="141"/>
      <c r="F274" s="141"/>
      <c r="G274" s="141"/>
      <c r="H274" s="141"/>
      <c r="I274" s="141"/>
      <c r="J274" s="141"/>
      <c r="K274" s="141"/>
      <c r="L274" s="141"/>
      <c r="M274" s="141"/>
      <c r="N274" s="141"/>
      <c r="O274" s="141"/>
      <c r="P274" s="141"/>
      <c r="Q274" s="141"/>
      <c r="R274" s="141"/>
      <c r="S274" s="141"/>
      <c r="T274" s="141"/>
      <c r="U274" s="141"/>
      <c r="V274" s="141"/>
      <c r="W274" s="141"/>
      <c r="X274" s="141"/>
      <c r="Y274" s="141"/>
      <c r="Z274" s="141"/>
      <c r="AA274" s="141"/>
      <c r="AB274" s="141"/>
      <c r="AC274" s="141"/>
      <c r="AD274" s="146"/>
      <c r="AE274" s="141"/>
      <c r="AF274" s="141"/>
      <c r="AG274" s="141"/>
      <c r="AH274" s="141"/>
      <c r="AI274" s="141"/>
      <c r="AJ274" s="141"/>
      <c r="AK274" s="141"/>
      <c r="AL274" s="141"/>
      <c r="AM274" s="141"/>
      <c r="AN274" s="141"/>
      <c r="AO274" s="141"/>
      <c r="AP274" s="141"/>
      <c r="AQ274" s="141"/>
      <c r="AR274" s="141"/>
      <c r="AS274" s="141"/>
      <c r="AT274" s="141"/>
      <c r="AU274" s="141"/>
      <c r="AV274" s="141"/>
      <c r="AW274" s="141"/>
      <c r="AX274" s="141"/>
      <c r="AY274" s="141"/>
      <c r="AZ274" s="141"/>
      <c r="BA274" s="141"/>
      <c r="BB274" s="141"/>
      <c r="BC274" s="141"/>
    </row>
    <row r="275" spans="1:55" ht="15.75" customHeight="1">
      <c r="A275" s="141"/>
      <c r="B275" s="141"/>
      <c r="C275" s="141"/>
      <c r="D275" s="141"/>
      <c r="E275" s="141"/>
      <c r="F275" s="141"/>
      <c r="G275" s="141"/>
      <c r="H275" s="141"/>
      <c r="I275" s="141"/>
      <c r="J275" s="141"/>
      <c r="K275" s="141"/>
      <c r="L275" s="141"/>
      <c r="M275" s="141"/>
      <c r="N275" s="141"/>
      <c r="O275" s="141"/>
      <c r="P275" s="141"/>
      <c r="Q275" s="141"/>
      <c r="R275" s="141"/>
      <c r="S275" s="141"/>
      <c r="T275" s="141"/>
      <c r="U275" s="141"/>
      <c r="V275" s="141"/>
      <c r="W275" s="141"/>
      <c r="X275" s="141"/>
      <c r="Y275" s="141"/>
      <c r="Z275" s="141"/>
      <c r="AA275" s="141"/>
      <c r="AB275" s="141"/>
      <c r="AC275" s="141"/>
      <c r="AD275" s="146"/>
      <c r="AE275" s="141"/>
      <c r="AF275" s="141"/>
      <c r="AG275" s="141"/>
      <c r="AH275" s="141"/>
      <c r="AI275" s="141"/>
      <c r="AJ275" s="141"/>
      <c r="AK275" s="141"/>
      <c r="AL275" s="141"/>
      <c r="AM275" s="141"/>
      <c r="AN275" s="141"/>
      <c r="AO275" s="141"/>
      <c r="AP275" s="141"/>
      <c r="AQ275" s="141"/>
      <c r="AR275" s="141"/>
      <c r="AS275" s="141"/>
      <c r="AT275" s="141"/>
      <c r="AU275" s="141"/>
      <c r="AV275" s="141"/>
      <c r="AW275" s="141"/>
      <c r="AX275" s="141"/>
      <c r="AY275" s="141"/>
      <c r="AZ275" s="141"/>
      <c r="BA275" s="141"/>
      <c r="BB275" s="141"/>
      <c r="BC275" s="141"/>
    </row>
    <row r="276" spans="1:55" ht="15.75" customHeight="1">
      <c r="A276" s="141"/>
      <c r="B276" s="141"/>
      <c r="C276" s="141"/>
      <c r="D276" s="141"/>
      <c r="E276" s="141"/>
      <c r="F276" s="141"/>
      <c r="G276" s="141"/>
      <c r="H276" s="141"/>
      <c r="I276" s="141"/>
      <c r="J276" s="141"/>
      <c r="K276" s="141"/>
      <c r="L276" s="141"/>
      <c r="M276" s="141"/>
      <c r="N276" s="141"/>
      <c r="O276" s="141"/>
      <c r="P276" s="141"/>
      <c r="Q276" s="141"/>
      <c r="R276" s="141"/>
      <c r="S276" s="141"/>
      <c r="T276" s="141"/>
      <c r="U276" s="141"/>
      <c r="V276" s="141"/>
      <c r="W276" s="141"/>
      <c r="X276" s="141"/>
      <c r="Y276" s="141"/>
      <c r="Z276" s="141"/>
      <c r="AA276" s="141"/>
      <c r="AB276" s="141"/>
      <c r="AC276" s="141"/>
      <c r="AD276" s="146"/>
      <c r="AE276" s="141"/>
      <c r="AF276" s="141"/>
      <c r="AG276" s="141"/>
      <c r="AH276" s="141"/>
      <c r="AI276" s="141"/>
      <c r="AJ276" s="141"/>
      <c r="AK276" s="141"/>
      <c r="AL276" s="141"/>
      <c r="AM276" s="141"/>
      <c r="AN276" s="141"/>
      <c r="AO276" s="141"/>
      <c r="AP276" s="141"/>
      <c r="AQ276" s="141"/>
      <c r="AR276" s="141"/>
      <c r="AS276" s="141"/>
      <c r="AT276" s="141"/>
      <c r="AU276" s="141"/>
      <c r="AV276" s="141"/>
      <c r="AW276" s="141"/>
      <c r="AX276" s="141"/>
      <c r="AY276" s="141"/>
      <c r="AZ276" s="141"/>
      <c r="BA276" s="141"/>
      <c r="BB276" s="141"/>
      <c r="BC276" s="141"/>
    </row>
    <row r="277" spans="1:55" ht="15.75" customHeight="1">
      <c r="A277" s="141"/>
      <c r="B277" s="141"/>
      <c r="C277" s="141"/>
      <c r="D277" s="141"/>
      <c r="E277" s="141"/>
      <c r="F277" s="141"/>
      <c r="G277" s="141"/>
      <c r="H277" s="141"/>
      <c r="I277" s="141"/>
      <c r="J277" s="141"/>
      <c r="K277" s="141"/>
      <c r="L277" s="141"/>
      <c r="M277" s="141"/>
      <c r="N277" s="141"/>
      <c r="O277" s="141"/>
      <c r="P277" s="141"/>
      <c r="Q277" s="141"/>
      <c r="R277" s="141"/>
      <c r="S277" s="141"/>
      <c r="T277" s="141"/>
      <c r="U277" s="141"/>
      <c r="V277" s="141"/>
      <c r="W277" s="141"/>
      <c r="X277" s="141"/>
      <c r="Y277" s="141"/>
      <c r="Z277" s="141"/>
      <c r="AA277" s="141"/>
      <c r="AB277" s="141"/>
      <c r="AC277" s="141"/>
      <c r="AD277" s="146"/>
      <c r="AE277" s="141"/>
      <c r="AF277" s="141"/>
      <c r="AG277" s="141"/>
      <c r="AH277" s="141"/>
      <c r="AI277" s="141"/>
      <c r="AJ277" s="141"/>
      <c r="AK277" s="141"/>
      <c r="AL277" s="141"/>
      <c r="AM277" s="141"/>
      <c r="AN277" s="141"/>
      <c r="AO277" s="141"/>
      <c r="AP277" s="141"/>
      <c r="AQ277" s="141"/>
      <c r="AR277" s="141"/>
      <c r="AS277" s="141"/>
      <c r="AT277" s="141"/>
      <c r="AU277" s="141"/>
      <c r="AV277" s="141"/>
      <c r="AW277" s="141"/>
      <c r="AX277" s="141"/>
      <c r="AY277" s="141"/>
      <c r="AZ277" s="141"/>
      <c r="BA277" s="141"/>
      <c r="BB277" s="141"/>
      <c r="BC277" s="141"/>
    </row>
    <row r="278" spans="1:55" ht="15.75" customHeight="1">
      <c r="A278" s="141"/>
      <c r="B278" s="141"/>
      <c r="C278" s="141"/>
      <c r="D278" s="141"/>
      <c r="E278" s="141"/>
      <c r="F278" s="141"/>
      <c r="G278" s="141"/>
      <c r="H278" s="141"/>
      <c r="I278" s="141"/>
      <c r="J278" s="141"/>
      <c r="K278" s="141"/>
      <c r="L278" s="141"/>
      <c r="M278" s="141"/>
      <c r="N278" s="141"/>
      <c r="O278" s="141"/>
      <c r="P278" s="141"/>
      <c r="Q278" s="141"/>
      <c r="R278" s="141"/>
      <c r="S278" s="141"/>
      <c r="T278" s="141"/>
      <c r="U278" s="141"/>
      <c r="V278" s="141"/>
      <c r="W278" s="141"/>
      <c r="X278" s="141"/>
      <c r="Y278" s="141"/>
      <c r="Z278" s="141"/>
      <c r="AA278" s="141"/>
      <c r="AB278" s="141"/>
      <c r="AC278" s="141"/>
      <c r="AD278" s="146"/>
      <c r="AE278" s="141"/>
      <c r="AF278" s="141"/>
      <c r="AG278" s="141"/>
      <c r="AH278" s="141"/>
      <c r="AI278" s="141"/>
      <c r="AJ278" s="141"/>
      <c r="AK278" s="141"/>
      <c r="AL278" s="141"/>
      <c r="AM278" s="141"/>
      <c r="AN278" s="141"/>
      <c r="AO278" s="141"/>
      <c r="AP278" s="141"/>
      <c r="AQ278" s="141"/>
      <c r="AR278" s="141"/>
      <c r="AS278" s="141"/>
      <c r="AT278" s="141"/>
      <c r="AU278" s="141"/>
      <c r="AV278" s="141"/>
      <c r="AW278" s="141"/>
      <c r="AX278" s="141"/>
      <c r="AY278" s="141"/>
      <c r="AZ278" s="141"/>
      <c r="BA278" s="141"/>
      <c r="BB278" s="141"/>
      <c r="BC278" s="141"/>
    </row>
    <row r="279" spans="1:55" ht="15.75" customHeight="1">
      <c r="A279" s="141"/>
      <c r="B279" s="141"/>
      <c r="C279" s="141"/>
      <c r="D279" s="141"/>
      <c r="E279" s="141"/>
      <c r="F279" s="141"/>
      <c r="G279" s="141"/>
      <c r="H279" s="141"/>
      <c r="I279" s="141"/>
      <c r="J279" s="141"/>
      <c r="K279" s="141"/>
      <c r="L279" s="141"/>
      <c r="M279" s="141"/>
      <c r="N279" s="141"/>
      <c r="O279" s="141"/>
      <c r="P279" s="141"/>
      <c r="Q279" s="141"/>
      <c r="R279" s="141"/>
      <c r="S279" s="141"/>
      <c r="T279" s="141"/>
      <c r="U279" s="141"/>
      <c r="V279" s="141"/>
      <c r="W279" s="141"/>
      <c r="X279" s="141"/>
      <c r="Y279" s="141"/>
      <c r="Z279" s="141"/>
      <c r="AA279" s="141"/>
      <c r="AB279" s="141"/>
      <c r="AC279" s="141"/>
      <c r="AD279" s="146"/>
      <c r="AE279" s="141"/>
      <c r="AF279" s="141"/>
      <c r="AG279" s="141"/>
      <c r="AH279" s="141"/>
      <c r="AI279" s="141"/>
      <c r="AJ279" s="141"/>
      <c r="AK279" s="141"/>
      <c r="AL279" s="141"/>
      <c r="AM279" s="141"/>
      <c r="AN279" s="141"/>
      <c r="AO279" s="141"/>
      <c r="AP279" s="141"/>
      <c r="AQ279" s="141"/>
      <c r="AR279" s="141"/>
      <c r="AS279" s="141"/>
      <c r="AT279" s="141"/>
      <c r="AU279" s="141"/>
      <c r="AV279" s="141"/>
      <c r="AW279" s="141"/>
      <c r="AX279" s="141"/>
      <c r="AY279" s="141"/>
      <c r="AZ279" s="141"/>
      <c r="BA279" s="141"/>
      <c r="BB279" s="141"/>
      <c r="BC279" s="141"/>
    </row>
    <row r="280" spans="1:55" ht="15.75" customHeight="1">
      <c r="A280" s="141"/>
      <c r="B280" s="141"/>
      <c r="C280" s="141"/>
      <c r="D280" s="141"/>
      <c r="E280" s="141"/>
      <c r="F280" s="141"/>
      <c r="G280" s="141"/>
      <c r="H280" s="141"/>
      <c r="I280" s="141"/>
      <c r="J280" s="141"/>
      <c r="K280" s="141"/>
      <c r="L280" s="141"/>
      <c r="M280" s="141"/>
      <c r="N280" s="141"/>
      <c r="O280" s="141"/>
      <c r="P280" s="141"/>
      <c r="Q280" s="141"/>
      <c r="R280" s="141"/>
      <c r="S280" s="141"/>
      <c r="T280" s="141"/>
      <c r="U280" s="141"/>
      <c r="V280" s="141"/>
      <c r="W280" s="141"/>
      <c r="X280" s="141"/>
      <c r="Y280" s="141"/>
      <c r="Z280" s="141"/>
      <c r="AA280" s="141"/>
      <c r="AB280" s="141"/>
      <c r="AC280" s="141"/>
      <c r="AD280" s="146"/>
      <c r="AE280" s="141"/>
      <c r="AF280" s="141"/>
      <c r="AG280" s="141"/>
      <c r="AH280" s="141"/>
      <c r="AI280" s="141"/>
      <c r="AJ280" s="141"/>
      <c r="AK280" s="141"/>
      <c r="AL280" s="141"/>
      <c r="AM280" s="141"/>
      <c r="AN280" s="141"/>
      <c r="AO280" s="141"/>
      <c r="AP280" s="141"/>
      <c r="AQ280" s="141"/>
      <c r="AR280" s="141"/>
      <c r="AS280" s="141"/>
      <c r="AT280" s="141"/>
      <c r="AU280" s="141"/>
      <c r="AV280" s="141"/>
      <c r="AW280" s="141"/>
      <c r="AX280" s="141"/>
      <c r="AY280" s="141"/>
      <c r="AZ280" s="141"/>
      <c r="BA280" s="141"/>
      <c r="BB280" s="141"/>
      <c r="BC280" s="141"/>
    </row>
    <row r="281" spans="1:55" ht="15.75" customHeight="1">
      <c r="A281" s="141"/>
      <c r="B281" s="141"/>
      <c r="C281" s="141"/>
      <c r="D281" s="141"/>
      <c r="E281" s="141"/>
      <c r="F281" s="141"/>
      <c r="G281" s="141"/>
      <c r="H281" s="141"/>
      <c r="I281" s="141"/>
      <c r="J281" s="141"/>
      <c r="K281" s="141"/>
      <c r="L281" s="141"/>
      <c r="M281" s="141"/>
      <c r="N281" s="141"/>
      <c r="O281" s="141"/>
      <c r="P281" s="141"/>
      <c r="Q281" s="141"/>
      <c r="R281" s="141"/>
      <c r="S281" s="141"/>
      <c r="T281" s="141"/>
      <c r="U281" s="141"/>
      <c r="V281" s="141"/>
      <c r="W281" s="141"/>
      <c r="X281" s="141"/>
      <c r="Y281" s="141"/>
      <c r="Z281" s="141"/>
      <c r="AA281" s="141"/>
      <c r="AB281" s="141"/>
      <c r="AC281" s="141"/>
      <c r="AD281" s="146"/>
      <c r="AE281" s="141"/>
      <c r="AF281" s="141"/>
      <c r="AG281" s="141"/>
      <c r="AH281" s="141"/>
      <c r="AI281" s="141"/>
      <c r="AJ281" s="141"/>
      <c r="AK281" s="141"/>
      <c r="AL281" s="141"/>
      <c r="AM281" s="141"/>
      <c r="AN281" s="141"/>
      <c r="AO281" s="141"/>
      <c r="AP281" s="141"/>
      <c r="AQ281" s="141"/>
      <c r="AR281" s="141"/>
      <c r="AS281" s="141"/>
      <c r="AT281" s="141"/>
      <c r="AU281" s="141"/>
      <c r="AV281" s="141"/>
      <c r="AW281" s="141"/>
      <c r="AX281" s="141"/>
      <c r="AY281" s="141"/>
      <c r="AZ281" s="141"/>
      <c r="BA281" s="141"/>
      <c r="BB281" s="141"/>
      <c r="BC281" s="141"/>
    </row>
    <row r="282" spans="1:55" ht="15.75" customHeight="1">
      <c r="A282" s="141"/>
      <c r="B282" s="141"/>
      <c r="C282" s="141"/>
      <c r="D282" s="141"/>
      <c r="E282" s="141"/>
      <c r="F282" s="141"/>
      <c r="G282" s="141"/>
      <c r="H282" s="141"/>
      <c r="I282" s="141"/>
      <c r="J282" s="141"/>
      <c r="K282" s="141"/>
      <c r="L282" s="141"/>
      <c r="M282" s="141"/>
      <c r="N282" s="141"/>
      <c r="O282" s="141"/>
      <c r="P282" s="141"/>
      <c r="Q282" s="141"/>
      <c r="R282" s="141"/>
      <c r="S282" s="141"/>
      <c r="T282" s="141"/>
      <c r="U282" s="141"/>
      <c r="V282" s="141"/>
      <c r="W282" s="141"/>
      <c r="X282" s="141"/>
      <c r="Y282" s="141"/>
      <c r="Z282" s="141"/>
      <c r="AA282" s="141"/>
      <c r="AB282" s="141"/>
      <c r="AC282" s="141"/>
      <c r="AD282" s="146"/>
      <c r="AE282" s="141"/>
      <c r="AF282" s="141"/>
      <c r="AG282" s="141"/>
      <c r="AH282" s="141"/>
      <c r="AI282" s="141"/>
      <c r="AJ282" s="141"/>
      <c r="AK282" s="141"/>
      <c r="AL282" s="141"/>
      <c r="AM282" s="141"/>
      <c r="AN282" s="141"/>
      <c r="AO282" s="141"/>
      <c r="AP282" s="141"/>
      <c r="AQ282" s="141"/>
      <c r="AR282" s="141"/>
      <c r="AS282" s="141"/>
      <c r="AT282" s="141"/>
      <c r="AU282" s="141"/>
      <c r="AV282" s="141"/>
      <c r="AW282" s="141"/>
      <c r="AX282" s="141"/>
      <c r="AY282" s="141"/>
      <c r="AZ282" s="141"/>
      <c r="BA282" s="141"/>
      <c r="BB282" s="141"/>
      <c r="BC282" s="141"/>
    </row>
    <row r="283" spans="1:55" ht="15.75" customHeight="1">
      <c r="A283" s="141"/>
      <c r="B283" s="141"/>
      <c r="C283" s="141"/>
      <c r="D283" s="141"/>
      <c r="E283" s="141"/>
      <c r="F283" s="141"/>
      <c r="G283" s="141"/>
      <c r="H283" s="141"/>
      <c r="I283" s="141"/>
      <c r="J283" s="141"/>
      <c r="K283" s="141"/>
      <c r="L283" s="141"/>
      <c r="M283" s="141"/>
      <c r="N283" s="141"/>
      <c r="O283" s="141"/>
      <c r="P283" s="141"/>
      <c r="Q283" s="141"/>
      <c r="R283" s="141"/>
      <c r="S283" s="141"/>
      <c r="T283" s="141"/>
      <c r="U283" s="141"/>
      <c r="V283" s="141"/>
      <c r="W283" s="141"/>
      <c r="X283" s="141"/>
      <c r="Y283" s="141"/>
      <c r="Z283" s="141"/>
      <c r="AA283" s="141"/>
      <c r="AB283" s="141"/>
      <c r="AC283" s="141"/>
      <c r="AD283" s="146"/>
      <c r="AE283" s="141"/>
      <c r="AF283" s="141"/>
      <c r="AG283" s="141"/>
      <c r="AH283" s="141"/>
      <c r="AI283" s="141"/>
      <c r="AJ283" s="141"/>
      <c r="AK283" s="141"/>
      <c r="AL283" s="141"/>
      <c r="AM283" s="141"/>
      <c r="AN283" s="141"/>
      <c r="AO283" s="141"/>
      <c r="AP283" s="141"/>
      <c r="AQ283" s="141"/>
      <c r="AR283" s="141"/>
      <c r="AS283" s="141"/>
      <c r="AT283" s="141"/>
      <c r="AU283" s="141"/>
      <c r="AV283" s="141"/>
      <c r="AW283" s="141"/>
      <c r="AX283" s="141"/>
      <c r="AY283" s="141"/>
      <c r="AZ283" s="141"/>
      <c r="BA283" s="141"/>
      <c r="BB283" s="141"/>
      <c r="BC283" s="141"/>
    </row>
    <row r="284" spans="1:55" ht="15.75" customHeight="1">
      <c r="A284" s="141"/>
      <c r="B284" s="141"/>
      <c r="C284" s="141"/>
      <c r="D284" s="141"/>
      <c r="E284" s="141"/>
      <c r="F284" s="141"/>
      <c r="G284" s="141"/>
      <c r="H284" s="141"/>
      <c r="I284" s="141"/>
      <c r="J284" s="141"/>
      <c r="K284" s="141"/>
      <c r="L284" s="141"/>
      <c r="M284" s="141"/>
      <c r="N284" s="141"/>
      <c r="O284" s="141"/>
      <c r="P284" s="141"/>
      <c r="Q284" s="141"/>
      <c r="R284" s="141"/>
      <c r="S284" s="141"/>
      <c r="T284" s="141"/>
      <c r="U284" s="141"/>
      <c r="V284" s="141"/>
      <c r="W284" s="141"/>
      <c r="X284" s="141"/>
      <c r="Y284" s="141"/>
      <c r="Z284" s="141"/>
      <c r="AA284" s="141"/>
      <c r="AB284" s="141"/>
      <c r="AC284" s="141"/>
      <c r="AD284" s="146"/>
      <c r="AE284" s="141"/>
      <c r="AF284" s="141"/>
      <c r="AG284" s="141"/>
      <c r="AH284" s="141"/>
      <c r="AI284" s="141"/>
      <c r="AJ284" s="141"/>
      <c r="AK284" s="141"/>
      <c r="AL284" s="141"/>
      <c r="AM284" s="141"/>
      <c r="AN284" s="141"/>
      <c r="AO284" s="141"/>
      <c r="AP284" s="141"/>
      <c r="AQ284" s="141"/>
      <c r="AR284" s="141"/>
      <c r="AS284" s="141"/>
      <c r="AT284" s="141"/>
      <c r="AU284" s="141"/>
      <c r="AV284" s="141"/>
      <c r="AW284" s="141"/>
      <c r="AX284" s="141"/>
      <c r="AY284" s="141"/>
      <c r="AZ284" s="141"/>
      <c r="BA284" s="141"/>
      <c r="BB284" s="141"/>
      <c r="BC284" s="141"/>
    </row>
    <row r="285" spans="1:55" ht="15.75" customHeight="1">
      <c r="A285" s="141"/>
      <c r="B285" s="141"/>
      <c r="C285" s="141"/>
      <c r="D285" s="141"/>
      <c r="E285" s="141"/>
      <c r="F285" s="141"/>
      <c r="G285" s="141"/>
      <c r="H285" s="141"/>
      <c r="I285" s="141"/>
      <c r="J285" s="141"/>
      <c r="K285" s="141"/>
      <c r="L285" s="141"/>
      <c r="M285" s="141"/>
      <c r="N285" s="141"/>
      <c r="O285" s="141"/>
      <c r="P285" s="141"/>
      <c r="Q285" s="141"/>
      <c r="R285" s="141"/>
      <c r="S285" s="141"/>
      <c r="T285" s="141"/>
      <c r="U285" s="141"/>
      <c r="V285" s="141"/>
      <c r="W285" s="141"/>
      <c r="X285" s="141"/>
      <c r="Y285" s="141"/>
      <c r="Z285" s="141"/>
      <c r="AA285" s="141"/>
      <c r="AB285" s="141"/>
      <c r="AC285" s="141"/>
      <c r="AD285" s="146"/>
      <c r="AE285" s="141"/>
      <c r="AF285" s="141"/>
      <c r="AG285" s="141"/>
      <c r="AH285" s="141"/>
      <c r="AI285" s="141"/>
      <c r="AJ285" s="141"/>
      <c r="AK285" s="141"/>
      <c r="AL285" s="141"/>
      <c r="AM285" s="141"/>
      <c r="AN285" s="141"/>
      <c r="AO285" s="141"/>
      <c r="AP285" s="141"/>
      <c r="AQ285" s="141"/>
      <c r="AR285" s="141"/>
      <c r="AS285" s="141"/>
      <c r="AT285" s="141"/>
      <c r="AU285" s="141"/>
      <c r="AV285" s="141"/>
      <c r="AW285" s="141"/>
      <c r="AX285" s="141"/>
      <c r="AY285" s="141"/>
      <c r="AZ285" s="141"/>
      <c r="BA285" s="141"/>
      <c r="BB285" s="141"/>
      <c r="BC285" s="141"/>
    </row>
    <row r="286" spans="1:55" ht="15.75" customHeight="1">
      <c r="A286" s="141"/>
      <c r="B286" s="141"/>
      <c r="C286" s="141"/>
      <c r="D286" s="141"/>
      <c r="E286" s="141"/>
      <c r="F286" s="141"/>
      <c r="G286" s="141"/>
      <c r="H286" s="141"/>
      <c r="I286" s="141"/>
      <c r="J286" s="141"/>
      <c r="K286" s="141"/>
      <c r="L286" s="141"/>
      <c r="M286" s="141"/>
      <c r="N286" s="141"/>
      <c r="O286" s="141"/>
      <c r="P286" s="141"/>
      <c r="Q286" s="141"/>
      <c r="R286" s="141"/>
      <c r="S286" s="141"/>
      <c r="T286" s="141"/>
      <c r="U286" s="141"/>
      <c r="V286" s="141"/>
      <c r="W286" s="141"/>
      <c r="X286" s="141"/>
      <c r="Y286" s="141"/>
      <c r="Z286" s="141"/>
      <c r="AA286" s="141"/>
      <c r="AB286" s="141"/>
      <c r="AC286" s="141"/>
      <c r="AD286" s="146"/>
      <c r="AE286" s="141"/>
      <c r="AF286" s="141"/>
      <c r="AG286" s="141"/>
      <c r="AH286" s="141"/>
      <c r="AI286" s="141"/>
      <c r="AJ286" s="141"/>
      <c r="AK286" s="141"/>
      <c r="AL286" s="141"/>
      <c r="AM286" s="141"/>
      <c r="AN286" s="141"/>
      <c r="AO286" s="141"/>
      <c r="AP286" s="141"/>
      <c r="AQ286" s="141"/>
      <c r="AR286" s="141"/>
      <c r="AS286" s="141"/>
      <c r="AT286" s="141"/>
      <c r="AU286" s="141"/>
      <c r="AV286" s="141"/>
      <c r="AW286" s="141"/>
      <c r="AX286" s="141"/>
      <c r="AY286" s="141"/>
      <c r="AZ286" s="141"/>
      <c r="BA286" s="141"/>
      <c r="BB286" s="141"/>
      <c r="BC286" s="141"/>
    </row>
    <row r="287" spans="1:55" ht="15.75" customHeight="1">
      <c r="A287" s="141"/>
      <c r="B287" s="141"/>
      <c r="C287" s="141"/>
      <c r="D287" s="141"/>
      <c r="E287" s="141"/>
      <c r="F287" s="141"/>
      <c r="G287" s="141"/>
      <c r="H287" s="141"/>
      <c r="I287" s="141"/>
      <c r="J287" s="141"/>
      <c r="K287" s="141"/>
      <c r="L287" s="141"/>
      <c r="M287" s="141"/>
      <c r="N287" s="141"/>
      <c r="O287" s="141"/>
      <c r="P287" s="141"/>
      <c r="Q287" s="141"/>
      <c r="R287" s="141"/>
      <c r="S287" s="141"/>
      <c r="T287" s="141"/>
      <c r="U287" s="141"/>
      <c r="V287" s="141"/>
      <c r="W287" s="141"/>
      <c r="X287" s="141"/>
      <c r="Y287" s="141"/>
      <c r="Z287" s="141"/>
      <c r="AA287" s="141"/>
      <c r="AB287" s="141"/>
      <c r="AC287" s="141"/>
      <c r="AD287" s="146"/>
      <c r="AE287" s="141"/>
      <c r="AF287" s="141"/>
      <c r="AG287" s="141"/>
      <c r="AH287" s="141"/>
      <c r="AI287" s="141"/>
      <c r="AJ287" s="141"/>
      <c r="AK287" s="141"/>
      <c r="AL287" s="141"/>
      <c r="AM287" s="141"/>
      <c r="AN287" s="141"/>
      <c r="AO287" s="141"/>
      <c r="AP287" s="141"/>
      <c r="AQ287" s="141"/>
      <c r="AR287" s="141"/>
      <c r="AS287" s="141"/>
      <c r="AT287" s="141"/>
      <c r="AU287" s="141"/>
      <c r="AV287" s="141"/>
      <c r="AW287" s="141"/>
      <c r="AX287" s="141"/>
      <c r="AY287" s="141"/>
      <c r="AZ287" s="141"/>
      <c r="BA287" s="141"/>
      <c r="BB287" s="141"/>
      <c r="BC287" s="141"/>
    </row>
    <row r="288" spans="1:55" ht="15.75" customHeight="1">
      <c r="A288" s="141"/>
      <c r="B288" s="141"/>
      <c r="C288" s="141"/>
      <c r="D288" s="141"/>
      <c r="E288" s="141"/>
      <c r="F288" s="141"/>
      <c r="G288" s="141"/>
      <c r="H288" s="141"/>
      <c r="I288" s="141"/>
      <c r="J288" s="141"/>
      <c r="K288" s="141"/>
      <c r="L288" s="141"/>
      <c r="M288" s="141"/>
      <c r="N288" s="141"/>
      <c r="O288" s="141"/>
      <c r="P288" s="141"/>
      <c r="Q288" s="141"/>
      <c r="R288" s="141"/>
      <c r="S288" s="141"/>
      <c r="T288" s="141"/>
      <c r="U288" s="141"/>
      <c r="V288" s="141"/>
      <c r="W288" s="141"/>
      <c r="X288" s="141"/>
      <c r="Y288" s="141"/>
      <c r="Z288" s="141"/>
      <c r="AA288" s="141"/>
      <c r="AB288" s="141"/>
      <c r="AC288" s="141"/>
      <c r="AD288" s="146"/>
      <c r="AE288" s="141"/>
      <c r="AF288" s="141"/>
      <c r="AG288" s="141"/>
      <c r="AH288" s="141"/>
      <c r="AI288" s="141"/>
      <c r="AJ288" s="141"/>
      <c r="AK288" s="141"/>
      <c r="AL288" s="141"/>
      <c r="AM288" s="141"/>
      <c r="AN288" s="141"/>
      <c r="AO288" s="141"/>
      <c r="AP288" s="141"/>
      <c r="AQ288" s="141"/>
      <c r="AR288" s="141"/>
      <c r="AS288" s="141"/>
      <c r="AT288" s="141"/>
      <c r="AU288" s="141"/>
      <c r="AV288" s="141"/>
      <c r="AW288" s="141"/>
      <c r="AX288" s="141"/>
      <c r="AY288" s="141"/>
      <c r="AZ288" s="141"/>
      <c r="BA288" s="141"/>
      <c r="BB288" s="141"/>
      <c r="BC288" s="141"/>
    </row>
    <row r="289" spans="1:55" ht="15.75" customHeight="1">
      <c r="A289" s="141"/>
      <c r="B289" s="141"/>
      <c r="C289" s="141"/>
      <c r="D289" s="141"/>
      <c r="E289" s="141"/>
      <c r="F289" s="141"/>
      <c r="G289" s="141"/>
      <c r="H289" s="141"/>
      <c r="I289" s="141"/>
      <c r="J289" s="141"/>
      <c r="K289" s="141"/>
      <c r="L289" s="141"/>
      <c r="M289" s="141"/>
      <c r="N289" s="141"/>
      <c r="O289" s="141"/>
      <c r="P289" s="141"/>
      <c r="Q289" s="141"/>
      <c r="R289" s="141"/>
      <c r="S289" s="141"/>
      <c r="T289" s="141"/>
      <c r="U289" s="141"/>
      <c r="V289" s="141"/>
      <c r="W289" s="141"/>
      <c r="X289" s="141"/>
      <c r="Y289" s="141"/>
      <c r="Z289" s="141"/>
      <c r="AA289" s="141"/>
      <c r="AB289" s="141"/>
      <c r="AC289" s="141"/>
      <c r="AD289" s="146"/>
      <c r="AE289" s="141"/>
      <c r="AF289" s="141"/>
      <c r="AG289" s="141"/>
      <c r="AH289" s="141"/>
      <c r="AI289" s="141"/>
      <c r="AJ289" s="141"/>
      <c r="AK289" s="141"/>
      <c r="AL289" s="141"/>
      <c r="AM289" s="141"/>
      <c r="AN289" s="141"/>
      <c r="AO289" s="141"/>
      <c r="AP289" s="141"/>
      <c r="AQ289" s="141"/>
      <c r="AR289" s="141"/>
      <c r="AS289" s="141"/>
      <c r="AT289" s="141"/>
      <c r="AU289" s="141"/>
      <c r="AV289" s="141"/>
      <c r="AW289" s="141"/>
      <c r="AX289" s="141"/>
      <c r="AY289" s="141"/>
      <c r="AZ289" s="141"/>
      <c r="BA289" s="141"/>
      <c r="BB289" s="141"/>
      <c r="BC289" s="141"/>
    </row>
    <row r="290" spans="1:55" ht="15.75" customHeight="1">
      <c r="A290" s="141"/>
      <c r="B290" s="141"/>
      <c r="C290" s="141"/>
      <c r="D290" s="141"/>
      <c r="E290" s="141"/>
      <c r="F290" s="141"/>
      <c r="G290" s="141"/>
      <c r="H290" s="141"/>
      <c r="I290" s="141"/>
      <c r="J290" s="141"/>
      <c r="K290" s="141"/>
      <c r="L290" s="141"/>
      <c r="M290" s="141"/>
      <c r="N290" s="141"/>
      <c r="O290" s="141"/>
      <c r="P290" s="141"/>
      <c r="Q290" s="141"/>
      <c r="R290" s="141"/>
      <c r="S290" s="141"/>
      <c r="T290" s="141"/>
      <c r="U290" s="141"/>
      <c r="V290" s="141"/>
      <c r="W290" s="141"/>
      <c r="X290" s="141"/>
      <c r="Y290" s="141"/>
      <c r="Z290" s="141"/>
      <c r="AA290" s="141"/>
      <c r="AB290" s="141"/>
      <c r="AC290" s="141"/>
      <c r="AD290" s="146"/>
      <c r="AE290" s="141"/>
      <c r="AF290" s="141"/>
      <c r="AG290" s="141"/>
      <c r="AH290" s="141"/>
      <c r="AI290" s="141"/>
      <c r="AJ290" s="141"/>
      <c r="AK290" s="141"/>
      <c r="AL290" s="141"/>
      <c r="AM290" s="141"/>
      <c r="AN290" s="141"/>
      <c r="AO290" s="141"/>
      <c r="AP290" s="141"/>
      <c r="AQ290" s="141"/>
      <c r="AR290" s="141"/>
      <c r="AS290" s="141"/>
      <c r="AT290" s="141"/>
      <c r="AU290" s="141"/>
      <c r="AV290" s="141"/>
      <c r="AW290" s="141"/>
      <c r="AX290" s="141"/>
      <c r="AY290" s="141"/>
      <c r="AZ290" s="141"/>
      <c r="BA290" s="141"/>
      <c r="BB290" s="141"/>
      <c r="BC290" s="141"/>
    </row>
    <row r="291" spans="1:55" ht="15.75" customHeight="1">
      <c r="A291" s="141"/>
      <c r="B291" s="141"/>
      <c r="C291" s="141"/>
      <c r="D291" s="141"/>
      <c r="E291" s="141"/>
      <c r="F291" s="141"/>
      <c r="G291" s="141"/>
      <c r="H291" s="141"/>
      <c r="I291" s="141"/>
      <c r="J291" s="141"/>
      <c r="K291" s="141"/>
      <c r="L291" s="141"/>
      <c r="M291" s="141"/>
      <c r="N291" s="141"/>
      <c r="O291" s="141"/>
      <c r="P291" s="141"/>
      <c r="Q291" s="141"/>
      <c r="R291" s="141"/>
      <c r="S291" s="141"/>
      <c r="T291" s="141"/>
      <c r="U291" s="141"/>
      <c r="V291" s="141"/>
      <c r="W291" s="141"/>
      <c r="X291" s="141"/>
      <c r="Y291" s="141"/>
      <c r="Z291" s="141"/>
      <c r="AA291" s="141"/>
      <c r="AB291" s="141"/>
      <c r="AC291" s="141"/>
      <c r="AD291" s="146"/>
      <c r="AE291" s="141"/>
      <c r="AF291" s="141"/>
      <c r="AG291" s="141"/>
      <c r="AH291" s="141"/>
      <c r="AI291" s="141"/>
      <c r="AJ291" s="141"/>
      <c r="AK291" s="141"/>
      <c r="AL291" s="141"/>
      <c r="AM291" s="141"/>
      <c r="AN291" s="141"/>
      <c r="AO291" s="141"/>
      <c r="AP291" s="141"/>
      <c r="AQ291" s="141"/>
      <c r="AR291" s="141"/>
      <c r="AS291" s="141"/>
      <c r="AT291" s="141"/>
      <c r="AU291" s="141"/>
      <c r="AV291" s="141"/>
      <c r="AW291" s="141"/>
      <c r="AX291" s="141"/>
      <c r="AY291" s="141"/>
      <c r="AZ291" s="141"/>
      <c r="BA291" s="141"/>
      <c r="BB291" s="141"/>
      <c r="BC291" s="141"/>
    </row>
    <row r="292" spans="1:55" ht="15.75" customHeight="1">
      <c r="A292" s="141"/>
      <c r="B292" s="141"/>
      <c r="C292" s="141"/>
      <c r="D292" s="141"/>
      <c r="E292" s="141"/>
      <c r="F292" s="141"/>
      <c r="G292" s="141"/>
      <c r="H292" s="141"/>
      <c r="I292" s="141"/>
      <c r="J292" s="141"/>
      <c r="K292" s="141"/>
      <c r="L292" s="141"/>
      <c r="M292" s="141"/>
      <c r="N292" s="141"/>
      <c r="O292" s="141"/>
      <c r="P292" s="141"/>
      <c r="Q292" s="141"/>
      <c r="R292" s="141"/>
      <c r="S292" s="141"/>
      <c r="T292" s="141"/>
      <c r="U292" s="141"/>
      <c r="V292" s="141"/>
      <c r="W292" s="141"/>
      <c r="X292" s="141"/>
      <c r="Y292" s="141"/>
      <c r="Z292" s="141"/>
      <c r="AA292" s="141"/>
      <c r="AB292" s="141"/>
      <c r="AC292" s="141"/>
      <c r="AD292" s="146"/>
      <c r="AE292" s="141"/>
      <c r="AF292" s="141"/>
      <c r="AG292" s="141"/>
      <c r="AH292" s="141"/>
      <c r="AI292" s="141"/>
      <c r="AJ292" s="141"/>
      <c r="AK292" s="141"/>
      <c r="AL292" s="141"/>
      <c r="AM292" s="141"/>
      <c r="AN292" s="141"/>
      <c r="AO292" s="141"/>
      <c r="AP292" s="141"/>
      <c r="AQ292" s="141"/>
      <c r="AR292" s="141"/>
      <c r="AS292" s="141"/>
      <c r="AT292" s="141"/>
      <c r="AU292" s="141"/>
      <c r="AV292" s="141"/>
      <c r="AW292" s="141"/>
      <c r="AX292" s="141"/>
      <c r="AY292" s="141"/>
      <c r="AZ292" s="141"/>
      <c r="BA292" s="141"/>
      <c r="BB292" s="141"/>
      <c r="BC292" s="141"/>
    </row>
    <row r="293" spans="1:55" ht="15.75" customHeight="1">
      <c r="A293" s="141"/>
      <c r="B293" s="141"/>
      <c r="C293" s="141"/>
      <c r="D293" s="141"/>
      <c r="E293" s="141"/>
      <c r="F293" s="141"/>
      <c r="G293" s="141"/>
      <c r="H293" s="141"/>
      <c r="I293" s="141"/>
      <c r="J293" s="141"/>
      <c r="K293" s="141"/>
      <c r="L293" s="141"/>
      <c r="M293" s="141"/>
      <c r="N293" s="141"/>
      <c r="O293" s="141"/>
      <c r="P293" s="141"/>
      <c r="Q293" s="141"/>
      <c r="R293" s="141"/>
      <c r="S293" s="141"/>
      <c r="T293" s="141"/>
      <c r="U293" s="141"/>
      <c r="V293" s="141"/>
      <c r="W293" s="141"/>
      <c r="X293" s="141"/>
      <c r="Y293" s="141"/>
      <c r="Z293" s="141"/>
      <c r="AA293" s="141"/>
      <c r="AB293" s="141"/>
      <c r="AC293" s="141"/>
      <c r="AD293" s="146"/>
      <c r="AE293" s="141"/>
      <c r="AF293" s="141"/>
      <c r="AG293" s="141"/>
      <c r="AH293" s="141"/>
      <c r="AI293" s="141"/>
      <c r="AJ293" s="141"/>
      <c r="AK293" s="141"/>
      <c r="AL293" s="141"/>
      <c r="AM293" s="141"/>
      <c r="AN293" s="141"/>
      <c r="AO293" s="141"/>
      <c r="AP293" s="141"/>
      <c r="AQ293" s="141"/>
      <c r="AR293" s="141"/>
      <c r="AS293" s="141"/>
      <c r="AT293" s="141"/>
      <c r="AU293" s="141"/>
      <c r="AV293" s="141"/>
      <c r="AW293" s="141"/>
      <c r="AX293" s="141"/>
      <c r="AY293" s="141"/>
      <c r="AZ293" s="141"/>
      <c r="BA293" s="141"/>
      <c r="BB293" s="141"/>
      <c r="BC293" s="141"/>
    </row>
    <row r="294" spans="1:55" ht="15.75" customHeight="1">
      <c r="A294" s="141"/>
      <c r="B294" s="141"/>
      <c r="C294" s="141"/>
      <c r="D294" s="141"/>
      <c r="E294" s="141"/>
      <c r="F294" s="141"/>
      <c r="G294" s="141"/>
      <c r="H294" s="141"/>
      <c r="I294" s="141"/>
      <c r="J294" s="141"/>
      <c r="K294" s="141"/>
      <c r="L294" s="141"/>
      <c r="M294" s="141"/>
      <c r="N294" s="141"/>
      <c r="O294" s="141"/>
      <c r="P294" s="141"/>
      <c r="Q294" s="141"/>
      <c r="R294" s="141"/>
      <c r="S294" s="141"/>
      <c r="T294" s="141"/>
      <c r="U294" s="141"/>
      <c r="V294" s="141"/>
      <c r="W294" s="141"/>
      <c r="X294" s="141"/>
      <c r="Y294" s="141"/>
      <c r="Z294" s="141"/>
      <c r="AA294" s="141"/>
      <c r="AB294" s="141"/>
      <c r="AC294" s="141"/>
      <c r="AD294" s="146"/>
      <c r="AE294" s="141"/>
      <c r="AF294" s="141"/>
      <c r="AG294" s="141"/>
      <c r="AH294" s="141"/>
      <c r="AI294" s="141"/>
      <c r="AJ294" s="141"/>
      <c r="AK294" s="141"/>
      <c r="AL294" s="141"/>
      <c r="AM294" s="141"/>
      <c r="AN294" s="141"/>
      <c r="AO294" s="141"/>
      <c r="AP294" s="141"/>
      <c r="AQ294" s="141"/>
      <c r="AR294" s="141"/>
      <c r="AS294" s="141"/>
      <c r="AT294" s="141"/>
      <c r="AU294" s="141"/>
      <c r="AV294" s="141"/>
      <c r="AW294" s="141"/>
      <c r="AX294" s="141"/>
      <c r="AY294" s="141"/>
      <c r="AZ294" s="141"/>
      <c r="BA294" s="141"/>
      <c r="BB294" s="141"/>
      <c r="BC294" s="141"/>
    </row>
    <row r="295" spans="1:55" ht="15.75" customHeight="1">
      <c r="A295" s="141"/>
      <c r="B295" s="141"/>
      <c r="C295" s="141"/>
      <c r="D295" s="141"/>
      <c r="E295" s="141"/>
      <c r="F295" s="141"/>
      <c r="G295" s="141"/>
      <c r="H295" s="141"/>
      <c r="I295" s="141"/>
      <c r="J295" s="141"/>
      <c r="K295" s="141"/>
      <c r="L295" s="141"/>
      <c r="M295" s="141"/>
      <c r="N295" s="141"/>
      <c r="O295" s="141"/>
      <c r="P295" s="141"/>
      <c r="Q295" s="141"/>
      <c r="R295" s="141"/>
      <c r="S295" s="141"/>
      <c r="T295" s="141"/>
      <c r="U295" s="141"/>
      <c r="V295" s="141"/>
      <c r="W295" s="141"/>
      <c r="X295" s="141"/>
      <c r="Y295" s="141"/>
      <c r="Z295" s="141"/>
      <c r="AA295" s="141"/>
      <c r="AB295" s="141"/>
      <c r="AC295" s="141"/>
      <c r="AD295" s="146"/>
      <c r="AE295" s="141"/>
      <c r="AF295" s="141"/>
      <c r="AG295" s="141"/>
      <c r="AH295" s="141"/>
      <c r="AI295" s="141"/>
      <c r="AJ295" s="141"/>
      <c r="AK295" s="141"/>
      <c r="AL295" s="141"/>
      <c r="AM295" s="141"/>
      <c r="AN295" s="141"/>
      <c r="AO295" s="141"/>
      <c r="AP295" s="141"/>
      <c r="AQ295" s="141"/>
      <c r="AR295" s="141"/>
      <c r="AS295" s="141"/>
      <c r="AT295" s="141"/>
      <c r="AU295" s="141"/>
      <c r="AV295" s="141"/>
      <c r="AW295" s="141"/>
      <c r="AX295" s="141"/>
      <c r="AY295" s="141"/>
      <c r="AZ295" s="141"/>
      <c r="BA295" s="141"/>
      <c r="BB295" s="141"/>
      <c r="BC295" s="141"/>
    </row>
    <row r="296" spans="1:55" ht="15.75" customHeight="1">
      <c r="A296" s="141"/>
      <c r="B296" s="141"/>
      <c r="C296" s="141"/>
      <c r="D296" s="141"/>
      <c r="E296" s="141"/>
      <c r="F296" s="141"/>
      <c r="G296" s="141"/>
      <c r="H296" s="141"/>
      <c r="I296" s="141"/>
      <c r="J296" s="141"/>
      <c r="K296" s="141"/>
      <c r="L296" s="141"/>
      <c r="M296" s="141"/>
      <c r="N296" s="141"/>
      <c r="O296" s="141"/>
      <c r="P296" s="141"/>
      <c r="Q296" s="141"/>
      <c r="R296" s="141"/>
      <c r="S296" s="141"/>
      <c r="T296" s="141"/>
      <c r="U296" s="141"/>
      <c r="V296" s="141"/>
      <c r="W296" s="141"/>
      <c r="X296" s="141"/>
      <c r="Y296" s="141"/>
      <c r="Z296" s="141"/>
      <c r="AA296" s="141"/>
      <c r="AB296" s="141"/>
      <c r="AC296" s="141"/>
      <c r="AD296" s="146"/>
      <c r="AE296" s="141"/>
      <c r="AF296" s="141"/>
      <c r="AG296" s="141"/>
      <c r="AH296" s="141"/>
      <c r="AI296" s="141"/>
      <c r="AJ296" s="141"/>
      <c r="AK296" s="141"/>
      <c r="AL296" s="141"/>
      <c r="AM296" s="141"/>
      <c r="AN296" s="141"/>
      <c r="AO296" s="141"/>
      <c r="AP296" s="141"/>
      <c r="AQ296" s="141"/>
      <c r="AR296" s="141"/>
      <c r="AS296" s="141"/>
      <c r="AT296" s="141"/>
      <c r="AU296" s="141"/>
      <c r="AV296" s="141"/>
      <c r="AW296" s="141"/>
      <c r="AX296" s="141"/>
      <c r="AY296" s="141"/>
      <c r="AZ296" s="141"/>
      <c r="BA296" s="141"/>
      <c r="BB296" s="141"/>
      <c r="BC296" s="141"/>
    </row>
    <row r="297" spans="1:55" ht="15.75" customHeight="1">
      <c r="A297" s="141"/>
      <c r="B297" s="141"/>
      <c r="C297" s="141"/>
      <c r="D297" s="141"/>
      <c r="E297" s="141"/>
      <c r="F297" s="141"/>
      <c r="G297" s="141"/>
      <c r="H297" s="141"/>
      <c r="I297" s="141"/>
      <c r="J297" s="141"/>
      <c r="K297" s="141"/>
      <c r="L297" s="141"/>
      <c r="M297" s="141"/>
      <c r="N297" s="141"/>
      <c r="O297" s="141"/>
      <c r="P297" s="141"/>
      <c r="Q297" s="141"/>
      <c r="R297" s="141"/>
      <c r="S297" s="141"/>
      <c r="T297" s="141"/>
      <c r="U297" s="141"/>
      <c r="V297" s="141"/>
      <c r="W297" s="141"/>
      <c r="X297" s="141"/>
      <c r="Y297" s="141"/>
      <c r="Z297" s="141"/>
      <c r="AA297" s="141"/>
      <c r="AB297" s="141"/>
      <c r="AC297" s="141"/>
      <c r="AD297" s="146"/>
      <c r="AE297" s="141"/>
      <c r="AF297" s="141"/>
      <c r="AG297" s="141"/>
      <c r="AH297" s="141"/>
      <c r="AI297" s="141"/>
      <c r="AJ297" s="141"/>
      <c r="AK297" s="141"/>
      <c r="AL297" s="141"/>
      <c r="AM297" s="141"/>
      <c r="AN297" s="141"/>
      <c r="AO297" s="141"/>
      <c r="AP297" s="141"/>
      <c r="AQ297" s="141"/>
      <c r="AR297" s="141"/>
      <c r="AS297" s="141"/>
      <c r="AT297" s="141"/>
      <c r="AU297" s="141"/>
      <c r="AV297" s="141"/>
      <c r="AW297" s="141"/>
      <c r="AX297" s="141"/>
      <c r="AY297" s="141"/>
      <c r="AZ297" s="141"/>
      <c r="BA297" s="141"/>
      <c r="BB297" s="141"/>
      <c r="BC297" s="141"/>
    </row>
    <row r="298" spans="1:55" ht="15.75" customHeight="1">
      <c r="A298" s="141"/>
      <c r="B298" s="141"/>
      <c r="C298" s="141"/>
      <c r="D298" s="141"/>
      <c r="E298" s="141"/>
      <c r="F298" s="141"/>
      <c r="G298" s="141"/>
      <c r="H298" s="141"/>
      <c r="I298" s="141"/>
      <c r="J298" s="141"/>
      <c r="K298" s="141"/>
      <c r="L298" s="141"/>
      <c r="M298" s="141"/>
      <c r="N298" s="141"/>
      <c r="O298" s="141"/>
      <c r="P298" s="141"/>
      <c r="Q298" s="141"/>
      <c r="R298" s="141"/>
      <c r="S298" s="141"/>
      <c r="T298" s="141"/>
      <c r="U298" s="141"/>
      <c r="V298" s="141"/>
      <c r="W298" s="141"/>
      <c r="X298" s="141"/>
      <c r="Y298" s="141"/>
      <c r="Z298" s="141"/>
      <c r="AA298" s="141"/>
      <c r="AB298" s="141"/>
      <c r="AC298" s="141"/>
      <c r="AD298" s="146"/>
      <c r="AE298" s="141"/>
      <c r="AF298" s="141"/>
      <c r="AG298" s="141"/>
      <c r="AH298" s="141"/>
      <c r="AI298" s="141"/>
      <c r="AJ298" s="141"/>
      <c r="AK298" s="141"/>
      <c r="AL298" s="141"/>
      <c r="AM298" s="141"/>
      <c r="AN298" s="141"/>
      <c r="AO298" s="141"/>
      <c r="AP298" s="141"/>
      <c r="AQ298" s="141"/>
      <c r="AR298" s="141"/>
      <c r="AS298" s="141"/>
      <c r="AT298" s="141"/>
      <c r="AU298" s="141"/>
      <c r="AV298" s="141"/>
      <c r="AW298" s="141"/>
      <c r="AX298" s="141"/>
      <c r="AY298" s="141"/>
      <c r="AZ298" s="141"/>
      <c r="BA298" s="141"/>
      <c r="BB298" s="141"/>
      <c r="BC298" s="141"/>
    </row>
    <row r="299" spans="1:55" ht="15.75" customHeight="1">
      <c r="A299" s="141"/>
      <c r="B299" s="141"/>
      <c r="C299" s="141"/>
      <c r="D299" s="141"/>
      <c r="E299" s="141"/>
      <c r="F299" s="141"/>
      <c r="G299" s="141"/>
      <c r="H299" s="141"/>
      <c r="I299" s="141"/>
      <c r="J299" s="141"/>
      <c r="K299" s="141"/>
      <c r="L299" s="141"/>
      <c r="M299" s="141"/>
      <c r="N299" s="141"/>
      <c r="O299" s="141"/>
      <c r="P299" s="141"/>
      <c r="Q299" s="141"/>
      <c r="R299" s="141"/>
      <c r="S299" s="141"/>
      <c r="T299" s="141"/>
      <c r="U299" s="141"/>
      <c r="V299" s="141"/>
      <c r="W299" s="141"/>
      <c r="X299" s="141"/>
      <c r="Y299" s="141"/>
      <c r="Z299" s="141"/>
      <c r="AA299" s="141"/>
      <c r="AB299" s="141"/>
      <c r="AC299" s="141"/>
      <c r="AD299" s="146"/>
      <c r="AE299" s="141"/>
      <c r="AF299" s="141"/>
      <c r="AG299" s="141"/>
      <c r="AH299" s="141"/>
      <c r="AI299" s="141"/>
      <c r="AJ299" s="141"/>
      <c r="AK299" s="141"/>
      <c r="AL299" s="141"/>
      <c r="AM299" s="141"/>
      <c r="AN299" s="141"/>
      <c r="AO299" s="141"/>
      <c r="AP299" s="141"/>
      <c r="AQ299" s="141"/>
      <c r="AR299" s="141"/>
      <c r="AS299" s="141"/>
      <c r="AT299" s="141"/>
      <c r="AU299" s="141"/>
      <c r="AV299" s="141"/>
      <c r="AW299" s="141"/>
      <c r="AX299" s="141"/>
      <c r="AY299" s="141"/>
      <c r="AZ299" s="141"/>
      <c r="BA299" s="141"/>
      <c r="BB299" s="141"/>
      <c r="BC299" s="141"/>
    </row>
    <row r="300" spans="1:55" ht="15.75" customHeight="1">
      <c r="A300" s="141"/>
      <c r="B300" s="141"/>
      <c r="C300" s="141"/>
      <c r="D300" s="141"/>
      <c r="E300" s="141"/>
      <c r="F300" s="141"/>
      <c r="G300" s="141"/>
      <c r="H300" s="141"/>
      <c r="I300" s="141"/>
      <c r="J300" s="141"/>
      <c r="K300" s="141"/>
      <c r="L300" s="141"/>
      <c r="M300" s="141"/>
      <c r="N300" s="141"/>
      <c r="O300" s="141"/>
      <c r="P300" s="141"/>
      <c r="Q300" s="141"/>
      <c r="R300" s="141"/>
      <c r="S300" s="141"/>
      <c r="T300" s="141"/>
      <c r="U300" s="141"/>
      <c r="V300" s="141"/>
      <c r="W300" s="141"/>
      <c r="X300" s="141"/>
      <c r="Y300" s="141"/>
      <c r="Z300" s="141"/>
      <c r="AA300" s="141"/>
      <c r="AB300" s="141"/>
      <c r="AC300" s="141"/>
      <c r="AD300" s="146"/>
      <c r="AE300" s="141"/>
      <c r="AF300" s="141"/>
      <c r="AG300" s="141"/>
      <c r="AH300" s="141"/>
      <c r="AI300" s="141"/>
      <c r="AJ300" s="141"/>
      <c r="AK300" s="141"/>
      <c r="AL300" s="141"/>
      <c r="AM300" s="141"/>
      <c r="AN300" s="141"/>
      <c r="AO300" s="141"/>
      <c r="AP300" s="141"/>
      <c r="AQ300" s="141"/>
      <c r="AR300" s="141"/>
      <c r="AS300" s="141"/>
      <c r="AT300" s="141"/>
      <c r="AU300" s="141"/>
      <c r="AV300" s="141"/>
      <c r="AW300" s="141"/>
      <c r="AX300" s="141"/>
      <c r="AY300" s="141"/>
      <c r="AZ300" s="141"/>
      <c r="BA300" s="141"/>
      <c r="BB300" s="141"/>
      <c r="BC300" s="141"/>
    </row>
    <row r="301" spans="1:55" ht="15.75" customHeight="1">
      <c r="A301" s="141"/>
      <c r="B301" s="141"/>
      <c r="C301" s="141"/>
      <c r="D301" s="141"/>
      <c r="E301" s="141"/>
      <c r="F301" s="141"/>
      <c r="G301" s="141"/>
      <c r="H301" s="141"/>
      <c r="I301" s="141"/>
      <c r="J301" s="141"/>
      <c r="K301" s="141"/>
      <c r="L301" s="141"/>
      <c r="M301" s="141"/>
      <c r="N301" s="141"/>
      <c r="O301" s="141"/>
      <c r="P301" s="141"/>
      <c r="Q301" s="141"/>
      <c r="R301" s="141"/>
      <c r="S301" s="141"/>
      <c r="T301" s="141"/>
      <c r="U301" s="141"/>
      <c r="V301" s="141"/>
      <c r="W301" s="141"/>
      <c r="X301" s="141"/>
      <c r="Y301" s="141"/>
      <c r="Z301" s="141"/>
      <c r="AA301" s="141"/>
      <c r="AB301" s="141"/>
      <c r="AC301" s="141"/>
      <c r="AD301" s="146"/>
      <c r="AE301" s="141"/>
      <c r="AF301" s="141"/>
      <c r="AG301" s="141"/>
      <c r="AH301" s="141"/>
      <c r="AI301" s="141"/>
      <c r="AJ301" s="141"/>
      <c r="AK301" s="141"/>
      <c r="AL301" s="141"/>
      <c r="AM301" s="141"/>
      <c r="AN301" s="141"/>
      <c r="AO301" s="141"/>
      <c r="AP301" s="141"/>
      <c r="AQ301" s="141"/>
      <c r="AR301" s="141"/>
      <c r="AS301" s="141"/>
      <c r="AT301" s="141"/>
      <c r="AU301" s="141"/>
      <c r="AV301" s="141"/>
      <c r="AW301" s="141"/>
      <c r="AX301" s="141"/>
      <c r="AY301" s="141"/>
      <c r="AZ301" s="141"/>
      <c r="BA301" s="141"/>
      <c r="BB301" s="141"/>
      <c r="BC301" s="141"/>
    </row>
    <row r="302" spans="1:55" ht="15.75" customHeight="1">
      <c r="A302" s="141"/>
      <c r="B302" s="141"/>
      <c r="C302" s="141"/>
      <c r="D302" s="141"/>
      <c r="E302" s="141"/>
      <c r="F302" s="141"/>
      <c r="G302" s="141"/>
      <c r="H302" s="141"/>
      <c r="I302" s="141"/>
      <c r="J302" s="141"/>
      <c r="K302" s="141"/>
      <c r="L302" s="141"/>
      <c r="M302" s="141"/>
      <c r="N302" s="141"/>
      <c r="O302" s="141"/>
      <c r="P302" s="141"/>
      <c r="Q302" s="141"/>
      <c r="R302" s="141"/>
      <c r="S302" s="141"/>
      <c r="T302" s="141"/>
      <c r="U302" s="141"/>
      <c r="V302" s="141"/>
      <c r="W302" s="141"/>
      <c r="X302" s="141"/>
      <c r="Y302" s="141"/>
      <c r="Z302" s="141"/>
      <c r="AA302" s="141"/>
      <c r="AB302" s="141"/>
      <c r="AC302" s="141"/>
      <c r="AD302" s="146"/>
      <c r="AE302" s="141"/>
      <c r="AF302" s="141"/>
      <c r="AG302" s="141"/>
      <c r="AH302" s="141"/>
      <c r="AI302" s="141"/>
      <c r="AJ302" s="141"/>
      <c r="AK302" s="141"/>
      <c r="AL302" s="141"/>
      <c r="AM302" s="141"/>
      <c r="AN302" s="141"/>
      <c r="AO302" s="141"/>
      <c r="AP302" s="141"/>
      <c r="AQ302" s="141"/>
      <c r="AR302" s="141"/>
      <c r="AS302" s="141"/>
      <c r="AT302" s="141"/>
      <c r="AU302" s="141"/>
      <c r="AV302" s="141"/>
      <c r="AW302" s="141"/>
      <c r="AX302" s="141"/>
      <c r="AY302" s="141"/>
      <c r="AZ302" s="141"/>
      <c r="BA302" s="141"/>
      <c r="BB302" s="141"/>
      <c r="BC302" s="141"/>
    </row>
    <row r="303" spans="1:55" ht="15.75" customHeight="1">
      <c r="A303" s="141"/>
      <c r="B303" s="141"/>
      <c r="C303" s="141"/>
      <c r="D303" s="141"/>
      <c r="E303" s="141"/>
      <c r="F303" s="141"/>
      <c r="G303" s="141"/>
      <c r="H303" s="141"/>
      <c r="I303" s="141"/>
      <c r="J303" s="141"/>
      <c r="K303" s="141"/>
      <c r="L303" s="141"/>
      <c r="M303" s="141"/>
      <c r="N303" s="141"/>
      <c r="O303" s="141"/>
      <c r="P303" s="141"/>
      <c r="Q303" s="141"/>
      <c r="R303" s="141"/>
      <c r="S303" s="141"/>
      <c r="T303" s="141"/>
      <c r="U303" s="141"/>
      <c r="V303" s="141"/>
      <c r="W303" s="141"/>
      <c r="X303" s="141"/>
      <c r="Y303" s="141"/>
      <c r="Z303" s="141"/>
      <c r="AA303" s="141"/>
      <c r="AB303" s="141"/>
      <c r="AC303" s="141"/>
      <c r="AD303" s="146"/>
      <c r="AE303" s="141"/>
      <c r="AF303" s="141"/>
      <c r="AG303" s="141"/>
      <c r="AH303" s="141"/>
      <c r="AI303" s="141"/>
      <c r="AJ303" s="141"/>
      <c r="AK303" s="141"/>
      <c r="AL303" s="141"/>
      <c r="AM303" s="141"/>
      <c r="AN303" s="141"/>
      <c r="AO303" s="141"/>
      <c r="AP303" s="141"/>
      <c r="AQ303" s="141"/>
      <c r="AR303" s="141"/>
      <c r="AS303" s="141"/>
      <c r="AT303" s="141"/>
      <c r="AU303" s="141"/>
      <c r="AV303" s="141"/>
      <c r="AW303" s="141"/>
      <c r="AX303" s="141"/>
      <c r="AY303" s="141"/>
      <c r="AZ303" s="141"/>
      <c r="BA303" s="141"/>
      <c r="BB303" s="141"/>
      <c r="BC303" s="141"/>
    </row>
    <row r="304" spans="1:55" ht="15.75" customHeight="1">
      <c r="A304" s="141"/>
      <c r="B304" s="141"/>
      <c r="C304" s="141"/>
      <c r="D304" s="141"/>
      <c r="E304" s="141"/>
      <c r="F304" s="141"/>
      <c r="G304" s="141"/>
      <c r="H304" s="141"/>
      <c r="I304" s="141"/>
      <c r="J304" s="141"/>
      <c r="K304" s="141"/>
      <c r="L304" s="141"/>
      <c r="M304" s="141"/>
      <c r="N304" s="141"/>
      <c r="O304" s="141"/>
      <c r="P304" s="141"/>
      <c r="Q304" s="141"/>
      <c r="R304" s="141"/>
      <c r="S304" s="141"/>
      <c r="T304" s="141"/>
      <c r="U304" s="141"/>
      <c r="V304" s="141"/>
      <c r="W304" s="141"/>
      <c r="X304" s="141"/>
      <c r="Y304" s="141"/>
      <c r="Z304" s="141"/>
      <c r="AA304" s="141"/>
      <c r="AB304" s="141"/>
      <c r="AC304" s="141"/>
      <c r="AD304" s="146"/>
      <c r="AE304" s="141"/>
      <c r="AF304" s="141"/>
      <c r="AG304" s="141"/>
      <c r="AH304" s="141"/>
      <c r="AI304" s="141"/>
      <c r="AJ304" s="141"/>
      <c r="AK304" s="141"/>
      <c r="AL304" s="141"/>
      <c r="AM304" s="141"/>
      <c r="AN304" s="141"/>
      <c r="AO304" s="141"/>
      <c r="AP304" s="141"/>
      <c r="AQ304" s="141"/>
      <c r="AR304" s="141"/>
      <c r="AS304" s="141"/>
      <c r="AT304" s="141"/>
      <c r="AU304" s="141"/>
      <c r="AV304" s="141"/>
      <c r="AW304" s="141"/>
      <c r="AX304" s="141"/>
      <c r="AY304" s="141"/>
      <c r="AZ304" s="141"/>
      <c r="BA304" s="141"/>
      <c r="BB304" s="141"/>
      <c r="BC304" s="141"/>
    </row>
    <row r="305" spans="1:55" ht="15.75" customHeight="1">
      <c r="A305" s="141"/>
      <c r="B305" s="141"/>
      <c r="C305" s="141"/>
      <c r="D305" s="141"/>
      <c r="E305" s="141"/>
      <c r="F305" s="141"/>
      <c r="G305" s="141"/>
      <c r="H305" s="141"/>
      <c r="I305" s="141"/>
      <c r="J305" s="141"/>
      <c r="K305" s="141"/>
      <c r="L305" s="141"/>
      <c r="M305" s="141"/>
      <c r="N305" s="141"/>
      <c r="O305" s="141"/>
      <c r="P305" s="141"/>
      <c r="Q305" s="141"/>
      <c r="R305" s="141"/>
      <c r="S305" s="141"/>
      <c r="T305" s="141"/>
      <c r="U305" s="141"/>
      <c r="V305" s="141"/>
      <c r="W305" s="141"/>
      <c r="X305" s="141"/>
      <c r="Y305" s="141"/>
      <c r="Z305" s="141"/>
      <c r="AA305" s="141"/>
      <c r="AB305" s="141"/>
      <c r="AC305" s="141"/>
      <c r="AD305" s="146"/>
      <c r="AE305" s="141"/>
      <c r="AF305" s="141"/>
      <c r="AG305" s="141"/>
      <c r="AH305" s="141"/>
      <c r="AI305" s="141"/>
      <c r="AJ305" s="141"/>
      <c r="AK305" s="141"/>
      <c r="AL305" s="141"/>
      <c r="AM305" s="141"/>
      <c r="AN305" s="141"/>
      <c r="AO305" s="141"/>
      <c r="AP305" s="141"/>
      <c r="AQ305" s="141"/>
      <c r="AR305" s="141"/>
      <c r="AS305" s="141"/>
      <c r="AT305" s="141"/>
      <c r="AU305" s="141"/>
      <c r="AV305" s="141"/>
      <c r="AW305" s="141"/>
      <c r="AX305" s="141"/>
      <c r="AY305" s="141"/>
      <c r="AZ305" s="141"/>
      <c r="BA305" s="141"/>
      <c r="BB305" s="141"/>
      <c r="BC305" s="141"/>
    </row>
    <row r="306" spans="1:55" ht="15.75" customHeight="1">
      <c r="A306" s="141"/>
      <c r="B306" s="141"/>
      <c r="C306" s="141"/>
      <c r="D306" s="141"/>
      <c r="E306" s="141"/>
      <c r="F306" s="141"/>
      <c r="G306" s="141"/>
      <c r="H306" s="141"/>
      <c r="I306" s="141"/>
      <c r="J306" s="141"/>
      <c r="K306" s="141"/>
      <c r="L306" s="141"/>
      <c r="M306" s="141"/>
      <c r="N306" s="141"/>
      <c r="O306" s="141"/>
      <c r="P306" s="141"/>
      <c r="Q306" s="141"/>
      <c r="R306" s="141"/>
      <c r="S306" s="141"/>
      <c r="T306" s="141"/>
      <c r="U306" s="141"/>
      <c r="V306" s="141"/>
      <c r="W306" s="141"/>
      <c r="X306" s="141"/>
      <c r="Y306" s="141"/>
      <c r="Z306" s="141"/>
      <c r="AA306" s="141"/>
      <c r="AB306" s="141"/>
      <c r="AC306" s="141"/>
      <c r="AD306" s="146"/>
      <c r="AE306" s="141"/>
      <c r="AF306" s="141"/>
      <c r="AG306" s="141"/>
      <c r="AH306" s="141"/>
      <c r="AI306" s="141"/>
      <c r="AJ306" s="141"/>
      <c r="AK306" s="141"/>
      <c r="AL306" s="141"/>
      <c r="AM306" s="141"/>
      <c r="AN306" s="141"/>
      <c r="AO306" s="141"/>
      <c r="AP306" s="141"/>
      <c r="AQ306" s="141"/>
      <c r="AR306" s="141"/>
      <c r="AS306" s="141"/>
      <c r="AT306" s="141"/>
      <c r="AU306" s="141"/>
      <c r="AV306" s="141"/>
      <c r="AW306" s="141"/>
      <c r="AX306" s="141"/>
      <c r="AY306" s="141"/>
      <c r="AZ306" s="141"/>
      <c r="BA306" s="141"/>
      <c r="BB306" s="141"/>
      <c r="BC306" s="141"/>
    </row>
    <row r="307" spans="1:55" ht="15.75" customHeight="1">
      <c r="A307" s="141"/>
      <c r="B307" s="141"/>
      <c r="C307" s="141"/>
      <c r="D307" s="141"/>
      <c r="E307" s="141"/>
      <c r="F307" s="141"/>
      <c r="G307" s="141"/>
      <c r="H307" s="141"/>
      <c r="I307" s="141"/>
      <c r="J307" s="141"/>
      <c r="K307" s="141"/>
      <c r="L307" s="141"/>
      <c r="M307" s="141"/>
      <c r="N307" s="141"/>
      <c r="O307" s="141"/>
      <c r="P307" s="141"/>
      <c r="Q307" s="141"/>
      <c r="R307" s="141"/>
      <c r="S307" s="141"/>
      <c r="T307" s="141"/>
      <c r="U307" s="141"/>
      <c r="V307" s="141"/>
      <c r="W307" s="141"/>
      <c r="X307" s="141"/>
      <c r="Y307" s="141"/>
      <c r="Z307" s="141"/>
      <c r="AA307" s="141"/>
      <c r="AB307" s="141"/>
      <c r="AC307" s="141"/>
      <c r="AD307" s="146"/>
      <c r="AE307" s="141"/>
      <c r="AF307" s="141"/>
      <c r="AG307" s="141"/>
      <c r="AH307" s="141"/>
      <c r="AI307" s="141"/>
      <c r="AJ307" s="141"/>
      <c r="AK307" s="141"/>
      <c r="AL307" s="141"/>
      <c r="AM307" s="141"/>
      <c r="AN307" s="141"/>
      <c r="AO307" s="141"/>
      <c r="AP307" s="141"/>
      <c r="AQ307" s="141"/>
      <c r="AR307" s="141"/>
      <c r="AS307" s="141"/>
      <c r="AT307" s="141"/>
      <c r="AU307" s="141"/>
      <c r="AV307" s="141"/>
      <c r="AW307" s="141"/>
      <c r="AX307" s="141"/>
      <c r="AY307" s="141"/>
      <c r="AZ307" s="141"/>
      <c r="BA307" s="141"/>
      <c r="BB307" s="141"/>
      <c r="BC307" s="141"/>
    </row>
    <row r="308" spans="1:55" ht="15.75" customHeight="1">
      <c r="A308" s="141"/>
      <c r="B308" s="141"/>
      <c r="C308" s="141"/>
      <c r="D308" s="141"/>
      <c r="E308" s="141"/>
      <c r="F308" s="141"/>
      <c r="G308" s="141"/>
      <c r="H308" s="141"/>
      <c r="I308" s="141"/>
      <c r="J308" s="141"/>
      <c r="K308" s="141"/>
      <c r="L308" s="141"/>
      <c r="M308" s="141"/>
      <c r="N308" s="141"/>
      <c r="O308" s="141"/>
      <c r="P308" s="141"/>
      <c r="Q308" s="141"/>
      <c r="R308" s="141"/>
      <c r="S308" s="141"/>
      <c r="T308" s="141"/>
      <c r="U308" s="141"/>
      <c r="V308" s="141"/>
      <c r="W308" s="141"/>
      <c r="X308" s="141"/>
      <c r="Y308" s="141"/>
      <c r="Z308" s="141"/>
      <c r="AA308" s="141"/>
      <c r="AB308" s="141"/>
      <c r="AC308" s="141"/>
      <c r="AD308" s="146"/>
      <c r="AE308" s="141"/>
      <c r="AF308" s="141"/>
      <c r="AG308" s="141"/>
      <c r="AH308" s="141"/>
      <c r="AI308" s="141"/>
      <c r="AJ308" s="141"/>
      <c r="AK308" s="141"/>
      <c r="AL308" s="141"/>
      <c r="AM308" s="141"/>
      <c r="AN308" s="141"/>
      <c r="AO308" s="141"/>
      <c r="AP308" s="141"/>
      <c r="AQ308" s="141"/>
      <c r="AR308" s="141"/>
      <c r="AS308" s="141"/>
      <c r="AT308" s="141"/>
      <c r="AU308" s="141"/>
      <c r="AV308" s="141"/>
      <c r="AW308" s="141"/>
      <c r="AX308" s="141"/>
      <c r="AY308" s="141"/>
      <c r="AZ308" s="141"/>
      <c r="BA308" s="141"/>
      <c r="BB308" s="141"/>
      <c r="BC308" s="141"/>
    </row>
    <row r="309" spans="1:55" ht="15.75" customHeight="1">
      <c r="A309" s="141"/>
      <c r="B309" s="141"/>
      <c r="C309" s="141"/>
      <c r="D309" s="141"/>
      <c r="E309" s="141"/>
      <c r="F309" s="141"/>
      <c r="G309" s="141"/>
      <c r="H309" s="141"/>
      <c r="I309" s="141"/>
      <c r="J309" s="141"/>
      <c r="K309" s="141"/>
      <c r="L309" s="141"/>
      <c r="M309" s="141"/>
      <c r="N309" s="141"/>
      <c r="O309" s="141"/>
      <c r="P309" s="141"/>
      <c r="Q309" s="141"/>
      <c r="R309" s="141"/>
      <c r="S309" s="141"/>
      <c r="T309" s="141"/>
      <c r="U309" s="141"/>
      <c r="V309" s="141"/>
      <c r="W309" s="141"/>
      <c r="X309" s="141"/>
      <c r="Y309" s="141"/>
      <c r="Z309" s="141"/>
      <c r="AA309" s="141"/>
      <c r="AB309" s="141"/>
      <c r="AC309" s="141"/>
      <c r="AD309" s="146"/>
      <c r="AE309" s="141"/>
      <c r="AF309" s="141"/>
      <c r="AG309" s="141"/>
      <c r="AH309" s="141"/>
      <c r="AI309" s="141"/>
      <c r="AJ309" s="141"/>
      <c r="AK309" s="141"/>
      <c r="AL309" s="141"/>
      <c r="AM309" s="141"/>
      <c r="AN309" s="141"/>
      <c r="AO309" s="141"/>
      <c r="AP309" s="141"/>
      <c r="AQ309" s="141"/>
      <c r="AR309" s="141"/>
      <c r="AS309" s="141"/>
      <c r="AT309" s="141"/>
      <c r="AU309" s="141"/>
      <c r="AV309" s="141"/>
      <c r="AW309" s="141"/>
      <c r="AX309" s="141"/>
      <c r="AY309" s="141"/>
      <c r="AZ309" s="141"/>
      <c r="BA309" s="141"/>
      <c r="BB309" s="141"/>
      <c r="BC309" s="141"/>
    </row>
    <row r="310" spans="1:55" ht="15.75" customHeight="1">
      <c r="A310" s="141"/>
      <c r="B310" s="141"/>
      <c r="C310" s="141"/>
      <c r="D310" s="141"/>
      <c r="E310" s="141"/>
      <c r="F310" s="141"/>
      <c r="G310" s="141"/>
      <c r="H310" s="141"/>
      <c r="I310" s="141"/>
      <c r="J310" s="141"/>
      <c r="K310" s="141"/>
      <c r="L310" s="141"/>
      <c r="M310" s="141"/>
      <c r="N310" s="141"/>
      <c r="O310" s="141"/>
      <c r="P310" s="141"/>
      <c r="Q310" s="141"/>
      <c r="R310" s="141"/>
      <c r="S310" s="141"/>
      <c r="T310" s="141"/>
      <c r="U310" s="141"/>
      <c r="V310" s="141"/>
      <c r="W310" s="141"/>
      <c r="X310" s="141"/>
      <c r="Y310" s="141"/>
      <c r="Z310" s="141"/>
      <c r="AA310" s="141"/>
      <c r="AB310" s="141"/>
      <c r="AC310" s="141"/>
      <c r="AD310" s="146"/>
      <c r="AE310" s="141"/>
      <c r="AF310" s="141"/>
      <c r="AG310" s="141"/>
      <c r="AH310" s="141"/>
      <c r="AI310" s="141"/>
      <c r="AJ310" s="141"/>
      <c r="AK310" s="141"/>
      <c r="AL310" s="141"/>
      <c r="AM310" s="141"/>
      <c r="AN310" s="141"/>
      <c r="AO310" s="141"/>
      <c r="AP310" s="141"/>
      <c r="AQ310" s="141"/>
      <c r="AR310" s="141"/>
      <c r="AS310" s="141"/>
      <c r="AT310" s="141"/>
      <c r="AU310" s="141"/>
      <c r="AV310" s="141"/>
      <c r="AW310" s="141"/>
      <c r="AX310" s="141"/>
      <c r="AY310" s="141"/>
      <c r="AZ310" s="141"/>
      <c r="BA310" s="141"/>
      <c r="BB310" s="141"/>
      <c r="BC310" s="141"/>
    </row>
    <row r="311" spans="1:55" ht="15.75" customHeight="1">
      <c r="A311" s="141"/>
      <c r="B311" s="141"/>
      <c r="C311" s="141"/>
      <c r="D311" s="141"/>
      <c r="E311" s="141"/>
      <c r="F311" s="141"/>
      <c r="G311" s="141"/>
      <c r="H311" s="141"/>
      <c r="I311" s="141"/>
      <c r="J311" s="141"/>
      <c r="K311" s="141"/>
      <c r="L311" s="141"/>
      <c r="M311" s="141"/>
      <c r="N311" s="141"/>
      <c r="O311" s="141"/>
      <c r="P311" s="141"/>
      <c r="Q311" s="141"/>
      <c r="R311" s="141"/>
      <c r="S311" s="141"/>
      <c r="T311" s="141"/>
      <c r="U311" s="141"/>
      <c r="V311" s="141"/>
      <c r="W311" s="141"/>
      <c r="X311" s="141"/>
      <c r="Y311" s="141"/>
      <c r="Z311" s="141"/>
      <c r="AA311" s="141"/>
      <c r="AB311" s="141"/>
      <c r="AC311" s="141"/>
      <c r="AD311" s="146"/>
      <c r="AE311" s="141"/>
      <c r="AF311" s="141"/>
      <c r="AG311" s="141"/>
      <c r="AH311" s="141"/>
      <c r="AI311" s="141"/>
      <c r="AJ311" s="141"/>
      <c r="AK311" s="141"/>
      <c r="AL311" s="141"/>
      <c r="AM311" s="141"/>
      <c r="AN311" s="141"/>
      <c r="AO311" s="141"/>
      <c r="AP311" s="141"/>
      <c r="AQ311" s="141"/>
      <c r="AR311" s="141"/>
      <c r="AS311" s="141"/>
      <c r="AT311" s="141"/>
      <c r="AU311" s="141"/>
      <c r="AV311" s="141"/>
      <c r="AW311" s="141"/>
      <c r="AX311" s="141"/>
      <c r="AY311" s="141"/>
      <c r="AZ311" s="141"/>
      <c r="BA311" s="141"/>
      <c r="BB311" s="141"/>
      <c r="BC311" s="141"/>
    </row>
    <row r="312" spans="1:55" ht="15.75" customHeight="1">
      <c r="A312" s="141"/>
      <c r="B312" s="141"/>
      <c r="C312" s="141"/>
      <c r="D312" s="141"/>
      <c r="E312" s="141"/>
      <c r="F312" s="141"/>
      <c r="G312" s="141"/>
      <c r="H312" s="141"/>
      <c r="I312" s="141"/>
      <c r="J312" s="141"/>
      <c r="K312" s="141"/>
      <c r="L312" s="141"/>
      <c r="M312" s="141"/>
      <c r="N312" s="141"/>
      <c r="O312" s="141"/>
      <c r="P312" s="141"/>
      <c r="Q312" s="141"/>
      <c r="R312" s="141"/>
      <c r="S312" s="141"/>
      <c r="T312" s="141"/>
      <c r="U312" s="141"/>
      <c r="V312" s="141"/>
      <c r="W312" s="141"/>
      <c r="X312" s="141"/>
      <c r="Y312" s="141"/>
      <c r="Z312" s="141"/>
      <c r="AA312" s="141"/>
      <c r="AB312" s="141"/>
      <c r="AC312" s="141"/>
      <c r="AD312" s="146"/>
      <c r="AE312" s="141"/>
      <c r="AF312" s="141"/>
      <c r="AG312" s="141"/>
      <c r="AH312" s="141"/>
      <c r="AI312" s="141"/>
      <c r="AJ312" s="141"/>
      <c r="AK312" s="141"/>
      <c r="AL312" s="141"/>
      <c r="AM312" s="141"/>
      <c r="AN312" s="141"/>
      <c r="AO312" s="141"/>
      <c r="AP312" s="141"/>
      <c r="AQ312" s="141"/>
      <c r="AR312" s="141"/>
      <c r="AS312" s="141"/>
      <c r="AT312" s="141"/>
      <c r="AU312" s="141"/>
      <c r="AV312" s="141"/>
      <c r="AW312" s="141"/>
      <c r="AX312" s="141"/>
      <c r="AY312" s="141"/>
      <c r="AZ312" s="141"/>
      <c r="BA312" s="141"/>
      <c r="BB312" s="141"/>
      <c r="BC312" s="141"/>
    </row>
    <row r="313" spans="1:55" ht="15.75" customHeight="1">
      <c r="A313" s="141"/>
      <c r="B313" s="141"/>
      <c r="C313" s="141"/>
      <c r="D313" s="141"/>
      <c r="E313" s="141"/>
      <c r="F313" s="141"/>
      <c r="G313" s="141"/>
      <c r="H313" s="141"/>
      <c r="I313" s="141"/>
      <c r="J313" s="141"/>
      <c r="K313" s="141"/>
      <c r="L313" s="141"/>
      <c r="M313" s="141"/>
      <c r="N313" s="141"/>
      <c r="O313" s="141"/>
      <c r="P313" s="141"/>
      <c r="Q313" s="141"/>
      <c r="R313" s="141"/>
      <c r="S313" s="141"/>
      <c r="T313" s="141"/>
      <c r="U313" s="141"/>
      <c r="V313" s="141"/>
      <c r="W313" s="141"/>
      <c r="X313" s="141"/>
      <c r="Y313" s="141"/>
      <c r="Z313" s="141"/>
      <c r="AA313" s="141"/>
      <c r="AB313" s="141"/>
      <c r="AC313" s="141"/>
      <c r="AD313" s="146"/>
      <c r="AE313" s="141"/>
      <c r="AF313" s="141"/>
      <c r="AG313" s="141"/>
      <c r="AH313" s="141"/>
      <c r="AI313" s="141"/>
      <c r="AJ313" s="141"/>
      <c r="AK313" s="141"/>
      <c r="AL313" s="141"/>
      <c r="AM313" s="141"/>
      <c r="AN313" s="141"/>
      <c r="AO313" s="141"/>
      <c r="AP313" s="141"/>
      <c r="AQ313" s="141"/>
      <c r="AR313" s="141"/>
      <c r="AS313" s="141"/>
      <c r="AT313" s="141"/>
      <c r="AU313" s="141"/>
      <c r="AV313" s="141"/>
      <c r="AW313" s="141"/>
      <c r="AX313" s="141"/>
      <c r="AY313" s="141"/>
      <c r="AZ313" s="141"/>
      <c r="BA313" s="141"/>
      <c r="BB313" s="141"/>
      <c r="BC313" s="141"/>
    </row>
    <row r="314" spans="1:55" ht="15.75" customHeight="1">
      <c r="A314" s="141"/>
      <c r="B314" s="141"/>
      <c r="C314" s="141"/>
      <c r="D314" s="141"/>
      <c r="E314" s="141"/>
      <c r="F314" s="141"/>
      <c r="G314" s="141"/>
      <c r="H314" s="141"/>
      <c r="I314" s="141"/>
      <c r="J314" s="141"/>
      <c r="K314" s="141"/>
      <c r="L314" s="141"/>
      <c r="M314" s="141"/>
      <c r="N314" s="141"/>
      <c r="O314" s="141"/>
      <c r="P314" s="141"/>
      <c r="Q314" s="141"/>
      <c r="R314" s="141"/>
      <c r="S314" s="141"/>
      <c r="T314" s="141"/>
      <c r="U314" s="141"/>
      <c r="V314" s="141"/>
      <c r="W314" s="141"/>
      <c r="X314" s="141"/>
      <c r="Y314" s="141"/>
      <c r="Z314" s="141"/>
      <c r="AA314" s="141"/>
      <c r="AB314" s="141"/>
      <c r="AC314" s="141"/>
      <c r="AD314" s="146"/>
      <c r="AE314" s="141"/>
      <c r="AF314" s="141"/>
      <c r="AG314" s="141"/>
      <c r="AH314" s="141"/>
      <c r="AI314" s="141"/>
      <c r="AJ314" s="141"/>
      <c r="AK314" s="141"/>
      <c r="AL314" s="141"/>
      <c r="AM314" s="141"/>
      <c r="AN314" s="141"/>
      <c r="AO314" s="141"/>
      <c r="AP314" s="141"/>
      <c r="AQ314" s="141"/>
      <c r="AR314" s="141"/>
      <c r="AS314" s="141"/>
      <c r="AT314" s="141"/>
      <c r="AU314" s="141"/>
      <c r="AV314" s="141"/>
      <c r="AW314" s="141"/>
      <c r="AX314" s="141"/>
      <c r="AY314" s="141"/>
      <c r="AZ314" s="141"/>
      <c r="BA314" s="141"/>
      <c r="BB314" s="141"/>
      <c r="BC314" s="141"/>
    </row>
    <row r="315" spans="1:55" ht="15.75" customHeight="1">
      <c r="A315" s="141"/>
      <c r="B315" s="141"/>
      <c r="C315" s="141"/>
      <c r="D315" s="141"/>
      <c r="E315" s="141"/>
      <c r="F315" s="141"/>
      <c r="G315" s="141"/>
      <c r="H315" s="141"/>
      <c r="I315" s="141"/>
      <c r="J315" s="141"/>
      <c r="K315" s="141"/>
      <c r="L315" s="141"/>
      <c r="M315" s="141"/>
      <c r="N315" s="141"/>
      <c r="O315" s="141"/>
      <c r="P315" s="141"/>
      <c r="Q315" s="141"/>
      <c r="R315" s="141"/>
      <c r="S315" s="141"/>
      <c r="T315" s="141"/>
      <c r="U315" s="141"/>
      <c r="V315" s="141"/>
      <c r="W315" s="141"/>
      <c r="X315" s="141"/>
      <c r="Y315" s="141"/>
      <c r="Z315" s="141"/>
      <c r="AA315" s="141"/>
      <c r="AB315" s="141"/>
      <c r="AC315" s="141"/>
      <c r="AD315" s="146"/>
      <c r="AE315" s="141"/>
      <c r="AF315" s="141"/>
      <c r="AG315" s="141"/>
      <c r="AH315" s="141"/>
      <c r="AI315" s="141"/>
      <c r="AJ315" s="141"/>
      <c r="AK315" s="141"/>
      <c r="AL315" s="141"/>
      <c r="AM315" s="141"/>
      <c r="AN315" s="141"/>
      <c r="AO315" s="141"/>
      <c r="AP315" s="141"/>
      <c r="AQ315" s="141"/>
      <c r="AR315" s="141"/>
      <c r="AS315" s="141"/>
      <c r="AT315" s="141"/>
      <c r="AU315" s="141"/>
      <c r="AV315" s="141"/>
      <c r="AW315" s="141"/>
      <c r="AX315" s="141"/>
      <c r="AY315" s="141"/>
      <c r="AZ315" s="141"/>
      <c r="BA315" s="141"/>
      <c r="BB315" s="141"/>
      <c r="BC315" s="141"/>
    </row>
    <row r="316" spans="1:55" ht="15.75" customHeight="1">
      <c r="A316" s="141"/>
      <c r="B316" s="141"/>
      <c r="C316" s="141"/>
      <c r="D316" s="141"/>
      <c r="E316" s="141"/>
      <c r="F316" s="141"/>
      <c r="G316" s="141"/>
      <c r="H316" s="141"/>
      <c r="I316" s="141"/>
      <c r="J316" s="141"/>
      <c r="K316" s="141"/>
      <c r="L316" s="141"/>
      <c r="M316" s="141"/>
      <c r="N316" s="141"/>
      <c r="O316" s="141"/>
      <c r="P316" s="141"/>
      <c r="Q316" s="141"/>
      <c r="R316" s="141"/>
      <c r="S316" s="141"/>
      <c r="T316" s="141"/>
      <c r="U316" s="141"/>
      <c r="V316" s="141"/>
      <c r="W316" s="141"/>
      <c r="X316" s="141"/>
      <c r="Y316" s="141"/>
      <c r="Z316" s="141"/>
      <c r="AA316" s="141"/>
      <c r="AB316" s="141"/>
      <c r="AC316" s="141"/>
      <c r="AD316" s="146"/>
      <c r="AE316" s="141"/>
      <c r="AF316" s="141"/>
      <c r="AG316" s="141"/>
      <c r="AH316" s="141"/>
      <c r="AI316" s="141"/>
      <c r="AJ316" s="141"/>
      <c r="AK316" s="141"/>
      <c r="AL316" s="141"/>
      <c r="AM316" s="141"/>
      <c r="AN316" s="141"/>
      <c r="AO316" s="141"/>
      <c r="AP316" s="141"/>
      <c r="AQ316" s="141"/>
      <c r="AR316" s="141"/>
      <c r="AS316" s="141"/>
      <c r="AT316" s="141"/>
      <c r="AU316" s="141"/>
      <c r="AV316" s="141"/>
      <c r="AW316" s="141"/>
      <c r="AX316" s="141"/>
      <c r="AY316" s="141"/>
      <c r="AZ316" s="141"/>
      <c r="BA316" s="141"/>
      <c r="BB316" s="141"/>
      <c r="BC316" s="141"/>
    </row>
    <row r="317" spans="1:55" ht="15.75" customHeight="1">
      <c r="A317" s="141"/>
      <c r="B317" s="141"/>
      <c r="C317" s="141"/>
      <c r="D317" s="141"/>
      <c r="E317" s="141"/>
      <c r="F317" s="141"/>
      <c r="G317" s="141"/>
      <c r="H317" s="141"/>
      <c r="I317" s="141"/>
      <c r="J317" s="141"/>
      <c r="K317" s="141"/>
      <c r="L317" s="141"/>
      <c r="M317" s="141"/>
      <c r="N317" s="141"/>
      <c r="O317" s="141"/>
      <c r="P317" s="141"/>
      <c r="Q317" s="141"/>
      <c r="R317" s="141"/>
      <c r="S317" s="141"/>
      <c r="T317" s="141"/>
      <c r="U317" s="141"/>
      <c r="V317" s="141"/>
      <c r="W317" s="141"/>
      <c r="X317" s="141"/>
      <c r="Y317" s="141"/>
      <c r="Z317" s="141"/>
      <c r="AA317" s="141"/>
      <c r="AB317" s="141"/>
      <c r="AC317" s="141"/>
      <c r="AD317" s="146"/>
      <c r="AE317" s="141"/>
      <c r="AF317" s="141"/>
      <c r="AG317" s="141"/>
      <c r="AH317" s="141"/>
      <c r="AI317" s="141"/>
      <c r="AJ317" s="141"/>
      <c r="AK317" s="141"/>
      <c r="AL317" s="141"/>
      <c r="AM317" s="141"/>
      <c r="AN317" s="141"/>
      <c r="AO317" s="141"/>
      <c r="AP317" s="141"/>
      <c r="AQ317" s="141"/>
      <c r="AR317" s="141"/>
      <c r="AS317" s="141"/>
      <c r="AT317" s="141"/>
      <c r="AU317" s="141"/>
      <c r="AV317" s="141"/>
      <c r="AW317" s="141"/>
      <c r="AX317" s="141"/>
      <c r="AY317" s="141"/>
      <c r="AZ317" s="141"/>
      <c r="BA317" s="141"/>
      <c r="BB317" s="141"/>
      <c r="BC317" s="141"/>
    </row>
    <row r="318" spans="1:55" ht="15.75" customHeight="1">
      <c r="A318" s="141"/>
      <c r="B318" s="141"/>
      <c r="C318" s="141"/>
      <c r="D318" s="141"/>
      <c r="E318" s="141"/>
      <c r="F318" s="141"/>
      <c r="G318" s="141"/>
      <c r="H318" s="141"/>
      <c r="I318" s="141"/>
      <c r="J318" s="141"/>
      <c r="K318" s="141"/>
      <c r="L318" s="141"/>
      <c r="M318" s="141"/>
      <c r="N318" s="141"/>
      <c r="O318" s="141"/>
      <c r="P318" s="141"/>
      <c r="Q318" s="141"/>
      <c r="R318" s="141"/>
      <c r="S318" s="141"/>
      <c r="T318" s="141"/>
      <c r="U318" s="141"/>
      <c r="V318" s="141"/>
      <c r="W318" s="141"/>
      <c r="X318" s="141"/>
      <c r="Y318" s="141"/>
      <c r="Z318" s="141"/>
      <c r="AA318" s="141"/>
      <c r="AB318" s="141"/>
      <c r="AC318" s="141"/>
      <c r="AD318" s="146"/>
      <c r="AE318" s="141"/>
      <c r="AF318" s="141"/>
      <c r="AG318" s="141"/>
      <c r="AH318" s="141"/>
      <c r="AI318" s="141"/>
      <c r="AJ318" s="141"/>
      <c r="AK318" s="141"/>
      <c r="AL318" s="141"/>
      <c r="AM318" s="141"/>
      <c r="AN318" s="141"/>
      <c r="AO318" s="141"/>
      <c r="AP318" s="141"/>
      <c r="AQ318" s="141"/>
      <c r="AR318" s="141"/>
      <c r="AS318" s="141"/>
      <c r="AT318" s="141"/>
      <c r="AU318" s="141"/>
      <c r="AV318" s="141"/>
      <c r="AW318" s="141"/>
      <c r="AX318" s="141"/>
      <c r="AY318" s="141"/>
      <c r="AZ318" s="141"/>
      <c r="BA318" s="141"/>
      <c r="BB318" s="141"/>
      <c r="BC318" s="141"/>
    </row>
    <row r="319" spans="1:55" ht="15.75" customHeight="1">
      <c r="A319" s="141"/>
      <c r="B319" s="141"/>
      <c r="C319" s="141"/>
      <c r="D319" s="141"/>
      <c r="E319" s="141"/>
      <c r="F319" s="141"/>
      <c r="G319" s="141"/>
      <c r="H319" s="141"/>
      <c r="I319" s="141"/>
      <c r="J319" s="141"/>
      <c r="K319" s="141"/>
      <c r="L319" s="141"/>
      <c r="M319" s="141"/>
      <c r="N319" s="141"/>
      <c r="O319" s="141"/>
      <c r="P319" s="141"/>
      <c r="Q319" s="141"/>
      <c r="R319" s="141"/>
      <c r="S319" s="141"/>
      <c r="T319" s="141"/>
      <c r="U319" s="141"/>
      <c r="V319" s="141"/>
      <c r="W319" s="141"/>
      <c r="X319" s="141"/>
      <c r="Y319" s="141"/>
      <c r="Z319" s="141"/>
      <c r="AA319" s="141"/>
      <c r="AB319" s="141"/>
      <c r="AC319" s="141"/>
      <c r="AD319" s="146"/>
      <c r="AE319" s="141"/>
      <c r="AF319" s="141"/>
      <c r="AG319" s="141"/>
      <c r="AH319" s="141"/>
      <c r="AI319" s="141"/>
      <c r="AJ319" s="141"/>
      <c r="AK319" s="141"/>
      <c r="AL319" s="141"/>
      <c r="AM319" s="141"/>
      <c r="AN319" s="141"/>
      <c r="AO319" s="141"/>
      <c r="AP319" s="141"/>
      <c r="AQ319" s="141"/>
      <c r="AR319" s="141"/>
      <c r="AS319" s="141"/>
      <c r="AT319" s="141"/>
      <c r="AU319" s="141"/>
      <c r="AV319" s="141"/>
      <c r="AW319" s="141"/>
      <c r="AX319" s="141"/>
      <c r="AY319" s="141"/>
      <c r="AZ319" s="141"/>
      <c r="BA319" s="141"/>
      <c r="BB319" s="141"/>
      <c r="BC319" s="141"/>
    </row>
    <row r="320" spans="1:55" ht="15.75" customHeight="1">
      <c r="A320" s="141"/>
      <c r="B320" s="141"/>
      <c r="C320" s="141"/>
      <c r="D320" s="141"/>
      <c r="E320" s="141"/>
      <c r="F320" s="141"/>
      <c r="G320" s="141"/>
      <c r="H320" s="141"/>
      <c r="I320" s="141"/>
      <c r="J320" s="141"/>
      <c r="K320" s="141"/>
      <c r="L320" s="141"/>
      <c r="M320" s="141"/>
      <c r="N320" s="141"/>
      <c r="O320" s="141"/>
      <c r="P320" s="141"/>
      <c r="Q320" s="141"/>
      <c r="R320" s="141"/>
      <c r="S320" s="141"/>
      <c r="T320" s="141"/>
      <c r="U320" s="141"/>
      <c r="V320" s="141"/>
      <c r="W320" s="141"/>
      <c r="X320" s="141"/>
      <c r="Y320" s="141"/>
      <c r="Z320" s="141"/>
      <c r="AA320" s="141"/>
      <c r="AB320" s="141"/>
      <c r="AC320" s="141"/>
      <c r="AD320" s="146"/>
      <c r="AE320" s="141"/>
      <c r="AF320" s="141"/>
      <c r="AG320" s="141"/>
      <c r="AH320" s="141"/>
      <c r="AI320" s="141"/>
      <c r="AJ320" s="141"/>
      <c r="AK320" s="141"/>
      <c r="AL320" s="141"/>
      <c r="AM320" s="141"/>
      <c r="AN320" s="141"/>
      <c r="AO320" s="141"/>
      <c r="AP320" s="141"/>
      <c r="AQ320" s="141"/>
      <c r="AR320" s="141"/>
      <c r="AS320" s="141"/>
      <c r="AT320" s="141"/>
      <c r="AU320" s="141"/>
      <c r="AV320" s="141"/>
      <c r="AW320" s="141"/>
      <c r="AX320" s="141"/>
      <c r="AY320" s="141"/>
      <c r="AZ320" s="141"/>
      <c r="BA320" s="141"/>
      <c r="BB320" s="141"/>
      <c r="BC320" s="141"/>
    </row>
    <row r="321" spans="1:55" ht="15.75" customHeight="1">
      <c r="A321" s="141"/>
      <c r="B321" s="141"/>
      <c r="C321" s="141"/>
      <c r="D321" s="141"/>
      <c r="E321" s="141"/>
      <c r="F321" s="141"/>
      <c r="G321" s="141"/>
      <c r="H321" s="141"/>
      <c r="I321" s="141"/>
      <c r="J321" s="141"/>
      <c r="K321" s="141"/>
      <c r="L321" s="141"/>
      <c r="M321" s="141"/>
      <c r="N321" s="141"/>
      <c r="O321" s="141"/>
      <c r="P321" s="141"/>
      <c r="Q321" s="141"/>
      <c r="R321" s="141"/>
      <c r="S321" s="141"/>
      <c r="T321" s="141"/>
      <c r="U321" s="141"/>
      <c r="V321" s="141"/>
      <c r="W321" s="141"/>
      <c r="X321" s="141"/>
      <c r="Y321" s="141"/>
      <c r="Z321" s="141"/>
      <c r="AA321" s="141"/>
      <c r="AB321" s="141"/>
      <c r="AC321" s="141"/>
      <c r="AD321" s="146"/>
      <c r="AE321" s="141"/>
      <c r="AF321" s="141"/>
      <c r="AG321" s="141"/>
      <c r="AH321" s="141"/>
      <c r="AI321" s="141"/>
      <c r="AJ321" s="141"/>
      <c r="AK321" s="141"/>
      <c r="AL321" s="141"/>
      <c r="AM321" s="141"/>
      <c r="AN321" s="141"/>
      <c r="AO321" s="141"/>
      <c r="AP321" s="141"/>
      <c r="AQ321" s="141"/>
      <c r="AR321" s="141"/>
      <c r="AS321" s="141"/>
      <c r="AT321" s="141"/>
      <c r="AU321" s="141"/>
      <c r="AV321" s="141"/>
      <c r="AW321" s="141"/>
      <c r="AX321" s="141"/>
      <c r="AY321" s="141"/>
      <c r="AZ321" s="141"/>
      <c r="BA321" s="141"/>
      <c r="BB321" s="141"/>
      <c r="BC321" s="141"/>
    </row>
    <row r="322" spans="1:55" ht="15.75" customHeight="1">
      <c r="A322" s="141"/>
      <c r="B322" s="141"/>
      <c r="C322" s="141"/>
      <c r="D322" s="141"/>
      <c r="E322" s="141"/>
      <c r="F322" s="141"/>
      <c r="G322" s="141"/>
      <c r="H322" s="141"/>
      <c r="I322" s="141"/>
      <c r="J322" s="141"/>
      <c r="K322" s="141"/>
      <c r="L322" s="141"/>
      <c r="M322" s="141"/>
      <c r="N322" s="141"/>
      <c r="O322" s="141"/>
      <c r="P322" s="141"/>
      <c r="Q322" s="141"/>
      <c r="R322" s="141"/>
      <c r="S322" s="141"/>
      <c r="T322" s="141"/>
      <c r="U322" s="141"/>
      <c r="V322" s="141"/>
      <c r="W322" s="141"/>
      <c r="X322" s="141"/>
      <c r="Y322" s="141"/>
      <c r="Z322" s="141"/>
      <c r="AA322" s="141"/>
      <c r="AB322" s="141"/>
      <c r="AC322" s="141"/>
      <c r="AD322" s="146"/>
      <c r="AE322" s="141"/>
      <c r="AF322" s="141"/>
      <c r="AG322" s="141"/>
      <c r="AH322" s="141"/>
      <c r="AI322" s="141"/>
      <c r="AJ322" s="141"/>
      <c r="AK322" s="141"/>
      <c r="AL322" s="141"/>
      <c r="AM322" s="141"/>
      <c r="AN322" s="141"/>
      <c r="AO322" s="141"/>
      <c r="AP322" s="141"/>
      <c r="AQ322" s="141"/>
      <c r="AR322" s="141"/>
      <c r="AS322" s="141"/>
      <c r="AT322" s="141"/>
      <c r="AU322" s="141"/>
      <c r="AV322" s="141"/>
      <c r="AW322" s="141"/>
      <c r="AX322" s="141"/>
      <c r="AY322" s="141"/>
      <c r="AZ322" s="141"/>
      <c r="BA322" s="141"/>
      <c r="BB322" s="141"/>
      <c r="BC322" s="141"/>
    </row>
    <row r="323" spans="1:55" ht="15.75" customHeight="1">
      <c r="A323" s="141"/>
      <c r="B323" s="141"/>
      <c r="C323" s="141"/>
      <c r="D323" s="141"/>
      <c r="E323" s="141"/>
      <c r="F323" s="141"/>
      <c r="G323" s="141"/>
      <c r="H323" s="141"/>
      <c r="I323" s="141"/>
      <c r="J323" s="141"/>
      <c r="K323" s="141"/>
      <c r="L323" s="141"/>
      <c r="M323" s="141"/>
      <c r="N323" s="141"/>
      <c r="O323" s="141"/>
      <c r="P323" s="141"/>
      <c r="Q323" s="141"/>
      <c r="R323" s="141"/>
      <c r="S323" s="141"/>
      <c r="T323" s="141"/>
      <c r="U323" s="141"/>
      <c r="V323" s="141"/>
      <c r="W323" s="141"/>
      <c r="X323" s="141"/>
      <c r="Y323" s="141"/>
      <c r="Z323" s="141"/>
      <c r="AA323" s="141"/>
      <c r="AB323" s="141"/>
      <c r="AC323" s="141"/>
      <c r="AD323" s="146"/>
      <c r="AE323" s="141"/>
      <c r="AF323" s="141"/>
      <c r="AG323" s="141"/>
      <c r="AH323" s="141"/>
      <c r="AI323" s="141"/>
      <c r="AJ323" s="141"/>
      <c r="AK323" s="141"/>
      <c r="AL323" s="141"/>
      <c r="AM323" s="141"/>
      <c r="AN323" s="141"/>
      <c r="AO323" s="141"/>
      <c r="AP323" s="141"/>
      <c r="AQ323" s="141"/>
      <c r="AR323" s="141"/>
      <c r="AS323" s="141"/>
      <c r="AT323" s="141"/>
      <c r="AU323" s="141"/>
      <c r="AV323" s="141"/>
      <c r="AW323" s="141"/>
      <c r="AX323" s="141"/>
      <c r="AY323" s="141"/>
      <c r="AZ323" s="141"/>
      <c r="BA323" s="141"/>
      <c r="BB323" s="141"/>
      <c r="BC323" s="141"/>
    </row>
    <row r="324" spans="1:55" ht="15.75" customHeight="1">
      <c r="A324" s="141"/>
      <c r="B324" s="141"/>
      <c r="C324" s="141"/>
      <c r="D324" s="141"/>
      <c r="E324" s="141"/>
      <c r="F324" s="141"/>
      <c r="G324" s="141"/>
      <c r="H324" s="141"/>
      <c r="I324" s="141"/>
      <c r="J324" s="141"/>
      <c r="K324" s="141"/>
      <c r="L324" s="141"/>
      <c r="M324" s="141"/>
      <c r="N324" s="141"/>
      <c r="O324" s="141"/>
      <c r="P324" s="141"/>
      <c r="Q324" s="141"/>
      <c r="R324" s="141"/>
      <c r="S324" s="141"/>
      <c r="T324" s="141"/>
      <c r="U324" s="141"/>
      <c r="V324" s="141"/>
      <c r="W324" s="141"/>
      <c r="X324" s="141"/>
      <c r="Y324" s="141"/>
      <c r="Z324" s="141"/>
      <c r="AA324" s="141"/>
      <c r="AB324" s="141"/>
      <c r="AC324" s="141"/>
      <c r="AD324" s="146"/>
      <c r="AE324" s="141"/>
      <c r="AF324" s="141"/>
      <c r="AG324" s="141"/>
      <c r="AH324" s="141"/>
      <c r="AI324" s="141"/>
      <c r="AJ324" s="141"/>
      <c r="AK324" s="141"/>
      <c r="AL324" s="141"/>
      <c r="AM324" s="141"/>
      <c r="AN324" s="141"/>
      <c r="AO324" s="141"/>
      <c r="AP324" s="141"/>
      <c r="AQ324" s="141"/>
      <c r="AR324" s="141"/>
      <c r="AS324" s="141"/>
      <c r="AT324" s="141"/>
      <c r="AU324" s="141"/>
      <c r="AV324" s="141"/>
      <c r="AW324" s="141"/>
      <c r="AX324" s="141"/>
      <c r="AY324" s="141"/>
      <c r="AZ324" s="141"/>
      <c r="BA324" s="141"/>
      <c r="BB324" s="141"/>
      <c r="BC324" s="141"/>
    </row>
    <row r="325" spans="1:55" ht="15.75" customHeight="1">
      <c r="A325" s="141"/>
      <c r="B325" s="141"/>
      <c r="C325" s="141"/>
      <c r="D325" s="141"/>
      <c r="E325" s="141"/>
      <c r="F325" s="141"/>
      <c r="G325" s="141"/>
      <c r="H325" s="141"/>
      <c r="I325" s="141"/>
      <c r="J325" s="141"/>
      <c r="K325" s="141"/>
      <c r="L325" s="141"/>
      <c r="M325" s="141"/>
      <c r="N325" s="141"/>
      <c r="O325" s="141"/>
      <c r="P325" s="141"/>
      <c r="Q325" s="141"/>
      <c r="R325" s="141"/>
      <c r="S325" s="141"/>
      <c r="T325" s="141"/>
      <c r="U325" s="141"/>
      <c r="V325" s="141"/>
      <c r="W325" s="141"/>
      <c r="X325" s="141"/>
      <c r="Y325" s="141"/>
      <c r="Z325" s="141"/>
      <c r="AA325" s="141"/>
      <c r="AB325" s="141"/>
      <c r="AC325" s="141"/>
      <c r="AD325" s="146"/>
      <c r="AE325" s="141"/>
      <c r="AF325" s="141"/>
      <c r="AG325" s="141"/>
      <c r="AH325" s="141"/>
      <c r="AI325" s="141"/>
      <c r="AJ325" s="141"/>
      <c r="AK325" s="141"/>
      <c r="AL325" s="141"/>
      <c r="AM325" s="141"/>
      <c r="AN325" s="141"/>
      <c r="AO325" s="141"/>
      <c r="AP325" s="141"/>
      <c r="AQ325" s="141"/>
      <c r="AR325" s="141"/>
      <c r="AS325" s="141"/>
      <c r="AT325" s="141"/>
      <c r="AU325" s="141"/>
      <c r="AV325" s="141"/>
      <c r="AW325" s="141"/>
      <c r="AX325" s="141"/>
      <c r="AY325" s="141"/>
      <c r="AZ325" s="141"/>
      <c r="BA325" s="141"/>
      <c r="BB325" s="141"/>
      <c r="BC325" s="141"/>
    </row>
    <row r="326" spans="1:55" ht="15.75" customHeight="1">
      <c r="A326" s="141"/>
      <c r="B326" s="141"/>
      <c r="C326" s="141"/>
      <c r="D326" s="141"/>
      <c r="E326" s="141"/>
      <c r="F326" s="141"/>
      <c r="G326" s="141"/>
      <c r="H326" s="141"/>
      <c r="I326" s="141"/>
      <c r="J326" s="141"/>
      <c r="K326" s="141"/>
      <c r="L326" s="141"/>
      <c r="M326" s="141"/>
      <c r="N326" s="141"/>
      <c r="O326" s="141"/>
      <c r="P326" s="141"/>
      <c r="Q326" s="141"/>
      <c r="R326" s="141"/>
      <c r="S326" s="141"/>
      <c r="T326" s="141"/>
      <c r="U326" s="141"/>
      <c r="V326" s="141"/>
      <c r="W326" s="141"/>
      <c r="X326" s="141"/>
      <c r="Y326" s="141"/>
      <c r="Z326" s="141"/>
      <c r="AA326" s="141"/>
      <c r="AB326" s="141"/>
      <c r="AC326" s="141"/>
      <c r="AD326" s="146"/>
      <c r="AE326" s="141"/>
      <c r="AF326" s="141"/>
      <c r="AG326" s="141"/>
      <c r="AH326" s="141"/>
      <c r="AI326" s="141"/>
      <c r="AJ326" s="141"/>
      <c r="AK326" s="141"/>
      <c r="AL326" s="141"/>
      <c r="AM326" s="141"/>
      <c r="AN326" s="141"/>
      <c r="AO326" s="141"/>
      <c r="AP326" s="141"/>
      <c r="AQ326" s="141"/>
      <c r="AR326" s="141"/>
      <c r="AS326" s="141"/>
      <c r="AT326" s="141"/>
      <c r="AU326" s="141"/>
      <c r="AV326" s="141"/>
      <c r="AW326" s="141"/>
      <c r="AX326" s="141"/>
      <c r="AY326" s="141"/>
      <c r="AZ326" s="141"/>
      <c r="BA326" s="141"/>
      <c r="BB326" s="141"/>
      <c r="BC326" s="141"/>
    </row>
    <row r="327" spans="1:55" ht="15.75" customHeight="1">
      <c r="A327" s="141"/>
      <c r="B327" s="141"/>
      <c r="C327" s="141"/>
      <c r="D327" s="141"/>
      <c r="E327" s="141"/>
      <c r="F327" s="141"/>
      <c r="G327" s="141"/>
      <c r="H327" s="141"/>
      <c r="I327" s="141"/>
      <c r="J327" s="141"/>
      <c r="K327" s="141"/>
      <c r="L327" s="141"/>
      <c r="M327" s="141"/>
      <c r="N327" s="141"/>
      <c r="O327" s="141"/>
      <c r="P327" s="141"/>
      <c r="Q327" s="141"/>
      <c r="R327" s="141"/>
      <c r="S327" s="141"/>
      <c r="T327" s="141"/>
      <c r="U327" s="141"/>
      <c r="V327" s="141"/>
      <c r="W327" s="141"/>
      <c r="X327" s="141"/>
      <c r="Y327" s="141"/>
      <c r="Z327" s="141"/>
      <c r="AA327" s="141"/>
      <c r="AB327" s="141"/>
      <c r="AC327" s="141"/>
      <c r="AD327" s="146"/>
      <c r="AE327" s="141"/>
      <c r="AF327" s="141"/>
      <c r="AG327" s="141"/>
      <c r="AH327" s="141"/>
      <c r="AI327" s="141"/>
      <c r="AJ327" s="141"/>
      <c r="AK327" s="141"/>
      <c r="AL327" s="141"/>
      <c r="AM327" s="141"/>
      <c r="AN327" s="141"/>
      <c r="AO327" s="141"/>
      <c r="AP327" s="141"/>
      <c r="AQ327" s="141"/>
      <c r="AR327" s="141"/>
      <c r="AS327" s="141"/>
      <c r="AT327" s="141"/>
      <c r="AU327" s="141"/>
      <c r="AV327" s="141"/>
      <c r="AW327" s="141"/>
      <c r="AX327" s="141"/>
      <c r="AY327" s="141"/>
      <c r="AZ327" s="141"/>
      <c r="BA327" s="141"/>
      <c r="BB327" s="141"/>
      <c r="BC327" s="141"/>
    </row>
    <row r="328" spans="1:55" ht="15.75" customHeight="1">
      <c r="A328" s="141"/>
      <c r="B328" s="141"/>
      <c r="C328" s="141"/>
      <c r="D328" s="141"/>
      <c r="E328" s="141"/>
      <c r="F328" s="141"/>
      <c r="G328" s="141"/>
      <c r="H328" s="141"/>
      <c r="I328" s="141"/>
      <c r="J328" s="141"/>
      <c r="K328" s="141"/>
      <c r="L328" s="141"/>
      <c r="M328" s="141"/>
      <c r="N328" s="141"/>
      <c r="O328" s="141"/>
      <c r="P328" s="141"/>
      <c r="Q328" s="141"/>
      <c r="R328" s="141"/>
      <c r="S328" s="141"/>
      <c r="T328" s="141"/>
      <c r="U328" s="141"/>
      <c r="V328" s="141"/>
      <c r="W328" s="141"/>
      <c r="X328" s="141"/>
      <c r="Y328" s="141"/>
      <c r="Z328" s="141"/>
      <c r="AA328" s="141"/>
      <c r="AB328" s="141"/>
      <c r="AC328" s="141"/>
      <c r="AD328" s="146"/>
      <c r="AE328" s="141"/>
      <c r="AF328" s="141"/>
      <c r="AG328" s="141"/>
      <c r="AH328" s="141"/>
      <c r="AI328" s="141"/>
      <c r="AJ328" s="141"/>
      <c r="AK328" s="141"/>
      <c r="AL328" s="141"/>
      <c r="AM328" s="141"/>
      <c r="AN328" s="141"/>
      <c r="AO328" s="141"/>
      <c r="AP328" s="141"/>
      <c r="AQ328" s="141"/>
      <c r="AR328" s="141"/>
      <c r="AS328" s="141"/>
      <c r="AT328" s="141"/>
      <c r="AU328" s="141"/>
      <c r="AV328" s="141"/>
      <c r="AW328" s="141"/>
      <c r="AX328" s="141"/>
      <c r="AY328" s="141"/>
      <c r="AZ328" s="141"/>
      <c r="BA328" s="141"/>
      <c r="BB328" s="141"/>
      <c r="BC328" s="141"/>
    </row>
    <row r="329" spans="1:55" ht="15.75" customHeight="1">
      <c r="A329" s="141"/>
      <c r="B329" s="141"/>
      <c r="C329" s="141"/>
      <c r="D329" s="141"/>
      <c r="E329" s="141"/>
      <c r="F329" s="141"/>
      <c r="G329" s="141"/>
      <c r="H329" s="141"/>
      <c r="I329" s="141"/>
      <c r="J329" s="141"/>
      <c r="K329" s="141"/>
      <c r="L329" s="141"/>
      <c r="M329" s="141"/>
      <c r="N329" s="141"/>
      <c r="O329" s="141"/>
      <c r="P329" s="141"/>
      <c r="Q329" s="141"/>
      <c r="R329" s="141"/>
      <c r="S329" s="141"/>
      <c r="T329" s="141"/>
      <c r="U329" s="141"/>
      <c r="V329" s="141"/>
      <c r="W329" s="141"/>
      <c r="X329" s="141"/>
      <c r="Y329" s="141"/>
      <c r="Z329" s="141"/>
      <c r="AA329" s="141"/>
      <c r="AB329" s="141"/>
      <c r="AC329" s="141"/>
      <c r="AD329" s="146"/>
      <c r="AE329" s="141"/>
      <c r="AF329" s="141"/>
      <c r="AG329" s="141"/>
      <c r="AH329" s="141"/>
      <c r="AI329" s="141"/>
      <c r="AJ329" s="141"/>
      <c r="AK329" s="141"/>
      <c r="AL329" s="141"/>
      <c r="AM329" s="141"/>
      <c r="AN329" s="141"/>
      <c r="AO329" s="141"/>
      <c r="AP329" s="141"/>
      <c r="AQ329" s="141"/>
      <c r="AR329" s="141"/>
      <c r="AS329" s="141"/>
      <c r="AT329" s="141"/>
      <c r="AU329" s="141"/>
      <c r="AV329" s="141"/>
      <c r="AW329" s="141"/>
      <c r="AX329" s="141"/>
      <c r="AY329" s="141"/>
      <c r="AZ329" s="141"/>
      <c r="BA329" s="141"/>
      <c r="BB329" s="141"/>
      <c r="BC329" s="141"/>
    </row>
    <row r="330" spans="1:55" ht="15.75" customHeight="1">
      <c r="A330" s="141"/>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6"/>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row>
    <row r="331" spans="1:55" ht="15.75" customHeight="1">
      <c r="A331" s="141"/>
      <c r="B331" s="141"/>
      <c r="C331" s="141"/>
      <c r="D331" s="141"/>
      <c r="E331" s="141"/>
      <c r="F331" s="141"/>
      <c r="G331" s="141"/>
      <c r="H331" s="141"/>
      <c r="I331" s="141"/>
      <c r="J331" s="141"/>
      <c r="K331" s="141"/>
      <c r="L331" s="141"/>
      <c r="M331" s="141"/>
      <c r="N331" s="141"/>
      <c r="O331" s="141"/>
      <c r="P331" s="141"/>
      <c r="Q331" s="141"/>
      <c r="R331" s="141"/>
      <c r="S331" s="141"/>
      <c r="T331" s="141"/>
      <c r="U331" s="141"/>
      <c r="V331" s="141"/>
      <c r="W331" s="141"/>
      <c r="X331" s="141"/>
      <c r="Y331" s="141"/>
      <c r="Z331" s="141"/>
      <c r="AA331" s="141"/>
      <c r="AB331" s="141"/>
      <c r="AC331" s="141"/>
      <c r="AD331" s="146"/>
      <c r="AE331" s="141"/>
      <c r="AF331" s="141"/>
      <c r="AG331" s="141"/>
      <c r="AH331" s="141"/>
      <c r="AI331" s="141"/>
      <c r="AJ331" s="141"/>
      <c r="AK331" s="141"/>
      <c r="AL331" s="141"/>
      <c r="AM331" s="141"/>
      <c r="AN331" s="141"/>
      <c r="AO331" s="141"/>
      <c r="AP331" s="141"/>
      <c r="AQ331" s="141"/>
      <c r="AR331" s="141"/>
      <c r="AS331" s="141"/>
      <c r="AT331" s="141"/>
      <c r="AU331" s="141"/>
      <c r="AV331" s="141"/>
      <c r="AW331" s="141"/>
      <c r="AX331" s="141"/>
      <c r="AY331" s="141"/>
      <c r="AZ331" s="141"/>
      <c r="BA331" s="141"/>
      <c r="BB331" s="141"/>
      <c r="BC331" s="141"/>
    </row>
    <row r="332" spans="1:55" ht="15.75" customHeight="1">
      <c r="A332" s="141"/>
      <c r="B332" s="141"/>
      <c r="C332" s="141"/>
      <c r="D332" s="141"/>
      <c r="E332" s="141"/>
      <c r="F332" s="141"/>
      <c r="G332" s="141"/>
      <c r="H332" s="141"/>
      <c r="I332" s="141"/>
      <c r="J332" s="141"/>
      <c r="K332" s="141"/>
      <c r="L332" s="141"/>
      <c r="M332" s="141"/>
      <c r="N332" s="141"/>
      <c r="O332" s="141"/>
      <c r="P332" s="141"/>
      <c r="Q332" s="141"/>
      <c r="R332" s="141"/>
      <c r="S332" s="141"/>
      <c r="T332" s="141"/>
      <c r="U332" s="141"/>
      <c r="V332" s="141"/>
      <c r="W332" s="141"/>
      <c r="X332" s="141"/>
      <c r="Y332" s="141"/>
      <c r="Z332" s="141"/>
      <c r="AA332" s="141"/>
      <c r="AB332" s="141"/>
      <c r="AC332" s="141"/>
      <c r="AD332" s="146"/>
      <c r="AE332" s="141"/>
      <c r="AF332" s="141"/>
      <c r="AG332" s="141"/>
      <c r="AH332" s="141"/>
      <c r="AI332" s="141"/>
      <c r="AJ332" s="141"/>
      <c r="AK332" s="141"/>
      <c r="AL332" s="141"/>
      <c r="AM332" s="141"/>
      <c r="AN332" s="141"/>
      <c r="AO332" s="141"/>
      <c r="AP332" s="141"/>
      <c r="AQ332" s="141"/>
      <c r="AR332" s="141"/>
      <c r="AS332" s="141"/>
      <c r="AT332" s="141"/>
      <c r="AU332" s="141"/>
      <c r="AV332" s="141"/>
      <c r="AW332" s="141"/>
      <c r="AX332" s="141"/>
      <c r="AY332" s="141"/>
      <c r="AZ332" s="141"/>
      <c r="BA332" s="141"/>
      <c r="BB332" s="141"/>
      <c r="BC332" s="141"/>
    </row>
    <row r="333" spans="1:55" ht="15.75" customHeight="1">
      <c r="A333" s="141"/>
      <c r="B333" s="141"/>
      <c r="C333" s="141"/>
      <c r="D333" s="141"/>
      <c r="E333" s="141"/>
      <c r="F333" s="141"/>
      <c r="G333" s="141"/>
      <c r="H333" s="141"/>
      <c r="I333" s="141"/>
      <c r="J333" s="141"/>
      <c r="K333" s="141"/>
      <c r="L333" s="141"/>
      <c r="M333" s="141"/>
      <c r="N333" s="141"/>
      <c r="O333" s="141"/>
      <c r="P333" s="141"/>
      <c r="Q333" s="141"/>
      <c r="R333" s="141"/>
      <c r="S333" s="141"/>
      <c r="T333" s="141"/>
      <c r="U333" s="141"/>
      <c r="V333" s="141"/>
      <c r="W333" s="141"/>
      <c r="X333" s="141"/>
      <c r="Y333" s="141"/>
      <c r="Z333" s="141"/>
      <c r="AA333" s="141"/>
      <c r="AB333" s="141"/>
      <c r="AC333" s="141"/>
      <c r="AD333" s="146"/>
      <c r="AE333" s="141"/>
      <c r="AF333" s="141"/>
      <c r="AG333" s="141"/>
      <c r="AH333" s="141"/>
      <c r="AI333" s="141"/>
      <c r="AJ333" s="141"/>
      <c r="AK333" s="141"/>
      <c r="AL333" s="141"/>
      <c r="AM333" s="141"/>
      <c r="AN333" s="141"/>
      <c r="AO333" s="141"/>
      <c r="AP333" s="141"/>
      <c r="AQ333" s="141"/>
      <c r="AR333" s="141"/>
      <c r="AS333" s="141"/>
      <c r="AT333" s="141"/>
      <c r="AU333" s="141"/>
      <c r="AV333" s="141"/>
      <c r="AW333" s="141"/>
      <c r="AX333" s="141"/>
      <c r="AY333" s="141"/>
      <c r="AZ333" s="141"/>
      <c r="BA333" s="141"/>
      <c r="BB333" s="141"/>
      <c r="BC333" s="141"/>
    </row>
    <row r="334" spans="1:55" ht="15.75" customHeight="1">
      <c r="A334" s="141"/>
      <c r="B334" s="141"/>
      <c r="C334" s="141"/>
      <c r="D334" s="141"/>
      <c r="E334" s="141"/>
      <c r="F334" s="141"/>
      <c r="G334" s="141"/>
      <c r="H334" s="141"/>
      <c r="I334" s="141"/>
      <c r="J334" s="141"/>
      <c r="K334" s="141"/>
      <c r="L334" s="141"/>
      <c r="M334" s="141"/>
      <c r="N334" s="141"/>
      <c r="O334" s="141"/>
      <c r="P334" s="141"/>
      <c r="Q334" s="141"/>
      <c r="R334" s="141"/>
      <c r="S334" s="141"/>
      <c r="T334" s="141"/>
      <c r="U334" s="141"/>
      <c r="V334" s="141"/>
      <c r="W334" s="141"/>
      <c r="X334" s="141"/>
      <c r="Y334" s="141"/>
      <c r="Z334" s="141"/>
      <c r="AA334" s="141"/>
      <c r="AB334" s="141"/>
      <c r="AC334" s="141"/>
      <c r="AD334" s="146"/>
      <c r="AE334" s="141"/>
      <c r="AF334" s="141"/>
      <c r="AG334" s="141"/>
      <c r="AH334" s="141"/>
      <c r="AI334" s="141"/>
      <c r="AJ334" s="141"/>
      <c r="AK334" s="141"/>
      <c r="AL334" s="141"/>
      <c r="AM334" s="141"/>
      <c r="AN334" s="141"/>
      <c r="AO334" s="141"/>
      <c r="AP334" s="141"/>
      <c r="AQ334" s="141"/>
      <c r="AR334" s="141"/>
      <c r="AS334" s="141"/>
      <c r="AT334" s="141"/>
      <c r="AU334" s="141"/>
      <c r="AV334" s="141"/>
      <c r="AW334" s="141"/>
      <c r="AX334" s="141"/>
      <c r="AY334" s="141"/>
      <c r="AZ334" s="141"/>
      <c r="BA334" s="141"/>
      <c r="BB334" s="141"/>
      <c r="BC334" s="141"/>
    </row>
    <row r="335" spans="1:55" ht="15.75" customHeight="1">
      <c r="A335" s="141"/>
      <c r="B335" s="141"/>
      <c r="C335" s="141"/>
      <c r="D335" s="141"/>
      <c r="E335" s="141"/>
      <c r="F335" s="141"/>
      <c r="G335" s="141"/>
      <c r="H335" s="141"/>
      <c r="I335" s="141"/>
      <c r="J335" s="141"/>
      <c r="K335" s="141"/>
      <c r="L335" s="141"/>
      <c r="M335" s="141"/>
      <c r="N335" s="141"/>
      <c r="O335" s="141"/>
      <c r="P335" s="141"/>
      <c r="Q335" s="141"/>
      <c r="R335" s="141"/>
      <c r="S335" s="141"/>
      <c r="T335" s="141"/>
      <c r="U335" s="141"/>
      <c r="V335" s="141"/>
      <c r="W335" s="141"/>
      <c r="X335" s="141"/>
      <c r="Y335" s="141"/>
      <c r="Z335" s="141"/>
      <c r="AA335" s="141"/>
      <c r="AB335" s="141"/>
      <c r="AC335" s="141"/>
      <c r="AD335" s="146"/>
      <c r="AE335" s="141"/>
      <c r="AF335" s="141"/>
      <c r="AG335" s="141"/>
      <c r="AH335" s="141"/>
      <c r="AI335" s="141"/>
      <c r="AJ335" s="141"/>
      <c r="AK335" s="141"/>
      <c r="AL335" s="141"/>
      <c r="AM335" s="141"/>
      <c r="AN335" s="141"/>
      <c r="AO335" s="141"/>
      <c r="AP335" s="141"/>
      <c r="AQ335" s="141"/>
      <c r="AR335" s="141"/>
      <c r="AS335" s="141"/>
      <c r="AT335" s="141"/>
      <c r="AU335" s="141"/>
      <c r="AV335" s="141"/>
      <c r="AW335" s="141"/>
      <c r="AX335" s="141"/>
      <c r="AY335" s="141"/>
      <c r="AZ335" s="141"/>
      <c r="BA335" s="141"/>
      <c r="BB335" s="141"/>
      <c r="BC335" s="141"/>
    </row>
    <row r="336" spans="1:55" ht="15.75" customHeight="1">
      <c r="A336" s="141"/>
      <c r="B336" s="141"/>
      <c r="C336" s="141"/>
      <c r="D336" s="141"/>
      <c r="E336" s="141"/>
      <c r="F336" s="141"/>
      <c r="G336" s="141"/>
      <c r="H336" s="141"/>
      <c r="I336" s="141"/>
      <c r="J336" s="141"/>
      <c r="K336" s="141"/>
      <c r="L336" s="141"/>
      <c r="M336" s="141"/>
      <c r="N336" s="141"/>
      <c r="O336" s="141"/>
      <c r="P336" s="141"/>
      <c r="Q336" s="141"/>
      <c r="R336" s="141"/>
      <c r="S336" s="141"/>
      <c r="T336" s="141"/>
      <c r="U336" s="141"/>
      <c r="V336" s="141"/>
      <c r="W336" s="141"/>
      <c r="X336" s="141"/>
      <c r="Y336" s="141"/>
      <c r="Z336" s="141"/>
      <c r="AA336" s="141"/>
      <c r="AB336" s="141"/>
      <c r="AC336" s="141"/>
      <c r="AD336" s="146"/>
      <c r="AE336" s="141"/>
      <c r="AF336" s="141"/>
      <c r="AG336" s="141"/>
      <c r="AH336" s="141"/>
      <c r="AI336" s="141"/>
      <c r="AJ336" s="141"/>
      <c r="AK336" s="141"/>
      <c r="AL336" s="141"/>
      <c r="AM336" s="141"/>
      <c r="AN336" s="141"/>
      <c r="AO336" s="141"/>
      <c r="AP336" s="141"/>
      <c r="AQ336" s="141"/>
      <c r="AR336" s="141"/>
      <c r="AS336" s="141"/>
      <c r="AT336" s="141"/>
      <c r="AU336" s="141"/>
      <c r="AV336" s="141"/>
      <c r="AW336" s="141"/>
      <c r="AX336" s="141"/>
      <c r="AY336" s="141"/>
      <c r="AZ336" s="141"/>
      <c r="BA336" s="141"/>
      <c r="BB336" s="141"/>
      <c r="BC336" s="141"/>
    </row>
    <row r="337" spans="1:55" ht="15.75" customHeight="1">
      <c r="A337" s="141"/>
      <c r="B337" s="141"/>
      <c r="C337" s="141"/>
      <c r="D337" s="141"/>
      <c r="E337" s="141"/>
      <c r="F337" s="141"/>
      <c r="G337" s="141"/>
      <c r="H337" s="141"/>
      <c r="I337" s="141"/>
      <c r="J337" s="141"/>
      <c r="K337" s="141"/>
      <c r="L337" s="141"/>
      <c r="M337" s="141"/>
      <c r="N337" s="141"/>
      <c r="O337" s="141"/>
      <c r="P337" s="141"/>
      <c r="Q337" s="141"/>
      <c r="R337" s="141"/>
      <c r="S337" s="141"/>
      <c r="T337" s="141"/>
      <c r="U337" s="141"/>
      <c r="V337" s="141"/>
      <c r="W337" s="141"/>
      <c r="X337" s="141"/>
      <c r="Y337" s="141"/>
      <c r="Z337" s="141"/>
      <c r="AA337" s="141"/>
      <c r="AB337" s="141"/>
      <c r="AC337" s="141"/>
      <c r="AD337" s="146"/>
      <c r="AE337" s="141"/>
      <c r="AF337" s="141"/>
      <c r="AG337" s="141"/>
      <c r="AH337" s="141"/>
      <c r="AI337" s="141"/>
      <c r="AJ337" s="141"/>
      <c r="AK337" s="141"/>
      <c r="AL337" s="141"/>
      <c r="AM337" s="141"/>
      <c r="AN337" s="141"/>
      <c r="AO337" s="141"/>
      <c r="AP337" s="141"/>
      <c r="AQ337" s="141"/>
      <c r="AR337" s="141"/>
      <c r="AS337" s="141"/>
      <c r="AT337" s="141"/>
      <c r="AU337" s="141"/>
      <c r="AV337" s="141"/>
      <c r="AW337" s="141"/>
      <c r="AX337" s="141"/>
      <c r="AY337" s="141"/>
      <c r="AZ337" s="141"/>
      <c r="BA337" s="141"/>
      <c r="BB337" s="141"/>
      <c r="BC337" s="141"/>
    </row>
    <row r="338" spans="1:55" ht="15.75" customHeight="1">
      <c r="A338" s="141"/>
      <c r="B338" s="141"/>
      <c r="C338" s="141"/>
      <c r="D338" s="141"/>
      <c r="E338" s="141"/>
      <c r="F338" s="141"/>
      <c r="G338" s="141"/>
      <c r="H338" s="141"/>
      <c r="I338" s="141"/>
      <c r="J338" s="141"/>
      <c r="K338" s="141"/>
      <c r="L338" s="141"/>
      <c r="M338" s="141"/>
      <c r="N338" s="141"/>
      <c r="O338" s="141"/>
      <c r="P338" s="141"/>
      <c r="Q338" s="141"/>
      <c r="R338" s="141"/>
      <c r="S338" s="141"/>
      <c r="T338" s="141"/>
      <c r="U338" s="141"/>
      <c r="V338" s="141"/>
      <c r="W338" s="141"/>
      <c r="X338" s="141"/>
      <c r="Y338" s="141"/>
      <c r="Z338" s="141"/>
      <c r="AA338" s="141"/>
      <c r="AB338" s="141"/>
      <c r="AC338" s="141"/>
      <c r="AD338" s="146"/>
      <c r="AE338" s="141"/>
      <c r="AF338" s="141"/>
      <c r="AG338" s="141"/>
      <c r="AH338" s="141"/>
      <c r="AI338" s="141"/>
      <c r="AJ338" s="141"/>
      <c r="AK338" s="141"/>
      <c r="AL338" s="141"/>
      <c r="AM338" s="141"/>
      <c r="AN338" s="141"/>
      <c r="AO338" s="141"/>
      <c r="AP338" s="141"/>
      <c r="AQ338" s="141"/>
      <c r="AR338" s="141"/>
      <c r="AS338" s="141"/>
      <c r="AT338" s="141"/>
      <c r="AU338" s="141"/>
      <c r="AV338" s="141"/>
      <c r="AW338" s="141"/>
      <c r="AX338" s="141"/>
      <c r="AY338" s="141"/>
      <c r="AZ338" s="141"/>
      <c r="BA338" s="141"/>
      <c r="BB338" s="141"/>
      <c r="BC338" s="141"/>
    </row>
    <row r="339" spans="1:55" ht="15.75" customHeight="1">
      <c r="A339" s="141"/>
      <c r="B339" s="141"/>
      <c r="C339" s="141"/>
      <c r="D339" s="141"/>
      <c r="E339" s="141"/>
      <c r="F339" s="141"/>
      <c r="G339" s="141"/>
      <c r="H339" s="141"/>
      <c r="I339" s="141"/>
      <c r="J339" s="141"/>
      <c r="K339" s="141"/>
      <c r="L339" s="141"/>
      <c r="M339" s="141"/>
      <c r="N339" s="141"/>
      <c r="O339" s="141"/>
      <c r="P339" s="141"/>
      <c r="Q339" s="141"/>
      <c r="R339" s="141"/>
      <c r="S339" s="141"/>
      <c r="T339" s="141"/>
      <c r="U339" s="141"/>
      <c r="V339" s="141"/>
      <c r="W339" s="141"/>
      <c r="X339" s="141"/>
      <c r="Y339" s="141"/>
      <c r="Z339" s="141"/>
      <c r="AA339" s="141"/>
      <c r="AB339" s="141"/>
      <c r="AC339" s="141"/>
      <c r="AD339" s="146"/>
      <c r="AE339" s="141"/>
      <c r="AF339" s="141"/>
      <c r="AG339" s="141"/>
      <c r="AH339" s="141"/>
      <c r="AI339" s="141"/>
      <c r="AJ339" s="141"/>
      <c r="AK339" s="141"/>
      <c r="AL339" s="141"/>
      <c r="AM339" s="141"/>
      <c r="AN339" s="141"/>
      <c r="AO339" s="141"/>
      <c r="AP339" s="141"/>
      <c r="AQ339" s="141"/>
      <c r="AR339" s="141"/>
      <c r="AS339" s="141"/>
      <c r="AT339" s="141"/>
      <c r="AU339" s="141"/>
      <c r="AV339" s="141"/>
      <c r="AW339" s="141"/>
      <c r="AX339" s="141"/>
      <c r="AY339" s="141"/>
      <c r="AZ339" s="141"/>
      <c r="BA339" s="141"/>
      <c r="BB339" s="141"/>
      <c r="BC339" s="141"/>
    </row>
    <row r="340" spans="1:55" ht="15.75" customHeight="1">
      <c r="A340" s="141"/>
      <c r="B340" s="141"/>
      <c r="C340" s="141"/>
      <c r="D340" s="141"/>
      <c r="E340" s="141"/>
      <c r="F340" s="141"/>
      <c r="G340" s="141"/>
      <c r="H340" s="141"/>
      <c r="I340" s="141"/>
      <c r="J340" s="141"/>
      <c r="K340" s="141"/>
      <c r="L340" s="141"/>
      <c r="M340" s="141"/>
      <c r="N340" s="141"/>
      <c r="O340" s="141"/>
      <c r="P340" s="141"/>
      <c r="Q340" s="141"/>
      <c r="R340" s="141"/>
      <c r="S340" s="141"/>
      <c r="T340" s="141"/>
      <c r="U340" s="141"/>
      <c r="V340" s="141"/>
      <c r="W340" s="141"/>
      <c r="X340" s="141"/>
      <c r="Y340" s="141"/>
      <c r="Z340" s="141"/>
      <c r="AA340" s="141"/>
      <c r="AB340" s="141"/>
      <c r="AC340" s="141"/>
      <c r="AD340" s="146"/>
      <c r="AE340" s="141"/>
      <c r="AF340" s="141"/>
      <c r="AG340" s="141"/>
      <c r="AH340" s="141"/>
      <c r="AI340" s="141"/>
      <c r="AJ340" s="141"/>
      <c r="AK340" s="141"/>
      <c r="AL340" s="141"/>
      <c r="AM340" s="141"/>
      <c r="AN340" s="141"/>
      <c r="AO340" s="141"/>
      <c r="AP340" s="141"/>
      <c r="AQ340" s="141"/>
      <c r="AR340" s="141"/>
      <c r="AS340" s="141"/>
      <c r="AT340" s="141"/>
      <c r="AU340" s="141"/>
      <c r="AV340" s="141"/>
      <c r="AW340" s="141"/>
      <c r="AX340" s="141"/>
      <c r="AY340" s="141"/>
      <c r="AZ340" s="141"/>
      <c r="BA340" s="141"/>
      <c r="BB340" s="141"/>
      <c r="BC340" s="141"/>
    </row>
    <row r="341" spans="1:55" ht="15.75" customHeight="1">
      <c r="A341" s="141"/>
      <c r="B341" s="141"/>
      <c r="C341" s="141"/>
      <c r="D341" s="141"/>
      <c r="E341" s="141"/>
      <c r="F341" s="141"/>
      <c r="G341" s="141"/>
      <c r="H341" s="141"/>
      <c r="I341" s="141"/>
      <c r="J341" s="141"/>
      <c r="K341" s="141"/>
      <c r="L341" s="141"/>
      <c r="M341" s="141"/>
      <c r="N341" s="141"/>
      <c r="O341" s="141"/>
      <c r="P341" s="141"/>
      <c r="Q341" s="141"/>
      <c r="R341" s="141"/>
      <c r="S341" s="141"/>
      <c r="T341" s="141"/>
      <c r="U341" s="141"/>
      <c r="V341" s="141"/>
      <c r="W341" s="141"/>
      <c r="X341" s="141"/>
      <c r="Y341" s="141"/>
      <c r="Z341" s="141"/>
      <c r="AA341" s="141"/>
      <c r="AB341" s="141"/>
      <c r="AC341" s="141"/>
      <c r="AD341" s="146"/>
      <c r="AE341" s="141"/>
      <c r="AF341" s="141"/>
      <c r="AG341" s="141"/>
      <c r="AH341" s="141"/>
      <c r="AI341" s="141"/>
      <c r="AJ341" s="141"/>
      <c r="AK341" s="141"/>
      <c r="AL341" s="141"/>
      <c r="AM341" s="141"/>
      <c r="AN341" s="141"/>
      <c r="AO341" s="141"/>
      <c r="AP341" s="141"/>
      <c r="AQ341" s="141"/>
      <c r="AR341" s="141"/>
      <c r="AS341" s="141"/>
      <c r="AT341" s="141"/>
      <c r="AU341" s="141"/>
      <c r="AV341" s="141"/>
      <c r="AW341" s="141"/>
      <c r="AX341" s="141"/>
      <c r="AY341" s="141"/>
      <c r="AZ341" s="141"/>
      <c r="BA341" s="141"/>
      <c r="BB341" s="141"/>
      <c r="BC341" s="141"/>
    </row>
    <row r="342" spans="1:55" ht="15.75" customHeight="1">
      <c r="A342" s="141"/>
      <c r="B342" s="141"/>
      <c r="C342" s="141"/>
      <c r="D342" s="141"/>
      <c r="E342" s="141"/>
      <c r="F342" s="141"/>
      <c r="G342" s="141"/>
      <c r="H342" s="141"/>
      <c r="I342" s="141"/>
      <c r="J342" s="141"/>
      <c r="K342" s="141"/>
      <c r="L342" s="141"/>
      <c r="M342" s="141"/>
      <c r="N342" s="141"/>
      <c r="O342" s="141"/>
      <c r="P342" s="141"/>
      <c r="Q342" s="141"/>
      <c r="R342" s="141"/>
      <c r="S342" s="141"/>
      <c r="T342" s="141"/>
      <c r="U342" s="141"/>
      <c r="V342" s="141"/>
      <c r="W342" s="141"/>
      <c r="X342" s="141"/>
      <c r="Y342" s="141"/>
      <c r="Z342" s="141"/>
      <c r="AA342" s="141"/>
      <c r="AB342" s="141"/>
      <c r="AC342" s="141"/>
      <c r="AD342" s="146"/>
      <c r="AE342" s="141"/>
      <c r="AF342" s="141"/>
      <c r="AG342" s="141"/>
      <c r="AH342" s="141"/>
      <c r="AI342" s="141"/>
      <c r="AJ342" s="141"/>
      <c r="AK342" s="141"/>
      <c r="AL342" s="141"/>
      <c r="AM342" s="141"/>
      <c r="AN342" s="141"/>
      <c r="AO342" s="141"/>
      <c r="AP342" s="141"/>
      <c r="AQ342" s="141"/>
      <c r="AR342" s="141"/>
      <c r="AS342" s="141"/>
      <c r="AT342" s="141"/>
      <c r="AU342" s="141"/>
      <c r="AV342" s="141"/>
      <c r="AW342" s="141"/>
      <c r="AX342" s="141"/>
      <c r="AY342" s="141"/>
      <c r="AZ342" s="141"/>
      <c r="BA342" s="141"/>
      <c r="BB342" s="141"/>
      <c r="BC342" s="141"/>
    </row>
    <row r="343" spans="1:55" ht="15.75" customHeight="1">
      <c r="A343" s="141"/>
      <c r="B343" s="141"/>
      <c r="C343" s="141"/>
      <c r="D343" s="141"/>
      <c r="E343" s="141"/>
      <c r="F343" s="141"/>
      <c r="G343" s="141"/>
      <c r="H343" s="141"/>
      <c r="I343" s="141"/>
      <c r="J343" s="141"/>
      <c r="K343" s="141"/>
      <c r="L343" s="141"/>
      <c r="M343" s="141"/>
      <c r="N343" s="141"/>
      <c r="O343" s="141"/>
      <c r="P343" s="141"/>
      <c r="Q343" s="141"/>
      <c r="R343" s="141"/>
      <c r="S343" s="141"/>
      <c r="T343" s="141"/>
      <c r="U343" s="141"/>
      <c r="V343" s="141"/>
      <c r="W343" s="141"/>
      <c r="X343" s="141"/>
      <c r="Y343" s="141"/>
      <c r="Z343" s="141"/>
      <c r="AA343" s="141"/>
      <c r="AB343" s="141"/>
      <c r="AC343" s="141"/>
      <c r="AD343" s="146"/>
      <c r="AE343" s="141"/>
      <c r="AF343" s="141"/>
      <c r="AG343" s="141"/>
      <c r="AH343" s="141"/>
      <c r="AI343" s="141"/>
      <c r="AJ343" s="141"/>
      <c r="AK343" s="141"/>
      <c r="AL343" s="141"/>
      <c r="AM343" s="141"/>
      <c r="AN343" s="141"/>
      <c r="AO343" s="141"/>
      <c r="AP343" s="141"/>
      <c r="AQ343" s="141"/>
      <c r="AR343" s="141"/>
      <c r="AS343" s="141"/>
      <c r="AT343" s="141"/>
      <c r="AU343" s="141"/>
      <c r="AV343" s="141"/>
      <c r="AW343" s="141"/>
      <c r="AX343" s="141"/>
      <c r="AY343" s="141"/>
      <c r="AZ343" s="141"/>
      <c r="BA343" s="141"/>
      <c r="BB343" s="141"/>
      <c r="BC343" s="141"/>
    </row>
    <row r="344" spans="1:55" ht="15.75" customHeight="1">
      <c r="A344" s="141"/>
      <c r="B344" s="141"/>
      <c r="C344" s="141"/>
      <c r="D344" s="141"/>
      <c r="E344" s="141"/>
      <c r="F344" s="141"/>
      <c r="G344" s="141"/>
      <c r="H344" s="141"/>
      <c r="I344" s="141"/>
      <c r="J344" s="141"/>
      <c r="K344" s="141"/>
      <c r="L344" s="141"/>
      <c r="M344" s="141"/>
      <c r="N344" s="141"/>
      <c r="O344" s="141"/>
      <c r="P344" s="141"/>
      <c r="Q344" s="141"/>
      <c r="R344" s="141"/>
      <c r="S344" s="141"/>
      <c r="T344" s="141"/>
      <c r="U344" s="141"/>
      <c r="V344" s="141"/>
      <c r="W344" s="141"/>
      <c r="X344" s="141"/>
      <c r="Y344" s="141"/>
      <c r="Z344" s="141"/>
      <c r="AA344" s="141"/>
      <c r="AB344" s="141"/>
      <c r="AC344" s="141"/>
      <c r="AD344" s="146"/>
      <c r="AE344" s="141"/>
      <c r="AF344" s="141"/>
      <c r="AG344" s="141"/>
      <c r="AH344" s="141"/>
      <c r="AI344" s="141"/>
      <c r="AJ344" s="141"/>
      <c r="AK344" s="141"/>
      <c r="AL344" s="141"/>
      <c r="AM344" s="141"/>
      <c r="AN344" s="141"/>
      <c r="AO344" s="141"/>
      <c r="AP344" s="141"/>
      <c r="AQ344" s="141"/>
      <c r="AR344" s="141"/>
      <c r="AS344" s="141"/>
      <c r="AT344" s="141"/>
      <c r="AU344" s="141"/>
      <c r="AV344" s="141"/>
      <c r="AW344" s="141"/>
      <c r="AX344" s="141"/>
      <c r="AY344" s="141"/>
      <c r="AZ344" s="141"/>
      <c r="BA344" s="141"/>
      <c r="BB344" s="141"/>
      <c r="BC344" s="141"/>
    </row>
    <row r="345" spans="1:55" ht="15.75" customHeight="1">
      <c r="A345" s="141"/>
      <c r="B345" s="141"/>
      <c r="C345" s="141"/>
      <c r="D345" s="141"/>
      <c r="E345" s="141"/>
      <c r="F345" s="141"/>
      <c r="G345" s="141"/>
      <c r="H345" s="141"/>
      <c r="I345" s="141"/>
      <c r="J345" s="141"/>
      <c r="K345" s="141"/>
      <c r="L345" s="141"/>
      <c r="M345" s="141"/>
      <c r="N345" s="141"/>
      <c r="O345" s="141"/>
      <c r="P345" s="141"/>
      <c r="Q345" s="141"/>
      <c r="R345" s="141"/>
      <c r="S345" s="141"/>
      <c r="T345" s="141"/>
      <c r="U345" s="141"/>
      <c r="V345" s="141"/>
      <c r="W345" s="141"/>
      <c r="X345" s="141"/>
      <c r="Y345" s="141"/>
      <c r="Z345" s="141"/>
      <c r="AA345" s="141"/>
      <c r="AB345" s="141"/>
      <c r="AC345" s="141"/>
      <c r="AD345" s="146"/>
      <c r="AE345" s="141"/>
      <c r="AF345" s="141"/>
      <c r="AG345" s="141"/>
      <c r="AH345" s="141"/>
      <c r="AI345" s="141"/>
      <c r="AJ345" s="141"/>
      <c r="AK345" s="141"/>
      <c r="AL345" s="141"/>
      <c r="AM345" s="141"/>
      <c r="AN345" s="141"/>
      <c r="AO345" s="141"/>
      <c r="AP345" s="141"/>
      <c r="AQ345" s="141"/>
      <c r="AR345" s="141"/>
      <c r="AS345" s="141"/>
      <c r="AT345" s="141"/>
      <c r="AU345" s="141"/>
      <c r="AV345" s="141"/>
      <c r="AW345" s="141"/>
      <c r="AX345" s="141"/>
      <c r="AY345" s="141"/>
      <c r="AZ345" s="141"/>
      <c r="BA345" s="141"/>
      <c r="BB345" s="141"/>
      <c r="BC345" s="141"/>
    </row>
    <row r="346" spans="1:55" ht="15.75" customHeight="1">
      <c r="A346" s="141"/>
      <c r="B346" s="141"/>
      <c r="C346" s="141"/>
      <c r="D346" s="141"/>
      <c r="E346" s="141"/>
      <c r="F346" s="141"/>
      <c r="G346" s="141"/>
      <c r="H346" s="141"/>
      <c r="I346" s="141"/>
      <c r="J346" s="141"/>
      <c r="K346" s="141"/>
      <c r="L346" s="141"/>
      <c r="M346" s="141"/>
      <c r="N346" s="141"/>
      <c r="O346" s="141"/>
      <c r="P346" s="141"/>
      <c r="Q346" s="141"/>
      <c r="R346" s="141"/>
      <c r="S346" s="141"/>
      <c r="T346" s="141"/>
      <c r="U346" s="141"/>
      <c r="V346" s="141"/>
      <c r="W346" s="141"/>
      <c r="X346" s="141"/>
      <c r="Y346" s="141"/>
      <c r="Z346" s="141"/>
      <c r="AA346" s="141"/>
      <c r="AB346" s="141"/>
      <c r="AC346" s="141"/>
      <c r="AD346" s="146"/>
      <c r="AE346" s="141"/>
      <c r="AF346" s="141"/>
      <c r="AG346" s="141"/>
      <c r="AH346" s="141"/>
      <c r="AI346" s="141"/>
      <c r="AJ346" s="141"/>
      <c r="AK346" s="141"/>
      <c r="AL346" s="141"/>
      <c r="AM346" s="141"/>
      <c r="AN346" s="141"/>
      <c r="AO346" s="141"/>
      <c r="AP346" s="141"/>
      <c r="AQ346" s="141"/>
      <c r="AR346" s="141"/>
      <c r="AS346" s="141"/>
      <c r="AT346" s="141"/>
      <c r="AU346" s="141"/>
      <c r="AV346" s="141"/>
      <c r="AW346" s="141"/>
      <c r="AX346" s="141"/>
      <c r="AY346" s="141"/>
      <c r="AZ346" s="141"/>
      <c r="BA346" s="141"/>
      <c r="BB346" s="141"/>
      <c r="BC346" s="141"/>
    </row>
    <row r="347" spans="1:55" ht="15.75" customHeight="1">
      <c r="A347" s="141"/>
      <c r="B347" s="141"/>
      <c r="C347" s="141"/>
      <c r="D347" s="141"/>
      <c r="E347" s="141"/>
      <c r="F347" s="141"/>
      <c r="G347" s="141"/>
      <c r="H347" s="141"/>
      <c r="I347" s="141"/>
      <c r="J347" s="141"/>
      <c r="K347" s="141"/>
      <c r="L347" s="141"/>
      <c r="M347" s="141"/>
      <c r="N347" s="141"/>
      <c r="O347" s="141"/>
      <c r="P347" s="141"/>
      <c r="Q347" s="141"/>
      <c r="R347" s="141"/>
      <c r="S347" s="141"/>
      <c r="T347" s="141"/>
      <c r="U347" s="141"/>
      <c r="V347" s="141"/>
      <c r="W347" s="141"/>
      <c r="X347" s="141"/>
      <c r="Y347" s="141"/>
      <c r="Z347" s="141"/>
      <c r="AA347" s="141"/>
      <c r="AB347" s="141"/>
      <c r="AC347" s="141"/>
      <c r="AD347" s="146"/>
      <c r="AE347" s="141"/>
      <c r="AF347" s="141"/>
      <c r="AG347" s="141"/>
      <c r="AH347" s="141"/>
      <c r="AI347" s="141"/>
      <c r="AJ347" s="141"/>
      <c r="AK347" s="141"/>
      <c r="AL347" s="141"/>
      <c r="AM347" s="141"/>
      <c r="AN347" s="141"/>
      <c r="AO347" s="141"/>
      <c r="AP347" s="141"/>
      <c r="AQ347" s="141"/>
      <c r="AR347" s="141"/>
      <c r="AS347" s="141"/>
      <c r="AT347" s="141"/>
      <c r="AU347" s="141"/>
      <c r="AV347" s="141"/>
      <c r="AW347" s="141"/>
      <c r="AX347" s="141"/>
      <c r="AY347" s="141"/>
      <c r="AZ347" s="141"/>
      <c r="BA347" s="141"/>
      <c r="BB347" s="141"/>
      <c r="BC347" s="141"/>
    </row>
    <row r="348" spans="1:55" ht="15.75" customHeight="1">
      <c r="A348" s="141"/>
      <c r="B348" s="141"/>
      <c r="C348" s="141"/>
      <c r="D348" s="141"/>
      <c r="E348" s="141"/>
      <c r="F348" s="141"/>
      <c r="G348" s="141"/>
      <c r="H348" s="141"/>
      <c r="I348" s="141"/>
      <c r="J348" s="141"/>
      <c r="K348" s="141"/>
      <c r="L348" s="141"/>
      <c r="M348" s="141"/>
      <c r="N348" s="141"/>
      <c r="O348" s="141"/>
      <c r="P348" s="141"/>
      <c r="Q348" s="141"/>
      <c r="R348" s="141"/>
      <c r="S348" s="141"/>
      <c r="T348" s="141"/>
      <c r="U348" s="141"/>
      <c r="V348" s="141"/>
      <c r="W348" s="141"/>
      <c r="X348" s="141"/>
      <c r="Y348" s="141"/>
      <c r="Z348" s="141"/>
      <c r="AA348" s="141"/>
      <c r="AB348" s="141"/>
      <c r="AC348" s="141"/>
      <c r="AD348" s="146"/>
      <c r="AE348" s="141"/>
      <c r="AF348" s="141"/>
      <c r="AG348" s="141"/>
      <c r="AH348" s="141"/>
      <c r="AI348" s="141"/>
      <c r="AJ348" s="141"/>
      <c r="AK348" s="141"/>
      <c r="AL348" s="141"/>
      <c r="AM348" s="141"/>
      <c r="AN348" s="141"/>
      <c r="AO348" s="141"/>
      <c r="AP348" s="141"/>
      <c r="AQ348" s="141"/>
      <c r="AR348" s="141"/>
      <c r="AS348" s="141"/>
      <c r="AT348" s="141"/>
      <c r="AU348" s="141"/>
      <c r="AV348" s="141"/>
      <c r="AW348" s="141"/>
      <c r="AX348" s="141"/>
      <c r="AY348" s="141"/>
      <c r="AZ348" s="141"/>
      <c r="BA348" s="141"/>
      <c r="BB348" s="141"/>
      <c r="BC348" s="141"/>
    </row>
    <row r="349" spans="1:55" ht="15.75" customHeight="1">
      <c r="A349" s="141"/>
      <c r="B349" s="141"/>
      <c r="C349" s="141"/>
      <c r="D349" s="141"/>
      <c r="E349" s="141"/>
      <c r="F349" s="141"/>
      <c r="G349" s="141"/>
      <c r="H349" s="141"/>
      <c r="I349" s="141"/>
      <c r="J349" s="141"/>
      <c r="K349" s="141"/>
      <c r="L349" s="141"/>
      <c r="M349" s="141"/>
      <c r="N349" s="141"/>
      <c r="O349" s="141"/>
      <c r="P349" s="141"/>
      <c r="Q349" s="141"/>
      <c r="R349" s="141"/>
      <c r="S349" s="141"/>
      <c r="T349" s="141"/>
      <c r="U349" s="141"/>
      <c r="V349" s="141"/>
      <c r="W349" s="141"/>
      <c r="X349" s="141"/>
      <c r="Y349" s="141"/>
      <c r="Z349" s="141"/>
      <c r="AA349" s="141"/>
      <c r="AB349" s="141"/>
      <c r="AC349" s="141"/>
      <c r="AD349" s="146"/>
      <c r="AE349" s="141"/>
      <c r="AF349" s="141"/>
      <c r="AG349" s="141"/>
      <c r="AH349" s="141"/>
      <c r="AI349" s="141"/>
      <c r="AJ349" s="141"/>
      <c r="AK349" s="141"/>
      <c r="AL349" s="141"/>
      <c r="AM349" s="141"/>
      <c r="AN349" s="141"/>
      <c r="AO349" s="141"/>
      <c r="AP349" s="141"/>
      <c r="AQ349" s="141"/>
      <c r="AR349" s="141"/>
      <c r="AS349" s="141"/>
      <c r="AT349" s="141"/>
      <c r="AU349" s="141"/>
      <c r="AV349" s="141"/>
      <c r="AW349" s="141"/>
      <c r="AX349" s="141"/>
      <c r="AY349" s="141"/>
      <c r="AZ349" s="141"/>
      <c r="BA349" s="141"/>
      <c r="BB349" s="141"/>
      <c r="BC349" s="141"/>
    </row>
    <row r="350" spans="1:55" ht="15.75" customHeight="1">
      <c r="A350" s="141"/>
      <c r="B350" s="141"/>
      <c r="C350" s="141"/>
      <c r="D350" s="141"/>
      <c r="E350" s="141"/>
      <c r="F350" s="141"/>
      <c r="G350" s="141"/>
      <c r="H350" s="141"/>
      <c r="I350" s="141"/>
      <c r="J350" s="141"/>
      <c r="K350" s="141"/>
      <c r="L350" s="141"/>
      <c r="M350" s="141"/>
      <c r="N350" s="141"/>
      <c r="O350" s="141"/>
      <c r="P350" s="141"/>
      <c r="Q350" s="141"/>
      <c r="R350" s="141"/>
      <c r="S350" s="141"/>
      <c r="T350" s="141"/>
      <c r="U350" s="141"/>
      <c r="V350" s="141"/>
      <c r="W350" s="141"/>
      <c r="X350" s="141"/>
      <c r="Y350" s="141"/>
      <c r="Z350" s="141"/>
      <c r="AA350" s="141"/>
      <c r="AB350" s="141"/>
      <c r="AC350" s="141"/>
      <c r="AD350" s="146"/>
      <c r="AE350" s="141"/>
      <c r="AF350" s="141"/>
      <c r="AG350" s="141"/>
      <c r="AH350" s="141"/>
      <c r="AI350" s="141"/>
      <c r="AJ350" s="141"/>
      <c r="AK350" s="141"/>
      <c r="AL350" s="141"/>
      <c r="AM350" s="141"/>
      <c r="AN350" s="141"/>
      <c r="AO350" s="141"/>
      <c r="AP350" s="141"/>
      <c r="AQ350" s="141"/>
      <c r="AR350" s="141"/>
      <c r="AS350" s="141"/>
      <c r="AT350" s="141"/>
      <c r="AU350" s="141"/>
      <c r="AV350" s="141"/>
      <c r="AW350" s="141"/>
      <c r="AX350" s="141"/>
      <c r="AY350" s="141"/>
      <c r="AZ350" s="141"/>
      <c r="BA350" s="141"/>
      <c r="BB350" s="141"/>
      <c r="BC350" s="141"/>
    </row>
    <row r="351" spans="1:55" ht="15.75" customHeight="1">
      <c r="A351" s="141"/>
      <c r="B351" s="141"/>
      <c r="C351" s="141"/>
      <c r="D351" s="141"/>
      <c r="E351" s="141"/>
      <c r="F351" s="141"/>
      <c r="G351" s="141"/>
      <c r="H351" s="141"/>
      <c r="I351" s="141"/>
      <c r="J351" s="141"/>
      <c r="K351" s="141"/>
      <c r="L351" s="141"/>
      <c r="M351" s="141"/>
      <c r="N351" s="141"/>
      <c r="O351" s="141"/>
      <c r="P351" s="141"/>
      <c r="Q351" s="141"/>
      <c r="R351" s="141"/>
      <c r="S351" s="141"/>
      <c r="T351" s="141"/>
      <c r="U351" s="141"/>
      <c r="V351" s="141"/>
      <c r="W351" s="141"/>
      <c r="X351" s="141"/>
      <c r="Y351" s="141"/>
      <c r="Z351" s="141"/>
      <c r="AA351" s="141"/>
      <c r="AB351" s="141"/>
      <c r="AC351" s="141"/>
      <c r="AD351" s="146"/>
      <c r="AE351" s="141"/>
      <c r="AF351" s="141"/>
      <c r="AG351" s="141"/>
      <c r="AH351" s="141"/>
      <c r="AI351" s="141"/>
      <c r="AJ351" s="141"/>
      <c r="AK351" s="141"/>
      <c r="AL351" s="141"/>
      <c r="AM351" s="141"/>
      <c r="AN351" s="141"/>
      <c r="AO351" s="141"/>
      <c r="AP351" s="141"/>
      <c r="AQ351" s="141"/>
      <c r="AR351" s="141"/>
      <c r="AS351" s="141"/>
      <c r="AT351" s="141"/>
      <c r="AU351" s="141"/>
      <c r="AV351" s="141"/>
      <c r="AW351" s="141"/>
      <c r="AX351" s="141"/>
      <c r="AY351" s="141"/>
      <c r="AZ351" s="141"/>
      <c r="BA351" s="141"/>
      <c r="BB351" s="141"/>
      <c r="BC351" s="141"/>
    </row>
    <row r="352" spans="1:55" ht="15.75" customHeight="1">
      <c r="A352" s="141"/>
      <c r="B352" s="141"/>
      <c r="C352" s="141"/>
      <c r="D352" s="141"/>
      <c r="E352" s="141"/>
      <c r="F352" s="141"/>
      <c r="G352" s="141"/>
      <c r="H352" s="141"/>
      <c r="I352" s="141"/>
      <c r="J352" s="141"/>
      <c r="K352" s="141"/>
      <c r="L352" s="141"/>
      <c r="M352" s="141"/>
      <c r="N352" s="141"/>
      <c r="O352" s="141"/>
      <c r="P352" s="141"/>
      <c r="Q352" s="141"/>
      <c r="R352" s="141"/>
      <c r="S352" s="141"/>
      <c r="T352" s="141"/>
      <c r="U352" s="141"/>
      <c r="V352" s="141"/>
      <c r="W352" s="141"/>
      <c r="X352" s="141"/>
      <c r="Y352" s="141"/>
      <c r="Z352" s="141"/>
      <c r="AA352" s="141"/>
      <c r="AB352" s="141"/>
      <c r="AC352" s="141"/>
      <c r="AD352" s="146"/>
      <c r="AE352" s="141"/>
      <c r="AF352" s="141"/>
      <c r="AG352" s="141"/>
      <c r="AH352" s="141"/>
      <c r="AI352" s="141"/>
      <c r="AJ352" s="141"/>
      <c r="AK352" s="141"/>
      <c r="AL352" s="141"/>
      <c r="AM352" s="141"/>
      <c r="AN352" s="141"/>
      <c r="AO352" s="141"/>
      <c r="AP352" s="141"/>
      <c r="AQ352" s="141"/>
      <c r="AR352" s="141"/>
      <c r="AS352" s="141"/>
      <c r="AT352" s="141"/>
      <c r="AU352" s="141"/>
      <c r="AV352" s="141"/>
      <c r="AW352" s="141"/>
      <c r="AX352" s="141"/>
      <c r="AY352" s="141"/>
      <c r="AZ352" s="141"/>
      <c r="BA352" s="141"/>
      <c r="BB352" s="141"/>
      <c r="BC352" s="141"/>
    </row>
    <row r="353" spans="1:55" ht="15.75" customHeight="1">
      <c r="A353" s="141"/>
      <c r="B353" s="141"/>
      <c r="C353" s="141"/>
      <c r="D353" s="141"/>
      <c r="E353" s="141"/>
      <c r="F353" s="141"/>
      <c r="G353" s="141"/>
      <c r="H353" s="141"/>
      <c r="I353" s="141"/>
      <c r="J353" s="141"/>
      <c r="K353" s="141"/>
      <c r="L353" s="141"/>
      <c r="M353" s="141"/>
      <c r="N353" s="141"/>
      <c r="O353" s="141"/>
      <c r="P353" s="141"/>
      <c r="Q353" s="141"/>
      <c r="R353" s="141"/>
      <c r="S353" s="141"/>
      <c r="T353" s="141"/>
      <c r="U353" s="141"/>
      <c r="V353" s="141"/>
      <c r="W353" s="141"/>
      <c r="X353" s="141"/>
      <c r="Y353" s="141"/>
      <c r="Z353" s="141"/>
      <c r="AA353" s="141"/>
      <c r="AB353" s="141"/>
      <c r="AC353" s="141"/>
      <c r="AD353" s="146"/>
      <c r="AE353" s="141"/>
      <c r="AF353" s="141"/>
      <c r="AG353" s="141"/>
      <c r="AH353" s="141"/>
      <c r="AI353" s="141"/>
      <c r="AJ353" s="141"/>
      <c r="AK353" s="141"/>
      <c r="AL353" s="141"/>
      <c r="AM353" s="141"/>
      <c r="AN353" s="141"/>
      <c r="AO353" s="141"/>
      <c r="AP353" s="141"/>
      <c r="AQ353" s="141"/>
      <c r="AR353" s="141"/>
      <c r="AS353" s="141"/>
      <c r="AT353" s="141"/>
      <c r="AU353" s="141"/>
      <c r="AV353" s="141"/>
      <c r="AW353" s="141"/>
      <c r="AX353" s="141"/>
      <c r="AY353" s="141"/>
      <c r="AZ353" s="141"/>
      <c r="BA353" s="141"/>
      <c r="BB353" s="141"/>
      <c r="BC353" s="141"/>
    </row>
    <row r="354" spans="1:55" ht="15.75" customHeight="1">
      <c r="A354" s="141"/>
      <c r="B354" s="141"/>
      <c r="C354" s="141"/>
      <c r="D354" s="141"/>
      <c r="E354" s="141"/>
      <c r="F354" s="141"/>
      <c r="G354" s="141"/>
      <c r="H354" s="141"/>
      <c r="I354" s="141"/>
      <c r="J354" s="141"/>
      <c r="K354" s="141"/>
      <c r="L354" s="141"/>
      <c r="M354" s="141"/>
      <c r="N354" s="141"/>
      <c r="O354" s="141"/>
      <c r="P354" s="141"/>
      <c r="Q354" s="141"/>
      <c r="R354" s="141"/>
      <c r="S354" s="141"/>
      <c r="T354" s="141"/>
      <c r="U354" s="141"/>
      <c r="V354" s="141"/>
      <c r="W354" s="141"/>
      <c r="X354" s="141"/>
      <c r="Y354" s="141"/>
      <c r="Z354" s="141"/>
      <c r="AA354" s="141"/>
      <c r="AB354" s="141"/>
      <c r="AC354" s="141"/>
      <c r="AD354" s="146"/>
      <c r="AE354" s="141"/>
      <c r="AF354" s="141"/>
      <c r="AG354" s="141"/>
      <c r="AH354" s="141"/>
      <c r="AI354" s="141"/>
      <c r="AJ354" s="141"/>
      <c r="AK354" s="141"/>
      <c r="AL354" s="141"/>
      <c r="AM354" s="141"/>
      <c r="AN354" s="141"/>
      <c r="AO354" s="141"/>
      <c r="AP354" s="141"/>
      <c r="AQ354" s="141"/>
      <c r="AR354" s="141"/>
      <c r="AS354" s="141"/>
      <c r="AT354" s="141"/>
      <c r="AU354" s="141"/>
      <c r="AV354" s="141"/>
      <c r="AW354" s="141"/>
      <c r="AX354" s="141"/>
      <c r="AY354" s="141"/>
      <c r="AZ354" s="141"/>
      <c r="BA354" s="141"/>
      <c r="BB354" s="141"/>
      <c r="BC354" s="141"/>
    </row>
    <row r="355" spans="1:55" ht="15.75" customHeight="1">
      <c r="A355" s="141"/>
      <c r="B355" s="141"/>
      <c r="C355" s="141"/>
      <c r="D355" s="141"/>
      <c r="E355" s="141"/>
      <c r="F355" s="141"/>
      <c r="G355" s="141"/>
      <c r="H355" s="141"/>
      <c r="I355" s="141"/>
      <c r="J355" s="141"/>
      <c r="K355" s="141"/>
      <c r="L355" s="141"/>
      <c r="M355" s="141"/>
      <c r="N355" s="141"/>
      <c r="O355" s="141"/>
      <c r="P355" s="141"/>
      <c r="Q355" s="141"/>
      <c r="R355" s="141"/>
      <c r="S355" s="141"/>
      <c r="T355" s="141"/>
      <c r="U355" s="141"/>
      <c r="V355" s="141"/>
      <c r="W355" s="141"/>
      <c r="X355" s="141"/>
      <c r="Y355" s="141"/>
      <c r="Z355" s="141"/>
      <c r="AA355" s="141"/>
      <c r="AB355" s="141"/>
      <c r="AC355" s="141"/>
      <c r="AD355" s="146"/>
      <c r="AE355" s="141"/>
      <c r="AF355" s="141"/>
      <c r="AG355" s="141"/>
      <c r="AH355" s="141"/>
      <c r="AI355" s="141"/>
      <c r="AJ355" s="141"/>
      <c r="AK355" s="141"/>
      <c r="AL355" s="141"/>
      <c r="AM355" s="141"/>
      <c r="AN355" s="141"/>
      <c r="AO355" s="141"/>
      <c r="AP355" s="141"/>
      <c r="AQ355" s="141"/>
      <c r="AR355" s="141"/>
      <c r="AS355" s="141"/>
      <c r="AT355" s="141"/>
      <c r="AU355" s="141"/>
      <c r="AV355" s="141"/>
      <c r="AW355" s="141"/>
      <c r="AX355" s="141"/>
      <c r="AY355" s="141"/>
      <c r="AZ355" s="141"/>
      <c r="BA355" s="141"/>
      <c r="BB355" s="141"/>
      <c r="BC355" s="141"/>
    </row>
    <row r="356" spans="1:55" ht="15.75" customHeight="1">
      <c r="A356" s="141"/>
      <c r="B356" s="141"/>
      <c r="C356" s="141"/>
      <c r="D356" s="141"/>
      <c r="E356" s="141"/>
      <c r="F356" s="141"/>
      <c r="G356" s="141"/>
      <c r="H356" s="141"/>
      <c r="I356" s="141"/>
      <c r="J356" s="141"/>
      <c r="K356" s="141"/>
      <c r="L356" s="141"/>
      <c r="M356" s="141"/>
      <c r="N356" s="141"/>
      <c r="O356" s="141"/>
      <c r="P356" s="141"/>
      <c r="Q356" s="141"/>
      <c r="R356" s="141"/>
      <c r="S356" s="141"/>
      <c r="T356" s="141"/>
      <c r="U356" s="141"/>
      <c r="V356" s="141"/>
      <c r="W356" s="141"/>
      <c r="X356" s="141"/>
      <c r="Y356" s="141"/>
      <c r="Z356" s="141"/>
      <c r="AA356" s="141"/>
      <c r="AB356" s="141"/>
      <c r="AC356" s="141"/>
      <c r="AD356" s="146"/>
      <c r="AE356" s="141"/>
      <c r="AF356" s="141"/>
      <c r="AG356" s="141"/>
      <c r="AH356" s="141"/>
      <c r="AI356" s="141"/>
      <c r="AJ356" s="141"/>
      <c r="AK356" s="141"/>
      <c r="AL356" s="141"/>
      <c r="AM356" s="141"/>
      <c r="AN356" s="141"/>
      <c r="AO356" s="141"/>
      <c r="AP356" s="141"/>
      <c r="AQ356" s="141"/>
      <c r="AR356" s="141"/>
      <c r="AS356" s="141"/>
      <c r="AT356" s="141"/>
      <c r="AU356" s="141"/>
      <c r="AV356" s="141"/>
      <c r="AW356" s="141"/>
      <c r="AX356" s="141"/>
      <c r="AY356" s="141"/>
      <c r="AZ356" s="141"/>
      <c r="BA356" s="141"/>
      <c r="BB356" s="141"/>
      <c r="BC356" s="141"/>
    </row>
    <row r="357" spans="1:55" ht="15.75" customHeight="1">
      <c r="A357" s="141"/>
      <c r="B357" s="141"/>
      <c r="C357" s="141"/>
      <c r="D357" s="141"/>
      <c r="E357" s="141"/>
      <c r="F357" s="141"/>
      <c r="G357" s="141"/>
      <c r="H357" s="141"/>
      <c r="I357" s="141"/>
      <c r="J357" s="141"/>
      <c r="K357" s="141"/>
      <c r="L357" s="141"/>
      <c r="M357" s="141"/>
      <c r="N357" s="141"/>
      <c r="O357" s="141"/>
      <c r="P357" s="141"/>
      <c r="Q357" s="141"/>
      <c r="R357" s="141"/>
      <c r="S357" s="141"/>
      <c r="T357" s="141"/>
      <c r="U357" s="141"/>
      <c r="V357" s="141"/>
      <c r="W357" s="141"/>
      <c r="X357" s="141"/>
      <c r="Y357" s="141"/>
      <c r="Z357" s="141"/>
      <c r="AA357" s="141"/>
      <c r="AB357" s="141"/>
      <c r="AC357" s="141"/>
      <c r="AD357" s="146"/>
      <c r="AE357" s="141"/>
      <c r="AF357" s="141"/>
      <c r="AG357" s="141"/>
      <c r="AH357" s="141"/>
      <c r="AI357" s="141"/>
      <c r="AJ357" s="141"/>
      <c r="AK357" s="141"/>
      <c r="AL357" s="141"/>
      <c r="AM357" s="141"/>
      <c r="AN357" s="141"/>
      <c r="AO357" s="141"/>
      <c r="AP357" s="141"/>
      <c r="AQ357" s="141"/>
      <c r="AR357" s="141"/>
      <c r="AS357" s="141"/>
      <c r="AT357" s="141"/>
      <c r="AU357" s="141"/>
      <c r="AV357" s="141"/>
      <c r="AW357" s="141"/>
      <c r="AX357" s="141"/>
      <c r="AY357" s="141"/>
      <c r="AZ357" s="141"/>
      <c r="BA357" s="141"/>
      <c r="BB357" s="141"/>
      <c r="BC357" s="141"/>
    </row>
    <row r="358" spans="1:55" ht="15.75" customHeight="1">
      <c r="A358" s="141"/>
      <c r="B358" s="141"/>
      <c r="C358" s="141"/>
      <c r="D358" s="141"/>
      <c r="E358" s="141"/>
      <c r="F358" s="141"/>
      <c r="G358" s="141"/>
      <c r="H358" s="141"/>
      <c r="I358" s="141"/>
      <c r="J358" s="141"/>
      <c r="K358" s="141"/>
      <c r="L358" s="141"/>
      <c r="M358" s="141"/>
      <c r="N358" s="141"/>
      <c r="O358" s="141"/>
      <c r="P358" s="141"/>
      <c r="Q358" s="141"/>
      <c r="R358" s="141"/>
      <c r="S358" s="141"/>
      <c r="T358" s="141"/>
      <c r="U358" s="141"/>
      <c r="V358" s="141"/>
      <c r="W358" s="141"/>
      <c r="X358" s="141"/>
      <c r="Y358" s="141"/>
      <c r="Z358" s="141"/>
      <c r="AA358" s="141"/>
      <c r="AB358" s="141"/>
      <c r="AC358" s="141"/>
      <c r="AD358" s="146"/>
      <c r="AE358" s="141"/>
      <c r="AF358" s="141"/>
      <c r="AG358" s="141"/>
      <c r="AH358" s="141"/>
      <c r="AI358" s="141"/>
      <c r="AJ358" s="141"/>
      <c r="AK358" s="141"/>
      <c r="AL358" s="141"/>
      <c r="AM358" s="141"/>
      <c r="AN358" s="141"/>
      <c r="AO358" s="141"/>
      <c r="AP358" s="141"/>
      <c r="AQ358" s="141"/>
      <c r="AR358" s="141"/>
      <c r="AS358" s="141"/>
      <c r="AT358" s="141"/>
      <c r="AU358" s="141"/>
      <c r="AV358" s="141"/>
      <c r="AW358" s="141"/>
      <c r="AX358" s="141"/>
      <c r="AY358" s="141"/>
      <c r="AZ358" s="141"/>
      <c r="BA358" s="141"/>
      <c r="BB358" s="141"/>
      <c r="BC358" s="141"/>
    </row>
    <row r="359" spans="1:55" ht="15.75" customHeight="1">
      <c r="A359" s="141"/>
      <c r="B359" s="141"/>
      <c r="C359" s="141"/>
      <c r="D359" s="141"/>
      <c r="E359" s="141"/>
      <c r="F359" s="141"/>
      <c r="G359" s="141"/>
      <c r="H359" s="141"/>
      <c r="I359" s="141"/>
      <c r="J359" s="141"/>
      <c r="K359" s="141"/>
      <c r="L359" s="141"/>
      <c r="M359" s="141"/>
      <c r="N359" s="141"/>
      <c r="O359" s="141"/>
      <c r="P359" s="141"/>
      <c r="Q359" s="141"/>
      <c r="R359" s="141"/>
      <c r="S359" s="141"/>
      <c r="T359" s="141"/>
      <c r="U359" s="141"/>
      <c r="V359" s="141"/>
      <c r="W359" s="141"/>
      <c r="X359" s="141"/>
      <c r="Y359" s="141"/>
      <c r="Z359" s="141"/>
      <c r="AA359" s="141"/>
      <c r="AB359" s="141"/>
      <c r="AC359" s="141"/>
      <c r="AD359" s="146"/>
      <c r="AE359" s="141"/>
      <c r="AF359" s="141"/>
      <c r="AG359" s="141"/>
      <c r="AH359" s="141"/>
      <c r="AI359" s="141"/>
      <c r="AJ359" s="141"/>
      <c r="AK359" s="141"/>
      <c r="AL359" s="141"/>
      <c r="AM359" s="141"/>
      <c r="AN359" s="141"/>
      <c r="AO359" s="141"/>
      <c r="AP359" s="141"/>
      <c r="AQ359" s="141"/>
      <c r="AR359" s="141"/>
      <c r="AS359" s="141"/>
      <c r="AT359" s="141"/>
      <c r="AU359" s="141"/>
      <c r="AV359" s="141"/>
      <c r="AW359" s="141"/>
      <c r="AX359" s="141"/>
      <c r="AY359" s="141"/>
      <c r="AZ359" s="141"/>
      <c r="BA359" s="141"/>
      <c r="BB359" s="141"/>
      <c r="BC359" s="141"/>
    </row>
    <row r="360" spans="1:55" ht="15.75" customHeight="1">
      <c r="A360" s="141"/>
      <c r="B360" s="141"/>
      <c r="C360" s="141"/>
      <c r="D360" s="141"/>
      <c r="E360" s="141"/>
      <c r="F360" s="141"/>
      <c r="G360" s="141"/>
      <c r="H360" s="141"/>
      <c r="I360" s="141"/>
      <c r="J360" s="141"/>
      <c r="K360" s="141"/>
      <c r="L360" s="141"/>
      <c r="M360" s="141"/>
      <c r="N360" s="141"/>
      <c r="O360" s="141"/>
      <c r="P360" s="141"/>
      <c r="Q360" s="141"/>
      <c r="R360" s="141"/>
      <c r="S360" s="141"/>
      <c r="T360" s="141"/>
      <c r="U360" s="141"/>
      <c r="V360" s="141"/>
      <c r="W360" s="141"/>
      <c r="X360" s="141"/>
      <c r="Y360" s="141"/>
      <c r="Z360" s="141"/>
      <c r="AA360" s="141"/>
      <c r="AB360" s="141"/>
      <c r="AC360" s="141"/>
      <c r="AD360" s="146"/>
      <c r="AE360" s="141"/>
      <c r="AF360" s="141"/>
      <c r="AG360" s="141"/>
      <c r="AH360" s="141"/>
      <c r="AI360" s="141"/>
      <c r="AJ360" s="141"/>
      <c r="AK360" s="141"/>
      <c r="AL360" s="141"/>
      <c r="AM360" s="141"/>
      <c r="AN360" s="141"/>
      <c r="AO360" s="141"/>
      <c r="AP360" s="141"/>
      <c r="AQ360" s="141"/>
      <c r="AR360" s="141"/>
      <c r="AS360" s="141"/>
      <c r="AT360" s="141"/>
      <c r="AU360" s="141"/>
      <c r="AV360" s="141"/>
      <c r="AW360" s="141"/>
      <c r="AX360" s="141"/>
      <c r="AY360" s="141"/>
      <c r="AZ360" s="141"/>
      <c r="BA360" s="141"/>
      <c r="BB360" s="141"/>
      <c r="BC360" s="141"/>
    </row>
    <row r="361" spans="1:55" ht="15.75" customHeight="1">
      <c r="A361" s="141"/>
      <c r="B361" s="141"/>
      <c r="C361" s="141"/>
      <c r="D361" s="141"/>
      <c r="E361" s="141"/>
      <c r="F361" s="141"/>
      <c r="G361" s="141"/>
      <c r="H361" s="141"/>
      <c r="I361" s="141"/>
      <c r="J361" s="141"/>
      <c r="K361" s="141"/>
      <c r="L361" s="141"/>
      <c r="M361" s="141"/>
      <c r="N361" s="141"/>
      <c r="O361" s="141"/>
      <c r="P361" s="141"/>
      <c r="Q361" s="141"/>
      <c r="R361" s="141"/>
      <c r="S361" s="141"/>
      <c r="T361" s="141"/>
      <c r="U361" s="141"/>
      <c r="V361" s="141"/>
      <c r="W361" s="141"/>
      <c r="X361" s="141"/>
      <c r="Y361" s="141"/>
      <c r="Z361" s="141"/>
      <c r="AA361" s="141"/>
      <c r="AB361" s="141"/>
      <c r="AC361" s="141"/>
      <c r="AD361" s="146"/>
      <c r="AE361" s="141"/>
      <c r="AF361" s="141"/>
      <c r="AG361" s="141"/>
      <c r="AH361" s="141"/>
      <c r="AI361" s="141"/>
      <c r="AJ361" s="141"/>
      <c r="AK361" s="141"/>
      <c r="AL361" s="141"/>
      <c r="AM361" s="141"/>
      <c r="AN361" s="141"/>
      <c r="AO361" s="141"/>
      <c r="AP361" s="141"/>
      <c r="AQ361" s="141"/>
      <c r="AR361" s="141"/>
      <c r="AS361" s="141"/>
      <c r="AT361" s="141"/>
      <c r="AU361" s="141"/>
      <c r="AV361" s="141"/>
      <c r="AW361" s="141"/>
      <c r="AX361" s="141"/>
      <c r="AY361" s="141"/>
      <c r="AZ361" s="141"/>
      <c r="BA361" s="141"/>
      <c r="BB361" s="141"/>
      <c r="BC361" s="141"/>
    </row>
    <row r="362" spans="1:55" ht="15.75" customHeight="1">
      <c r="A362" s="141"/>
      <c r="B362" s="141"/>
      <c r="C362" s="141"/>
      <c r="D362" s="141"/>
      <c r="E362" s="141"/>
      <c r="F362" s="141"/>
      <c r="G362" s="141"/>
      <c r="H362" s="141"/>
      <c r="I362" s="141"/>
      <c r="J362" s="141"/>
      <c r="K362" s="141"/>
      <c r="L362" s="141"/>
      <c r="M362" s="141"/>
      <c r="N362" s="141"/>
      <c r="O362" s="141"/>
      <c r="P362" s="141"/>
      <c r="Q362" s="141"/>
      <c r="R362" s="141"/>
      <c r="S362" s="141"/>
      <c r="T362" s="141"/>
      <c r="U362" s="141"/>
      <c r="V362" s="141"/>
      <c r="W362" s="141"/>
      <c r="X362" s="141"/>
      <c r="Y362" s="141"/>
      <c r="Z362" s="141"/>
      <c r="AA362" s="141"/>
      <c r="AB362" s="141"/>
      <c r="AC362" s="141"/>
      <c r="AD362" s="146"/>
      <c r="AE362" s="141"/>
      <c r="AF362" s="141"/>
      <c r="AG362" s="141"/>
      <c r="AH362" s="141"/>
      <c r="AI362" s="141"/>
      <c r="AJ362" s="141"/>
      <c r="AK362" s="141"/>
      <c r="AL362" s="141"/>
      <c r="AM362" s="141"/>
      <c r="AN362" s="141"/>
      <c r="AO362" s="141"/>
      <c r="AP362" s="141"/>
      <c r="AQ362" s="141"/>
      <c r="AR362" s="141"/>
      <c r="AS362" s="141"/>
      <c r="AT362" s="141"/>
      <c r="AU362" s="141"/>
      <c r="AV362" s="141"/>
      <c r="AW362" s="141"/>
      <c r="AX362" s="141"/>
      <c r="AY362" s="141"/>
      <c r="AZ362" s="141"/>
      <c r="BA362" s="141"/>
      <c r="BB362" s="141"/>
      <c r="BC362" s="141"/>
    </row>
    <row r="363" spans="1:55" ht="15.75" customHeight="1">
      <c r="A363" s="141"/>
      <c r="B363" s="141"/>
      <c r="C363" s="141"/>
      <c r="D363" s="141"/>
      <c r="E363" s="141"/>
      <c r="F363" s="141"/>
      <c r="G363" s="141"/>
      <c r="H363" s="141"/>
      <c r="I363" s="141"/>
      <c r="J363" s="141"/>
      <c r="K363" s="141"/>
      <c r="L363" s="141"/>
      <c r="M363" s="141"/>
      <c r="N363" s="141"/>
      <c r="O363" s="141"/>
      <c r="P363" s="141"/>
      <c r="Q363" s="141"/>
      <c r="R363" s="141"/>
      <c r="S363" s="141"/>
      <c r="T363" s="141"/>
      <c r="U363" s="141"/>
      <c r="V363" s="141"/>
      <c r="W363" s="141"/>
      <c r="X363" s="141"/>
      <c r="Y363" s="141"/>
      <c r="Z363" s="141"/>
      <c r="AA363" s="141"/>
      <c r="AB363" s="141"/>
      <c r="AC363" s="141"/>
      <c r="AD363" s="146"/>
      <c r="AE363" s="141"/>
      <c r="AF363" s="141"/>
      <c r="AG363" s="141"/>
      <c r="AH363" s="141"/>
      <c r="AI363" s="141"/>
      <c r="AJ363" s="141"/>
      <c r="AK363" s="141"/>
      <c r="AL363" s="141"/>
      <c r="AM363" s="141"/>
      <c r="AN363" s="141"/>
      <c r="AO363" s="141"/>
      <c r="AP363" s="141"/>
      <c r="AQ363" s="141"/>
      <c r="AR363" s="141"/>
      <c r="AS363" s="141"/>
      <c r="AT363" s="141"/>
      <c r="AU363" s="141"/>
      <c r="AV363" s="141"/>
      <c r="AW363" s="141"/>
      <c r="AX363" s="141"/>
      <c r="AY363" s="141"/>
      <c r="AZ363" s="141"/>
      <c r="BA363" s="141"/>
      <c r="BB363" s="141"/>
      <c r="BC363" s="141"/>
    </row>
    <row r="364" spans="1:55" ht="15.75" customHeight="1">
      <c r="A364" s="141"/>
      <c r="B364" s="141"/>
      <c r="C364" s="141"/>
      <c r="D364" s="141"/>
      <c r="E364" s="141"/>
      <c r="F364" s="141"/>
      <c r="G364" s="141"/>
      <c r="H364" s="141"/>
      <c r="I364" s="141"/>
      <c r="J364" s="141"/>
      <c r="K364" s="141"/>
      <c r="L364" s="141"/>
      <c r="M364" s="141"/>
      <c r="N364" s="141"/>
      <c r="O364" s="141"/>
      <c r="P364" s="141"/>
      <c r="Q364" s="141"/>
      <c r="R364" s="141"/>
      <c r="S364" s="141"/>
      <c r="T364" s="141"/>
      <c r="U364" s="141"/>
      <c r="V364" s="141"/>
      <c r="W364" s="141"/>
      <c r="X364" s="141"/>
      <c r="Y364" s="141"/>
      <c r="Z364" s="141"/>
      <c r="AA364" s="141"/>
      <c r="AB364" s="141"/>
      <c r="AC364" s="141"/>
      <c r="AD364" s="146"/>
      <c r="AE364" s="141"/>
      <c r="AF364" s="141"/>
      <c r="AG364" s="141"/>
      <c r="AH364" s="141"/>
      <c r="AI364" s="141"/>
      <c r="AJ364" s="141"/>
      <c r="AK364" s="141"/>
      <c r="AL364" s="141"/>
      <c r="AM364" s="141"/>
      <c r="AN364" s="141"/>
      <c r="AO364" s="141"/>
      <c r="AP364" s="141"/>
      <c r="AQ364" s="141"/>
      <c r="AR364" s="141"/>
      <c r="AS364" s="141"/>
      <c r="AT364" s="141"/>
      <c r="AU364" s="141"/>
      <c r="AV364" s="141"/>
      <c r="AW364" s="141"/>
      <c r="AX364" s="141"/>
      <c r="AY364" s="141"/>
      <c r="AZ364" s="141"/>
      <c r="BA364" s="141"/>
      <c r="BB364" s="141"/>
      <c r="BC364" s="141"/>
    </row>
    <row r="365" spans="1:55" ht="15.75" customHeight="1">
      <c r="A365" s="141"/>
      <c r="B365" s="141"/>
      <c r="C365" s="141"/>
      <c r="D365" s="141"/>
      <c r="E365" s="141"/>
      <c r="F365" s="141"/>
      <c r="G365" s="141"/>
      <c r="H365" s="141"/>
      <c r="I365" s="141"/>
      <c r="J365" s="141"/>
      <c r="K365" s="141"/>
      <c r="L365" s="141"/>
      <c r="M365" s="141"/>
      <c r="N365" s="141"/>
      <c r="O365" s="141"/>
      <c r="P365" s="141"/>
      <c r="Q365" s="141"/>
      <c r="R365" s="141"/>
      <c r="S365" s="141"/>
      <c r="T365" s="141"/>
      <c r="U365" s="141"/>
      <c r="V365" s="141"/>
      <c r="W365" s="141"/>
      <c r="X365" s="141"/>
      <c r="Y365" s="141"/>
      <c r="Z365" s="141"/>
      <c r="AA365" s="141"/>
      <c r="AB365" s="141"/>
      <c r="AC365" s="141"/>
      <c r="AD365" s="146"/>
      <c r="AE365" s="141"/>
      <c r="AF365" s="141"/>
      <c r="AG365" s="141"/>
      <c r="AH365" s="141"/>
      <c r="AI365" s="141"/>
      <c r="AJ365" s="141"/>
      <c r="AK365" s="141"/>
      <c r="AL365" s="141"/>
      <c r="AM365" s="141"/>
      <c r="AN365" s="141"/>
      <c r="AO365" s="141"/>
      <c r="AP365" s="141"/>
      <c r="AQ365" s="141"/>
      <c r="AR365" s="141"/>
      <c r="AS365" s="141"/>
      <c r="AT365" s="141"/>
      <c r="AU365" s="141"/>
      <c r="AV365" s="141"/>
      <c r="AW365" s="141"/>
      <c r="AX365" s="141"/>
      <c r="AY365" s="141"/>
      <c r="AZ365" s="141"/>
      <c r="BA365" s="141"/>
      <c r="BB365" s="141"/>
      <c r="BC365" s="141"/>
    </row>
    <row r="366" spans="1:55" ht="15.75" customHeight="1">
      <c r="A366" s="141"/>
      <c r="B366" s="141"/>
      <c r="C366" s="141"/>
      <c r="D366" s="141"/>
      <c r="E366" s="141"/>
      <c r="F366" s="141"/>
      <c r="G366" s="141"/>
      <c r="H366" s="141"/>
      <c r="I366" s="141"/>
      <c r="J366" s="141"/>
      <c r="K366" s="141"/>
      <c r="L366" s="141"/>
      <c r="M366" s="141"/>
      <c r="N366" s="141"/>
      <c r="O366" s="141"/>
      <c r="P366" s="141"/>
      <c r="Q366" s="141"/>
      <c r="R366" s="141"/>
      <c r="S366" s="141"/>
      <c r="T366" s="141"/>
      <c r="U366" s="141"/>
      <c r="V366" s="141"/>
      <c r="W366" s="141"/>
      <c r="X366" s="141"/>
      <c r="Y366" s="141"/>
      <c r="Z366" s="141"/>
      <c r="AA366" s="141"/>
      <c r="AB366" s="141"/>
      <c r="AC366" s="141"/>
      <c r="AD366" s="146"/>
      <c r="AE366" s="141"/>
      <c r="AF366" s="141"/>
      <c r="AG366" s="141"/>
      <c r="AH366" s="141"/>
      <c r="AI366" s="141"/>
      <c r="AJ366" s="141"/>
      <c r="AK366" s="141"/>
      <c r="AL366" s="141"/>
      <c r="AM366" s="141"/>
      <c r="AN366" s="141"/>
      <c r="AO366" s="141"/>
      <c r="AP366" s="141"/>
      <c r="AQ366" s="141"/>
      <c r="AR366" s="141"/>
      <c r="AS366" s="141"/>
      <c r="AT366" s="141"/>
      <c r="AU366" s="141"/>
      <c r="AV366" s="141"/>
      <c r="AW366" s="141"/>
      <c r="AX366" s="141"/>
      <c r="AY366" s="141"/>
      <c r="AZ366" s="141"/>
      <c r="BA366" s="141"/>
      <c r="BB366" s="141"/>
      <c r="BC366" s="141"/>
    </row>
    <row r="367" spans="1:55" ht="15.75" customHeight="1">
      <c r="A367" s="141"/>
      <c r="B367" s="141"/>
      <c r="C367" s="141"/>
      <c r="D367" s="141"/>
      <c r="E367" s="141"/>
      <c r="F367" s="141"/>
      <c r="G367" s="141"/>
      <c r="H367" s="141"/>
      <c r="I367" s="141"/>
      <c r="J367" s="141"/>
      <c r="K367" s="141"/>
      <c r="L367" s="141"/>
      <c r="M367" s="141"/>
      <c r="N367" s="141"/>
      <c r="O367" s="141"/>
      <c r="P367" s="141"/>
      <c r="Q367" s="141"/>
      <c r="R367" s="141"/>
      <c r="S367" s="141"/>
      <c r="T367" s="141"/>
      <c r="U367" s="141"/>
      <c r="V367" s="141"/>
      <c r="W367" s="141"/>
      <c r="X367" s="141"/>
      <c r="Y367" s="141"/>
      <c r="Z367" s="141"/>
      <c r="AA367" s="141"/>
      <c r="AB367" s="141"/>
      <c r="AC367" s="141"/>
      <c r="AD367" s="146"/>
      <c r="AE367" s="141"/>
      <c r="AF367" s="141"/>
      <c r="AG367" s="141"/>
      <c r="AH367" s="141"/>
      <c r="AI367" s="141"/>
      <c r="AJ367" s="141"/>
      <c r="AK367" s="141"/>
      <c r="AL367" s="141"/>
      <c r="AM367" s="141"/>
      <c r="AN367" s="141"/>
      <c r="AO367" s="141"/>
      <c r="AP367" s="141"/>
      <c r="AQ367" s="141"/>
      <c r="AR367" s="141"/>
      <c r="AS367" s="141"/>
      <c r="AT367" s="141"/>
      <c r="AU367" s="141"/>
      <c r="AV367" s="141"/>
      <c r="AW367" s="141"/>
      <c r="AX367" s="141"/>
      <c r="AY367" s="141"/>
      <c r="AZ367" s="141"/>
      <c r="BA367" s="141"/>
      <c r="BB367" s="141"/>
      <c r="BC367" s="141"/>
    </row>
    <row r="368" spans="1:55" ht="15.75" customHeight="1">
      <c r="A368" s="141"/>
      <c r="B368" s="141"/>
      <c r="C368" s="141"/>
      <c r="D368" s="141"/>
      <c r="E368" s="141"/>
      <c r="F368" s="141"/>
      <c r="G368" s="141"/>
      <c r="H368" s="141"/>
      <c r="I368" s="141"/>
      <c r="J368" s="141"/>
      <c r="K368" s="141"/>
      <c r="L368" s="141"/>
      <c r="M368" s="141"/>
      <c r="N368" s="141"/>
      <c r="O368" s="141"/>
      <c r="P368" s="141"/>
      <c r="Q368" s="141"/>
      <c r="R368" s="141"/>
      <c r="S368" s="141"/>
      <c r="T368" s="141"/>
      <c r="U368" s="141"/>
      <c r="V368" s="141"/>
      <c r="W368" s="141"/>
      <c r="X368" s="141"/>
      <c r="Y368" s="141"/>
      <c r="Z368" s="141"/>
      <c r="AA368" s="141"/>
      <c r="AB368" s="141"/>
      <c r="AC368" s="141"/>
      <c r="AD368" s="146"/>
      <c r="AE368" s="141"/>
      <c r="AF368" s="141"/>
      <c r="AG368" s="141"/>
      <c r="AH368" s="141"/>
      <c r="AI368" s="141"/>
      <c r="AJ368" s="141"/>
      <c r="AK368" s="141"/>
      <c r="AL368" s="141"/>
      <c r="AM368" s="141"/>
      <c r="AN368" s="141"/>
      <c r="AO368" s="141"/>
      <c r="AP368" s="141"/>
      <c r="AQ368" s="141"/>
      <c r="AR368" s="141"/>
      <c r="AS368" s="141"/>
      <c r="AT368" s="141"/>
      <c r="AU368" s="141"/>
      <c r="AV368" s="141"/>
      <c r="AW368" s="141"/>
      <c r="AX368" s="141"/>
      <c r="AY368" s="141"/>
      <c r="AZ368" s="141"/>
      <c r="BA368" s="141"/>
      <c r="BB368" s="141"/>
      <c r="BC368" s="141"/>
    </row>
    <row r="369" spans="1:55" ht="15.75" customHeight="1">
      <c r="A369" s="141"/>
      <c r="B369" s="141"/>
      <c r="C369" s="141"/>
      <c r="D369" s="141"/>
      <c r="E369" s="141"/>
      <c r="F369" s="141"/>
      <c r="G369" s="141"/>
      <c r="H369" s="141"/>
      <c r="I369" s="141"/>
      <c r="J369" s="141"/>
      <c r="K369" s="141"/>
      <c r="L369" s="141"/>
      <c r="M369" s="141"/>
      <c r="N369" s="141"/>
      <c r="O369" s="141"/>
      <c r="P369" s="141"/>
      <c r="Q369" s="141"/>
      <c r="R369" s="141"/>
      <c r="S369" s="141"/>
      <c r="T369" s="141"/>
      <c r="U369" s="141"/>
      <c r="V369" s="141"/>
      <c r="W369" s="141"/>
      <c r="X369" s="141"/>
      <c r="Y369" s="141"/>
      <c r="Z369" s="141"/>
      <c r="AA369" s="141"/>
      <c r="AB369" s="141"/>
      <c r="AC369" s="141"/>
      <c r="AD369" s="146"/>
      <c r="AE369" s="141"/>
      <c r="AF369" s="141"/>
      <c r="AG369" s="141"/>
      <c r="AH369" s="141"/>
      <c r="AI369" s="141"/>
      <c r="AJ369" s="141"/>
      <c r="AK369" s="141"/>
      <c r="AL369" s="141"/>
      <c r="AM369" s="141"/>
      <c r="AN369" s="141"/>
      <c r="AO369" s="141"/>
      <c r="AP369" s="141"/>
      <c r="AQ369" s="141"/>
      <c r="AR369" s="141"/>
      <c r="AS369" s="141"/>
      <c r="AT369" s="141"/>
      <c r="AU369" s="141"/>
      <c r="AV369" s="141"/>
      <c r="AW369" s="141"/>
      <c r="AX369" s="141"/>
      <c r="AY369" s="141"/>
      <c r="AZ369" s="141"/>
      <c r="BA369" s="141"/>
      <c r="BB369" s="141"/>
      <c r="BC369" s="141"/>
    </row>
    <row r="370" spans="1:55" ht="15.75" customHeight="1">
      <c r="A370" s="141"/>
      <c r="B370" s="141"/>
      <c r="C370" s="141"/>
      <c r="D370" s="141"/>
      <c r="E370" s="141"/>
      <c r="F370" s="141"/>
      <c r="G370" s="141"/>
      <c r="H370" s="141"/>
      <c r="I370" s="141"/>
      <c r="J370" s="141"/>
      <c r="K370" s="141"/>
      <c r="L370" s="141"/>
      <c r="M370" s="141"/>
      <c r="N370" s="141"/>
      <c r="O370" s="141"/>
      <c r="P370" s="141"/>
      <c r="Q370" s="141"/>
      <c r="R370" s="141"/>
      <c r="S370" s="141"/>
      <c r="T370" s="141"/>
      <c r="U370" s="141"/>
      <c r="V370" s="141"/>
      <c r="W370" s="141"/>
      <c r="X370" s="141"/>
      <c r="Y370" s="141"/>
      <c r="Z370" s="141"/>
      <c r="AA370" s="141"/>
      <c r="AB370" s="141"/>
      <c r="AC370" s="141"/>
      <c r="AD370" s="146"/>
      <c r="AE370" s="141"/>
      <c r="AF370" s="141"/>
      <c r="AG370" s="141"/>
      <c r="AH370" s="141"/>
      <c r="AI370" s="141"/>
      <c r="AJ370" s="141"/>
      <c r="AK370" s="141"/>
      <c r="AL370" s="141"/>
      <c r="AM370" s="141"/>
      <c r="AN370" s="141"/>
      <c r="AO370" s="141"/>
      <c r="AP370" s="141"/>
      <c r="AQ370" s="141"/>
      <c r="AR370" s="141"/>
      <c r="AS370" s="141"/>
      <c r="AT370" s="141"/>
      <c r="AU370" s="141"/>
      <c r="AV370" s="141"/>
      <c r="AW370" s="141"/>
      <c r="AX370" s="141"/>
      <c r="AY370" s="141"/>
      <c r="AZ370" s="141"/>
      <c r="BA370" s="141"/>
      <c r="BB370" s="141"/>
      <c r="BC370" s="141"/>
    </row>
    <row r="371" spans="1:55" ht="15.75" customHeight="1">
      <c r="A371" s="141"/>
      <c r="B371" s="141"/>
      <c r="C371" s="141"/>
      <c r="D371" s="141"/>
      <c r="E371" s="141"/>
      <c r="F371" s="141"/>
      <c r="G371" s="141"/>
      <c r="H371" s="141"/>
      <c r="I371" s="141"/>
      <c r="J371" s="141"/>
      <c r="K371" s="141"/>
      <c r="L371" s="141"/>
      <c r="M371" s="141"/>
      <c r="N371" s="141"/>
      <c r="O371" s="141"/>
      <c r="P371" s="141"/>
      <c r="Q371" s="141"/>
      <c r="R371" s="141"/>
      <c r="S371" s="141"/>
      <c r="T371" s="141"/>
      <c r="U371" s="141"/>
      <c r="V371" s="141"/>
      <c r="W371" s="141"/>
      <c r="X371" s="141"/>
      <c r="Y371" s="141"/>
      <c r="Z371" s="141"/>
      <c r="AA371" s="141"/>
      <c r="AB371" s="141"/>
      <c r="AC371" s="141"/>
      <c r="AD371" s="146"/>
      <c r="AE371" s="141"/>
      <c r="AF371" s="141"/>
      <c r="AG371" s="141"/>
      <c r="AH371" s="141"/>
      <c r="AI371" s="141"/>
      <c r="AJ371" s="141"/>
      <c r="AK371" s="141"/>
      <c r="AL371" s="141"/>
      <c r="AM371" s="141"/>
      <c r="AN371" s="141"/>
      <c r="AO371" s="141"/>
      <c r="AP371" s="141"/>
      <c r="AQ371" s="141"/>
      <c r="AR371" s="141"/>
      <c r="AS371" s="141"/>
      <c r="AT371" s="141"/>
      <c r="AU371" s="141"/>
      <c r="AV371" s="141"/>
      <c r="AW371" s="141"/>
      <c r="AX371" s="141"/>
      <c r="AY371" s="141"/>
      <c r="AZ371" s="141"/>
      <c r="BA371" s="141"/>
      <c r="BB371" s="141"/>
      <c r="BC371" s="141"/>
    </row>
    <row r="372" spans="1:55" ht="15.75" customHeight="1">
      <c r="A372" s="141"/>
      <c r="B372" s="141"/>
      <c r="C372" s="141"/>
      <c r="D372" s="141"/>
      <c r="E372" s="141"/>
      <c r="F372" s="141"/>
      <c r="G372" s="141"/>
      <c r="H372" s="141"/>
      <c r="I372" s="141"/>
      <c r="J372" s="141"/>
      <c r="K372" s="141"/>
      <c r="L372" s="141"/>
      <c r="M372" s="141"/>
      <c r="N372" s="141"/>
      <c r="O372" s="141"/>
      <c r="P372" s="141"/>
      <c r="Q372" s="141"/>
      <c r="R372" s="141"/>
      <c r="S372" s="141"/>
      <c r="T372" s="141"/>
      <c r="U372" s="141"/>
      <c r="V372" s="141"/>
      <c r="W372" s="141"/>
      <c r="X372" s="141"/>
      <c r="Y372" s="141"/>
      <c r="Z372" s="141"/>
      <c r="AA372" s="141"/>
      <c r="AB372" s="141"/>
      <c r="AC372" s="141"/>
      <c r="AD372" s="146"/>
      <c r="AE372" s="141"/>
      <c r="AF372" s="141"/>
      <c r="AG372" s="141"/>
      <c r="AH372" s="141"/>
      <c r="AI372" s="141"/>
      <c r="AJ372" s="141"/>
      <c r="AK372" s="141"/>
      <c r="AL372" s="141"/>
      <c r="AM372" s="141"/>
      <c r="AN372" s="141"/>
      <c r="AO372" s="141"/>
      <c r="AP372" s="141"/>
      <c r="AQ372" s="141"/>
      <c r="AR372" s="141"/>
      <c r="AS372" s="141"/>
      <c r="AT372" s="141"/>
      <c r="AU372" s="141"/>
      <c r="AV372" s="141"/>
      <c r="AW372" s="141"/>
      <c r="AX372" s="141"/>
      <c r="AY372" s="141"/>
      <c r="AZ372" s="141"/>
      <c r="BA372" s="141"/>
      <c r="BB372" s="141"/>
      <c r="BC372" s="141"/>
    </row>
    <row r="373" spans="1:55" ht="15.75" customHeight="1">
      <c r="A373" s="141"/>
      <c r="B373" s="141"/>
      <c r="C373" s="141"/>
      <c r="D373" s="141"/>
      <c r="E373" s="141"/>
      <c r="F373" s="141"/>
      <c r="G373" s="141"/>
      <c r="H373" s="141"/>
      <c r="I373" s="141"/>
      <c r="J373" s="141"/>
      <c r="K373" s="141"/>
      <c r="L373" s="141"/>
      <c r="M373" s="141"/>
      <c r="N373" s="141"/>
      <c r="O373" s="141"/>
      <c r="P373" s="141"/>
      <c r="Q373" s="141"/>
      <c r="R373" s="141"/>
      <c r="S373" s="141"/>
      <c r="T373" s="141"/>
      <c r="U373" s="141"/>
      <c r="V373" s="141"/>
      <c r="W373" s="141"/>
      <c r="X373" s="141"/>
      <c r="Y373" s="141"/>
      <c r="Z373" s="141"/>
      <c r="AA373" s="141"/>
      <c r="AB373" s="141"/>
      <c r="AC373" s="141"/>
      <c r="AD373" s="146"/>
      <c r="AE373" s="141"/>
      <c r="AF373" s="141"/>
      <c r="AG373" s="141"/>
      <c r="AH373" s="141"/>
      <c r="AI373" s="141"/>
      <c r="AJ373" s="141"/>
      <c r="AK373" s="141"/>
      <c r="AL373" s="141"/>
      <c r="AM373" s="141"/>
      <c r="AN373" s="141"/>
      <c r="AO373" s="141"/>
      <c r="AP373" s="141"/>
      <c r="AQ373" s="141"/>
      <c r="AR373" s="141"/>
      <c r="AS373" s="141"/>
      <c r="AT373" s="141"/>
      <c r="AU373" s="141"/>
      <c r="AV373" s="141"/>
      <c r="AW373" s="141"/>
      <c r="AX373" s="141"/>
      <c r="AY373" s="141"/>
      <c r="AZ373" s="141"/>
      <c r="BA373" s="141"/>
      <c r="BB373" s="141"/>
      <c r="BC373" s="141"/>
    </row>
    <row r="374" spans="1:55" ht="15.75" customHeight="1">
      <c r="A374" s="141"/>
      <c r="B374" s="141"/>
      <c r="C374" s="141"/>
      <c r="D374" s="141"/>
      <c r="E374" s="141"/>
      <c r="F374" s="141"/>
      <c r="G374" s="141"/>
      <c r="H374" s="141"/>
      <c r="I374" s="141"/>
      <c r="J374" s="141"/>
      <c r="K374" s="141"/>
      <c r="L374" s="141"/>
      <c r="M374" s="141"/>
      <c r="N374" s="141"/>
      <c r="O374" s="141"/>
      <c r="P374" s="141"/>
      <c r="Q374" s="141"/>
      <c r="R374" s="141"/>
      <c r="S374" s="141"/>
      <c r="T374" s="141"/>
      <c r="U374" s="141"/>
      <c r="V374" s="141"/>
      <c r="W374" s="141"/>
      <c r="X374" s="141"/>
      <c r="Y374" s="141"/>
      <c r="Z374" s="141"/>
      <c r="AA374" s="141"/>
      <c r="AB374" s="141"/>
      <c r="AC374" s="141"/>
      <c r="AD374" s="146"/>
      <c r="AE374" s="141"/>
      <c r="AF374" s="141"/>
      <c r="AG374" s="141"/>
      <c r="AH374" s="141"/>
      <c r="AI374" s="141"/>
      <c r="AJ374" s="141"/>
      <c r="AK374" s="141"/>
      <c r="AL374" s="141"/>
      <c r="AM374" s="141"/>
      <c r="AN374" s="141"/>
      <c r="AO374" s="141"/>
      <c r="AP374" s="141"/>
      <c r="AQ374" s="141"/>
      <c r="AR374" s="141"/>
      <c r="AS374" s="141"/>
      <c r="AT374" s="141"/>
      <c r="AU374" s="141"/>
      <c r="AV374" s="141"/>
      <c r="AW374" s="141"/>
      <c r="AX374" s="141"/>
      <c r="AY374" s="141"/>
      <c r="AZ374" s="141"/>
      <c r="BA374" s="141"/>
      <c r="BB374" s="141"/>
      <c r="BC374" s="141"/>
    </row>
    <row r="375" spans="1:55" ht="15.75" customHeight="1">
      <c r="A375" s="141"/>
      <c r="B375" s="141"/>
      <c r="C375" s="141"/>
      <c r="D375" s="141"/>
      <c r="E375" s="141"/>
      <c r="F375" s="141"/>
      <c r="G375" s="141"/>
      <c r="H375" s="141"/>
      <c r="I375" s="141"/>
      <c r="J375" s="141"/>
      <c r="K375" s="141"/>
      <c r="L375" s="141"/>
      <c r="M375" s="141"/>
      <c r="N375" s="141"/>
      <c r="O375" s="141"/>
      <c r="P375" s="141"/>
      <c r="Q375" s="141"/>
      <c r="R375" s="141"/>
      <c r="S375" s="141"/>
      <c r="T375" s="141"/>
      <c r="U375" s="141"/>
      <c r="V375" s="141"/>
      <c r="W375" s="141"/>
      <c r="X375" s="141"/>
      <c r="Y375" s="141"/>
      <c r="Z375" s="141"/>
      <c r="AA375" s="141"/>
      <c r="AB375" s="141"/>
      <c r="AC375" s="141"/>
      <c r="AD375" s="146"/>
      <c r="AE375" s="141"/>
      <c r="AF375" s="141"/>
      <c r="AG375" s="141"/>
      <c r="AH375" s="141"/>
      <c r="AI375" s="141"/>
      <c r="AJ375" s="141"/>
      <c r="AK375" s="141"/>
      <c r="AL375" s="141"/>
      <c r="AM375" s="141"/>
      <c r="AN375" s="141"/>
      <c r="AO375" s="141"/>
      <c r="AP375" s="141"/>
      <c r="AQ375" s="141"/>
      <c r="AR375" s="141"/>
      <c r="AS375" s="141"/>
      <c r="AT375" s="141"/>
      <c r="AU375" s="141"/>
      <c r="AV375" s="141"/>
      <c r="AW375" s="141"/>
      <c r="AX375" s="141"/>
      <c r="AY375" s="141"/>
      <c r="AZ375" s="141"/>
      <c r="BA375" s="141"/>
      <c r="BB375" s="141"/>
      <c r="BC375" s="141"/>
    </row>
    <row r="376" spans="1:55" ht="15.75" customHeight="1">
      <c r="A376" s="141"/>
      <c r="B376" s="141"/>
      <c r="C376" s="141"/>
      <c r="D376" s="141"/>
      <c r="E376" s="141"/>
      <c r="F376" s="141"/>
      <c r="G376" s="141"/>
      <c r="H376" s="141"/>
      <c r="I376" s="141"/>
      <c r="J376" s="141"/>
      <c r="K376" s="141"/>
      <c r="L376" s="141"/>
      <c r="M376" s="141"/>
      <c r="N376" s="141"/>
      <c r="O376" s="141"/>
      <c r="P376" s="141"/>
      <c r="Q376" s="141"/>
      <c r="R376" s="141"/>
      <c r="S376" s="141"/>
      <c r="T376" s="141"/>
      <c r="U376" s="141"/>
      <c r="V376" s="141"/>
      <c r="W376" s="141"/>
      <c r="X376" s="141"/>
      <c r="Y376" s="141"/>
      <c r="Z376" s="141"/>
      <c r="AA376" s="141"/>
      <c r="AB376" s="141"/>
      <c r="AC376" s="141"/>
      <c r="AD376" s="146"/>
      <c r="AE376" s="141"/>
      <c r="AF376" s="141"/>
      <c r="AG376" s="141"/>
      <c r="AH376" s="141"/>
      <c r="AI376" s="141"/>
      <c r="AJ376" s="141"/>
      <c r="AK376" s="141"/>
      <c r="AL376" s="141"/>
      <c r="AM376" s="141"/>
      <c r="AN376" s="141"/>
      <c r="AO376" s="141"/>
      <c r="AP376" s="141"/>
      <c r="AQ376" s="141"/>
      <c r="AR376" s="141"/>
      <c r="AS376" s="141"/>
      <c r="AT376" s="141"/>
      <c r="AU376" s="141"/>
      <c r="AV376" s="141"/>
      <c r="AW376" s="141"/>
      <c r="AX376" s="141"/>
      <c r="AY376" s="141"/>
      <c r="AZ376" s="141"/>
      <c r="BA376" s="141"/>
      <c r="BB376" s="141"/>
      <c r="BC376" s="141"/>
    </row>
    <row r="377" spans="1:55" ht="15.75" customHeight="1">
      <c r="A377" s="141"/>
      <c r="B377" s="141"/>
      <c r="C377" s="141"/>
      <c r="D377" s="141"/>
      <c r="E377" s="141"/>
      <c r="F377" s="141"/>
      <c r="G377" s="141"/>
      <c r="H377" s="141"/>
      <c r="I377" s="141"/>
      <c r="J377" s="141"/>
      <c r="K377" s="141"/>
      <c r="L377" s="141"/>
      <c r="M377" s="141"/>
      <c r="N377" s="141"/>
      <c r="O377" s="141"/>
      <c r="P377" s="141"/>
      <c r="Q377" s="141"/>
      <c r="R377" s="141"/>
      <c r="S377" s="141"/>
      <c r="T377" s="141"/>
      <c r="U377" s="141"/>
      <c r="V377" s="141"/>
      <c r="W377" s="141"/>
      <c r="X377" s="141"/>
      <c r="Y377" s="141"/>
      <c r="Z377" s="141"/>
      <c r="AA377" s="141"/>
      <c r="AB377" s="141"/>
      <c r="AC377" s="141"/>
      <c r="AD377" s="146"/>
      <c r="AE377" s="141"/>
      <c r="AF377" s="141"/>
      <c r="AG377" s="141"/>
      <c r="AH377" s="141"/>
      <c r="AI377" s="141"/>
      <c r="AJ377" s="141"/>
      <c r="AK377" s="141"/>
      <c r="AL377" s="141"/>
      <c r="AM377" s="141"/>
      <c r="AN377" s="141"/>
      <c r="AO377" s="141"/>
      <c r="AP377" s="141"/>
      <c r="AQ377" s="141"/>
      <c r="AR377" s="141"/>
      <c r="AS377" s="141"/>
      <c r="AT377" s="141"/>
      <c r="AU377" s="141"/>
      <c r="AV377" s="141"/>
      <c r="AW377" s="141"/>
      <c r="AX377" s="141"/>
      <c r="AY377" s="141"/>
      <c r="AZ377" s="141"/>
      <c r="BA377" s="141"/>
      <c r="BB377" s="141"/>
      <c r="BC377" s="141"/>
    </row>
    <row r="378" spans="1:55" ht="15.75" customHeight="1">
      <c r="A378" s="141"/>
      <c r="B378" s="141"/>
      <c r="C378" s="141"/>
      <c r="D378" s="141"/>
      <c r="E378" s="141"/>
      <c r="F378" s="141"/>
      <c r="G378" s="141"/>
      <c r="H378" s="141"/>
      <c r="I378" s="141"/>
      <c r="J378" s="141"/>
      <c r="K378" s="141"/>
      <c r="L378" s="141"/>
      <c r="M378" s="141"/>
      <c r="N378" s="141"/>
      <c r="O378" s="141"/>
      <c r="P378" s="141"/>
      <c r="Q378" s="141"/>
      <c r="R378" s="141"/>
      <c r="S378" s="141"/>
      <c r="T378" s="141"/>
      <c r="U378" s="141"/>
      <c r="V378" s="141"/>
      <c r="W378" s="141"/>
      <c r="X378" s="141"/>
      <c r="Y378" s="141"/>
      <c r="Z378" s="141"/>
      <c r="AA378" s="141"/>
      <c r="AB378" s="141"/>
      <c r="AC378" s="141"/>
      <c r="AD378" s="146"/>
      <c r="AE378" s="141"/>
      <c r="AF378" s="141"/>
      <c r="AG378" s="141"/>
      <c r="AH378" s="141"/>
      <c r="AI378" s="141"/>
      <c r="AJ378" s="141"/>
      <c r="AK378" s="141"/>
      <c r="AL378" s="141"/>
      <c r="AM378" s="141"/>
      <c r="AN378" s="141"/>
      <c r="AO378" s="141"/>
      <c r="AP378" s="141"/>
      <c r="AQ378" s="141"/>
      <c r="AR378" s="141"/>
      <c r="AS378" s="141"/>
      <c r="AT378" s="141"/>
      <c r="AU378" s="141"/>
      <c r="AV378" s="141"/>
      <c r="AW378" s="141"/>
      <c r="AX378" s="141"/>
      <c r="AY378" s="141"/>
      <c r="AZ378" s="141"/>
      <c r="BA378" s="141"/>
      <c r="BB378" s="141"/>
      <c r="BC378" s="141"/>
    </row>
    <row r="379" spans="1:55" ht="15.75" customHeight="1">
      <c r="A379" s="141"/>
      <c r="B379" s="141"/>
      <c r="C379" s="141"/>
      <c r="D379" s="141"/>
      <c r="E379" s="141"/>
      <c r="F379" s="141"/>
      <c r="G379" s="141"/>
      <c r="H379" s="141"/>
      <c r="I379" s="141"/>
      <c r="J379" s="141"/>
      <c r="K379" s="141"/>
      <c r="L379" s="141"/>
      <c r="M379" s="141"/>
      <c r="N379" s="141"/>
      <c r="O379" s="141"/>
      <c r="P379" s="141"/>
      <c r="Q379" s="141"/>
      <c r="R379" s="141"/>
      <c r="S379" s="141"/>
      <c r="T379" s="141"/>
      <c r="U379" s="141"/>
      <c r="V379" s="141"/>
      <c r="W379" s="141"/>
      <c r="X379" s="141"/>
      <c r="Y379" s="141"/>
      <c r="Z379" s="141"/>
      <c r="AA379" s="141"/>
      <c r="AB379" s="141"/>
      <c r="AC379" s="141"/>
      <c r="AD379" s="146"/>
      <c r="AE379" s="141"/>
      <c r="AF379" s="141"/>
      <c r="AG379" s="141"/>
      <c r="AH379" s="141"/>
      <c r="AI379" s="141"/>
      <c r="AJ379" s="141"/>
      <c r="AK379" s="141"/>
      <c r="AL379" s="141"/>
      <c r="AM379" s="141"/>
      <c r="AN379" s="141"/>
      <c r="AO379" s="141"/>
      <c r="AP379" s="141"/>
      <c r="AQ379" s="141"/>
      <c r="AR379" s="141"/>
      <c r="AS379" s="141"/>
      <c r="AT379" s="141"/>
      <c r="AU379" s="141"/>
      <c r="AV379" s="141"/>
      <c r="AW379" s="141"/>
      <c r="AX379" s="141"/>
      <c r="AY379" s="141"/>
      <c r="AZ379" s="141"/>
      <c r="BA379" s="141"/>
      <c r="BB379" s="141"/>
      <c r="BC379" s="141"/>
    </row>
    <row r="380" spans="1:55" ht="15.75" customHeight="1">
      <c r="A380" s="141"/>
      <c r="B380" s="141"/>
      <c r="C380" s="141"/>
      <c r="D380" s="141"/>
      <c r="E380" s="141"/>
      <c r="F380" s="141"/>
      <c r="G380" s="141"/>
      <c r="H380" s="141"/>
      <c r="I380" s="141"/>
      <c r="J380" s="141"/>
      <c r="K380" s="141"/>
      <c r="L380" s="141"/>
      <c r="M380" s="141"/>
      <c r="N380" s="141"/>
      <c r="O380" s="141"/>
      <c r="P380" s="141"/>
      <c r="Q380" s="141"/>
      <c r="R380" s="141"/>
      <c r="S380" s="141"/>
      <c r="T380" s="141"/>
      <c r="U380" s="141"/>
      <c r="V380" s="141"/>
      <c r="W380" s="141"/>
      <c r="X380" s="141"/>
      <c r="Y380" s="141"/>
      <c r="Z380" s="141"/>
      <c r="AA380" s="141"/>
      <c r="AB380" s="141"/>
      <c r="AC380" s="141"/>
      <c r="AD380" s="146"/>
      <c r="AE380" s="141"/>
      <c r="AF380" s="141"/>
      <c r="AG380" s="141"/>
      <c r="AH380" s="141"/>
      <c r="AI380" s="141"/>
      <c r="AJ380" s="141"/>
      <c r="AK380" s="141"/>
      <c r="AL380" s="141"/>
      <c r="AM380" s="141"/>
      <c r="AN380" s="141"/>
      <c r="AO380" s="141"/>
      <c r="AP380" s="141"/>
      <c r="AQ380" s="141"/>
      <c r="AR380" s="141"/>
      <c r="AS380" s="141"/>
      <c r="AT380" s="141"/>
      <c r="AU380" s="141"/>
      <c r="AV380" s="141"/>
      <c r="AW380" s="141"/>
      <c r="AX380" s="141"/>
      <c r="AY380" s="141"/>
      <c r="AZ380" s="141"/>
      <c r="BA380" s="141"/>
      <c r="BB380" s="141"/>
      <c r="BC380" s="141"/>
    </row>
    <row r="381" spans="1:55" ht="15.75" customHeight="1">
      <c r="A381" s="141"/>
      <c r="B381" s="141"/>
      <c r="C381" s="141"/>
      <c r="D381" s="141"/>
      <c r="E381" s="141"/>
      <c r="F381" s="141"/>
      <c r="G381" s="141"/>
      <c r="H381" s="141"/>
      <c r="I381" s="141"/>
      <c r="J381" s="141"/>
      <c r="K381" s="141"/>
      <c r="L381" s="141"/>
      <c r="M381" s="141"/>
      <c r="N381" s="141"/>
      <c r="O381" s="141"/>
      <c r="P381" s="141"/>
      <c r="Q381" s="141"/>
      <c r="R381" s="141"/>
      <c r="S381" s="141"/>
      <c r="T381" s="141"/>
      <c r="U381" s="141"/>
      <c r="V381" s="141"/>
      <c r="W381" s="141"/>
      <c r="X381" s="141"/>
      <c r="Y381" s="141"/>
      <c r="Z381" s="141"/>
      <c r="AA381" s="141"/>
      <c r="AB381" s="141"/>
      <c r="AC381" s="141"/>
      <c r="AD381" s="146"/>
      <c r="AE381" s="141"/>
      <c r="AF381" s="141"/>
      <c r="AG381" s="141"/>
      <c r="AH381" s="141"/>
      <c r="AI381" s="141"/>
      <c r="AJ381" s="141"/>
      <c r="AK381" s="141"/>
      <c r="AL381" s="141"/>
      <c r="AM381" s="141"/>
      <c r="AN381" s="141"/>
      <c r="AO381" s="141"/>
      <c r="AP381" s="141"/>
      <c r="AQ381" s="141"/>
      <c r="AR381" s="141"/>
      <c r="AS381" s="141"/>
      <c r="AT381" s="141"/>
      <c r="AU381" s="141"/>
      <c r="AV381" s="141"/>
      <c r="AW381" s="141"/>
      <c r="AX381" s="141"/>
      <c r="AY381" s="141"/>
      <c r="AZ381" s="141"/>
      <c r="BA381" s="141"/>
      <c r="BB381" s="141"/>
      <c r="BC381" s="141"/>
    </row>
    <row r="382" spans="1:55" ht="15.75" customHeight="1">
      <c r="A382" s="141"/>
      <c r="B382" s="141"/>
      <c r="C382" s="141"/>
      <c r="D382" s="141"/>
      <c r="E382" s="141"/>
      <c r="F382" s="141"/>
      <c r="G382" s="141"/>
      <c r="H382" s="141"/>
      <c r="I382" s="141"/>
      <c r="J382" s="141"/>
      <c r="K382" s="141"/>
      <c r="L382" s="141"/>
      <c r="M382" s="141"/>
      <c r="N382" s="141"/>
      <c r="O382" s="141"/>
      <c r="P382" s="141"/>
      <c r="Q382" s="141"/>
      <c r="R382" s="141"/>
      <c r="S382" s="141"/>
      <c r="T382" s="141"/>
      <c r="U382" s="141"/>
      <c r="V382" s="141"/>
      <c r="W382" s="141"/>
      <c r="X382" s="141"/>
      <c r="Y382" s="141"/>
      <c r="Z382" s="141"/>
      <c r="AA382" s="141"/>
      <c r="AB382" s="141"/>
      <c r="AC382" s="141"/>
      <c r="AD382" s="146"/>
      <c r="AE382" s="141"/>
      <c r="AF382" s="141"/>
      <c r="AG382" s="141"/>
      <c r="AH382" s="141"/>
      <c r="AI382" s="141"/>
      <c r="AJ382" s="141"/>
      <c r="AK382" s="141"/>
      <c r="AL382" s="141"/>
      <c r="AM382" s="141"/>
      <c r="AN382" s="141"/>
      <c r="AO382" s="141"/>
      <c r="AP382" s="141"/>
      <c r="AQ382" s="141"/>
      <c r="AR382" s="141"/>
      <c r="AS382" s="141"/>
      <c r="AT382" s="141"/>
      <c r="AU382" s="141"/>
      <c r="AV382" s="141"/>
      <c r="AW382" s="141"/>
      <c r="AX382" s="141"/>
      <c r="AY382" s="141"/>
      <c r="AZ382" s="141"/>
      <c r="BA382" s="141"/>
      <c r="BB382" s="141"/>
      <c r="BC382" s="141"/>
    </row>
    <row r="383" spans="1:55" ht="15.75" customHeight="1">
      <c r="A383" s="141"/>
      <c r="B383" s="141"/>
      <c r="C383" s="141"/>
      <c r="D383" s="141"/>
      <c r="E383" s="141"/>
      <c r="F383" s="141"/>
      <c r="G383" s="141"/>
      <c r="H383" s="141"/>
      <c r="I383" s="141"/>
      <c r="J383" s="141"/>
      <c r="K383" s="141"/>
      <c r="L383" s="141"/>
      <c r="M383" s="141"/>
      <c r="N383" s="141"/>
      <c r="O383" s="141"/>
      <c r="P383" s="141"/>
      <c r="Q383" s="141"/>
      <c r="R383" s="141"/>
      <c r="S383" s="141"/>
      <c r="T383" s="141"/>
      <c r="U383" s="141"/>
      <c r="V383" s="141"/>
      <c r="W383" s="141"/>
      <c r="X383" s="141"/>
      <c r="Y383" s="141"/>
      <c r="Z383" s="141"/>
      <c r="AA383" s="141"/>
      <c r="AB383" s="141"/>
      <c r="AC383" s="141"/>
      <c r="AD383" s="146"/>
      <c r="AE383" s="141"/>
      <c r="AF383" s="141"/>
      <c r="AG383" s="141"/>
      <c r="AH383" s="141"/>
      <c r="AI383" s="141"/>
      <c r="AJ383" s="141"/>
      <c r="AK383" s="141"/>
      <c r="AL383" s="141"/>
      <c r="AM383" s="141"/>
      <c r="AN383" s="141"/>
      <c r="AO383" s="141"/>
      <c r="AP383" s="141"/>
      <c r="AQ383" s="141"/>
      <c r="AR383" s="141"/>
      <c r="AS383" s="141"/>
      <c r="AT383" s="141"/>
      <c r="AU383" s="141"/>
      <c r="AV383" s="141"/>
      <c r="AW383" s="141"/>
      <c r="AX383" s="141"/>
      <c r="AY383" s="141"/>
      <c r="AZ383" s="141"/>
      <c r="BA383" s="141"/>
      <c r="BB383" s="141"/>
      <c r="BC383" s="141"/>
    </row>
    <row r="384" spans="1:55" ht="15.75" customHeight="1">
      <c r="A384" s="141"/>
      <c r="B384" s="141"/>
      <c r="C384" s="141"/>
      <c r="D384" s="141"/>
      <c r="E384" s="141"/>
      <c r="F384" s="141"/>
      <c r="G384" s="141"/>
      <c r="H384" s="141"/>
      <c r="I384" s="141"/>
      <c r="J384" s="141"/>
      <c r="K384" s="141"/>
      <c r="L384" s="141"/>
      <c r="M384" s="141"/>
      <c r="N384" s="141"/>
      <c r="O384" s="141"/>
      <c r="P384" s="141"/>
      <c r="Q384" s="141"/>
      <c r="R384" s="141"/>
      <c r="S384" s="141"/>
      <c r="T384" s="141"/>
      <c r="U384" s="141"/>
      <c r="V384" s="141"/>
      <c r="W384" s="141"/>
      <c r="X384" s="141"/>
      <c r="Y384" s="141"/>
      <c r="Z384" s="141"/>
      <c r="AA384" s="141"/>
      <c r="AB384" s="141"/>
      <c r="AC384" s="141"/>
      <c r="AD384" s="146"/>
      <c r="AE384" s="141"/>
      <c r="AF384" s="141"/>
      <c r="AG384" s="141"/>
      <c r="AH384" s="141"/>
      <c r="AI384" s="141"/>
      <c r="AJ384" s="141"/>
      <c r="AK384" s="141"/>
      <c r="AL384" s="141"/>
      <c r="AM384" s="141"/>
      <c r="AN384" s="141"/>
      <c r="AO384" s="141"/>
      <c r="AP384" s="141"/>
      <c r="AQ384" s="141"/>
      <c r="AR384" s="141"/>
      <c r="AS384" s="141"/>
      <c r="AT384" s="141"/>
      <c r="AU384" s="141"/>
      <c r="AV384" s="141"/>
      <c r="AW384" s="141"/>
      <c r="AX384" s="141"/>
      <c r="AY384" s="141"/>
      <c r="AZ384" s="141"/>
      <c r="BA384" s="141"/>
      <c r="BB384" s="141"/>
      <c r="BC384" s="141"/>
    </row>
    <row r="385" spans="1:55" ht="15.75" customHeight="1">
      <c r="A385" s="141"/>
      <c r="B385" s="141"/>
      <c r="C385" s="141"/>
      <c r="D385" s="141"/>
      <c r="E385" s="141"/>
      <c r="F385" s="141"/>
      <c r="G385" s="141"/>
      <c r="H385" s="141"/>
      <c r="I385" s="141"/>
      <c r="J385" s="141"/>
      <c r="K385" s="141"/>
      <c r="L385" s="141"/>
      <c r="M385" s="141"/>
      <c r="N385" s="141"/>
      <c r="O385" s="141"/>
      <c r="P385" s="141"/>
      <c r="Q385" s="141"/>
      <c r="R385" s="141"/>
      <c r="S385" s="141"/>
      <c r="T385" s="141"/>
      <c r="U385" s="141"/>
      <c r="V385" s="141"/>
      <c r="W385" s="141"/>
      <c r="X385" s="141"/>
      <c r="Y385" s="141"/>
      <c r="Z385" s="141"/>
      <c r="AA385" s="141"/>
      <c r="AB385" s="141"/>
      <c r="AC385" s="141"/>
      <c r="AD385" s="146"/>
      <c r="AE385" s="141"/>
      <c r="AF385" s="141"/>
      <c r="AG385" s="141"/>
      <c r="AH385" s="141"/>
      <c r="AI385" s="141"/>
      <c r="AJ385" s="141"/>
      <c r="AK385" s="141"/>
      <c r="AL385" s="141"/>
      <c r="AM385" s="141"/>
      <c r="AN385" s="141"/>
      <c r="AO385" s="141"/>
      <c r="AP385" s="141"/>
      <c r="AQ385" s="141"/>
      <c r="AR385" s="141"/>
      <c r="AS385" s="141"/>
      <c r="AT385" s="141"/>
      <c r="AU385" s="141"/>
      <c r="AV385" s="141"/>
      <c r="AW385" s="141"/>
      <c r="AX385" s="141"/>
      <c r="AY385" s="141"/>
      <c r="AZ385" s="141"/>
      <c r="BA385" s="141"/>
      <c r="BB385" s="141"/>
      <c r="BC385" s="141"/>
    </row>
    <row r="386" spans="1:55" ht="15.75" customHeight="1">
      <c r="A386" s="141"/>
      <c r="B386" s="141"/>
      <c r="C386" s="141"/>
      <c r="D386" s="141"/>
      <c r="E386" s="141"/>
      <c r="F386" s="141"/>
      <c r="G386" s="141"/>
      <c r="H386" s="141"/>
      <c r="I386" s="141"/>
      <c r="J386" s="141"/>
      <c r="K386" s="141"/>
      <c r="L386" s="141"/>
      <c r="M386" s="141"/>
      <c r="N386" s="141"/>
      <c r="O386" s="141"/>
      <c r="P386" s="141"/>
      <c r="Q386" s="141"/>
      <c r="R386" s="141"/>
      <c r="S386" s="141"/>
      <c r="T386" s="141"/>
      <c r="U386" s="141"/>
      <c r="V386" s="141"/>
      <c r="W386" s="141"/>
      <c r="X386" s="141"/>
      <c r="Y386" s="141"/>
      <c r="Z386" s="141"/>
      <c r="AA386" s="141"/>
      <c r="AB386" s="141"/>
      <c r="AC386" s="141"/>
      <c r="AD386" s="146"/>
      <c r="AE386" s="141"/>
      <c r="AF386" s="141"/>
      <c r="AG386" s="141"/>
      <c r="AH386" s="141"/>
      <c r="AI386" s="141"/>
      <c r="AJ386" s="141"/>
      <c r="AK386" s="141"/>
      <c r="AL386" s="141"/>
      <c r="AM386" s="141"/>
      <c r="AN386" s="141"/>
      <c r="AO386" s="141"/>
      <c r="AP386" s="141"/>
      <c r="AQ386" s="141"/>
      <c r="AR386" s="141"/>
      <c r="AS386" s="141"/>
      <c r="AT386" s="141"/>
      <c r="AU386" s="141"/>
      <c r="AV386" s="141"/>
      <c r="AW386" s="141"/>
      <c r="AX386" s="141"/>
      <c r="AY386" s="141"/>
      <c r="AZ386" s="141"/>
      <c r="BA386" s="141"/>
      <c r="BB386" s="141"/>
      <c r="BC386" s="141"/>
    </row>
    <row r="387" spans="1:55" ht="15.75" customHeight="1">
      <c r="A387" s="141"/>
      <c r="B387" s="141"/>
      <c r="C387" s="141"/>
      <c r="D387" s="141"/>
      <c r="E387" s="141"/>
      <c r="F387" s="141"/>
      <c r="G387" s="141"/>
      <c r="H387" s="141"/>
      <c r="I387" s="141"/>
      <c r="J387" s="141"/>
      <c r="K387" s="141"/>
      <c r="L387" s="141"/>
      <c r="M387" s="141"/>
      <c r="N387" s="141"/>
      <c r="O387" s="141"/>
      <c r="P387" s="141"/>
      <c r="Q387" s="141"/>
      <c r="R387" s="141"/>
      <c r="S387" s="141"/>
      <c r="T387" s="141"/>
      <c r="U387" s="141"/>
      <c r="V387" s="141"/>
      <c r="W387" s="141"/>
      <c r="X387" s="141"/>
      <c r="Y387" s="141"/>
      <c r="Z387" s="141"/>
      <c r="AA387" s="141"/>
      <c r="AB387" s="141"/>
      <c r="AC387" s="141"/>
      <c r="AD387" s="146"/>
      <c r="AE387" s="141"/>
      <c r="AF387" s="141"/>
      <c r="AG387" s="141"/>
      <c r="AH387" s="141"/>
      <c r="AI387" s="141"/>
      <c r="AJ387" s="141"/>
      <c r="AK387" s="141"/>
      <c r="AL387" s="141"/>
      <c r="AM387" s="141"/>
      <c r="AN387" s="141"/>
      <c r="AO387" s="141"/>
      <c r="AP387" s="141"/>
      <c r="AQ387" s="141"/>
      <c r="AR387" s="141"/>
      <c r="AS387" s="141"/>
      <c r="AT387" s="141"/>
      <c r="AU387" s="141"/>
      <c r="AV387" s="141"/>
      <c r="AW387" s="141"/>
      <c r="AX387" s="141"/>
      <c r="AY387" s="141"/>
      <c r="AZ387" s="141"/>
      <c r="BA387" s="141"/>
      <c r="BB387" s="141"/>
      <c r="BC387" s="141"/>
    </row>
    <row r="388" spans="1:55" ht="15.75" customHeight="1">
      <c r="A388" s="141"/>
      <c r="B388" s="141"/>
      <c r="C388" s="141"/>
      <c r="D388" s="141"/>
      <c r="E388" s="141"/>
      <c r="F388" s="141"/>
      <c r="G388" s="141"/>
      <c r="H388" s="141"/>
      <c r="I388" s="141"/>
      <c r="J388" s="141"/>
      <c r="K388" s="141"/>
      <c r="L388" s="141"/>
      <c r="M388" s="141"/>
      <c r="N388" s="141"/>
      <c r="O388" s="141"/>
      <c r="P388" s="141"/>
      <c r="Q388" s="141"/>
      <c r="R388" s="141"/>
      <c r="S388" s="141"/>
      <c r="T388" s="141"/>
      <c r="U388" s="141"/>
      <c r="V388" s="141"/>
      <c r="W388" s="141"/>
      <c r="X388" s="141"/>
      <c r="Y388" s="141"/>
      <c r="Z388" s="141"/>
      <c r="AA388" s="141"/>
      <c r="AB388" s="141"/>
      <c r="AC388" s="141"/>
      <c r="AD388" s="146"/>
      <c r="AE388" s="141"/>
      <c r="AF388" s="141"/>
      <c r="AG388" s="141"/>
      <c r="AH388" s="141"/>
      <c r="AI388" s="141"/>
      <c r="AJ388" s="141"/>
      <c r="AK388" s="141"/>
      <c r="AL388" s="141"/>
      <c r="AM388" s="141"/>
      <c r="AN388" s="141"/>
      <c r="AO388" s="141"/>
      <c r="AP388" s="141"/>
      <c r="AQ388" s="141"/>
      <c r="AR388" s="141"/>
      <c r="AS388" s="141"/>
      <c r="AT388" s="141"/>
      <c r="AU388" s="141"/>
      <c r="AV388" s="141"/>
      <c r="AW388" s="141"/>
      <c r="AX388" s="141"/>
      <c r="AY388" s="141"/>
      <c r="AZ388" s="141"/>
      <c r="BA388" s="141"/>
      <c r="BB388" s="141"/>
      <c r="BC388" s="141"/>
    </row>
    <row r="389" spans="1:55" ht="15.75" customHeight="1">
      <c r="A389" s="141"/>
      <c r="B389" s="141"/>
      <c r="C389" s="141"/>
      <c r="D389" s="141"/>
      <c r="E389" s="141"/>
      <c r="F389" s="141"/>
      <c r="G389" s="141"/>
      <c r="H389" s="141"/>
      <c r="I389" s="141"/>
      <c r="J389" s="141"/>
      <c r="K389" s="141"/>
      <c r="L389" s="141"/>
      <c r="M389" s="141"/>
      <c r="N389" s="141"/>
      <c r="O389" s="141"/>
      <c r="P389" s="141"/>
      <c r="Q389" s="141"/>
      <c r="R389" s="141"/>
      <c r="S389" s="141"/>
      <c r="T389" s="141"/>
      <c r="U389" s="141"/>
      <c r="V389" s="141"/>
      <c r="W389" s="141"/>
      <c r="X389" s="141"/>
      <c r="Y389" s="141"/>
      <c r="Z389" s="141"/>
      <c r="AA389" s="141"/>
      <c r="AB389" s="141"/>
      <c r="AC389" s="141"/>
      <c r="AD389" s="146"/>
      <c r="AE389" s="141"/>
      <c r="AF389" s="141"/>
      <c r="AG389" s="141"/>
      <c r="AH389" s="141"/>
      <c r="AI389" s="141"/>
      <c r="AJ389" s="141"/>
      <c r="AK389" s="141"/>
      <c r="AL389" s="141"/>
      <c r="AM389" s="141"/>
      <c r="AN389" s="141"/>
      <c r="AO389" s="141"/>
      <c r="AP389" s="141"/>
      <c r="AQ389" s="141"/>
      <c r="AR389" s="141"/>
      <c r="AS389" s="141"/>
      <c r="AT389" s="141"/>
      <c r="AU389" s="141"/>
      <c r="AV389" s="141"/>
      <c r="AW389" s="141"/>
      <c r="AX389" s="141"/>
      <c r="AY389" s="141"/>
      <c r="AZ389" s="141"/>
      <c r="BA389" s="141"/>
      <c r="BB389" s="141"/>
      <c r="BC389" s="141"/>
    </row>
    <row r="390" spans="1:55" ht="15.75" customHeight="1">
      <c r="A390" s="141"/>
      <c r="B390" s="141"/>
      <c r="C390" s="141"/>
      <c r="D390" s="141"/>
      <c r="E390" s="141"/>
      <c r="F390" s="141"/>
      <c r="G390" s="141"/>
      <c r="H390" s="141"/>
      <c r="I390" s="141"/>
      <c r="J390" s="141"/>
      <c r="K390" s="141"/>
      <c r="L390" s="141"/>
      <c r="M390" s="141"/>
      <c r="N390" s="141"/>
      <c r="O390" s="141"/>
      <c r="P390" s="141"/>
      <c r="Q390" s="141"/>
      <c r="R390" s="141"/>
      <c r="S390" s="141"/>
      <c r="T390" s="141"/>
      <c r="U390" s="141"/>
      <c r="V390" s="141"/>
      <c r="W390" s="141"/>
      <c r="X390" s="141"/>
      <c r="Y390" s="141"/>
      <c r="Z390" s="141"/>
      <c r="AA390" s="141"/>
      <c r="AB390" s="141"/>
      <c r="AC390" s="141"/>
      <c r="AD390" s="146"/>
      <c r="AE390" s="141"/>
      <c r="AF390" s="141"/>
      <c r="AG390" s="141"/>
      <c r="AH390" s="141"/>
      <c r="AI390" s="141"/>
      <c r="AJ390" s="141"/>
      <c r="AK390" s="141"/>
      <c r="AL390" s="141"/>
      <c r="AM390" s="141"/>
      <c r="AN390" s="141"/>
      <c r="AO390" s="141"/>
      <c r="AP390" s="141"/>
      <c r="AQ390" s="141"/>
      <c r="AR390" s="141"/>
      <c r="AS390" s="141"/>
      <c r="AT390" s="141"/>
      <c r="AU390" s="141"/>
      <c r="AV390" s="141"/>
      <c r="AW390" s="141"/>
      <c r="AX390" s="141"/>
      <c r="AY390" s="141"/>
      <c r="AZ390" s="141"/>
      <c r="BA390" s="141"/>
      <c r="BB390" s="141"/>
      <c r="BC390" s="141"/>
    </row>
    <row r="391" spans="1:55" ht="15.75" customHeight="1">
      <c r="A391" s="141"/>
      <c r="B391" s="141"/>
      <c r="C391" s="141"/>
      <c r="D391" s="141"/>
      <c r="E391" s="141"/>
      <c r="F391" s="141"/>
      <c r="G391" s="141"/>
      <c r="H391" s="141"/>
      <c r="I391" s="141"/>
      <c r="J391" s="141"/>
      <c r="K391" s="141"/>
      <c r="L391" s="141"/>
      <c r="M391" s="141"/>
      <c r="N391" s="141"/>
      <c r="O391" s="141"/>
      <c r="P391" s="141"/>
      <c r="Q391" s="141"/>
      <c r="R391" s="141"/>
      <c r="S391" s="141"/>
      <c r="T391" s="141"/>
      <c r="U391" s="141"/>
      <c r="V391" s="141"/>
      <c r="W391" s="141"/>
      <c r="X391" s="141"/>
      <c r="Y391" s="141"/>
      <c r="Z391" s="141"/>
      <c r="AA391" s="141"/>
      <c r="AB391" s="141"/>
      <c r="AC391" s="141"/>
      <c r="AD391" s="146"/>
      <c r="AE391" s="141"/>
      <c r="AF391" s="141"/>
      <c r="AG391" s="141"/>
      <c r="AH391" s="141"/>
      <c r="AI391" s="141"/>
      <c r="AJ391" s="141"/>
      <c r="AK391" s="141"/>
      <c r="AL391" s="141"/>
      <c r="AM391" s="141"/>
      <c r="AN391" s="141"/>
      <c r="AO391" s="141"/>
      <c r="AP391" s="141"/>
      <c r="AQ391" s="141"/>
      <c r="AR391" s="141"/>
      <c r="AS391" s="141"/>
      <c r="AT391" s="141"/>
      <c r="AU391" s="141"/>
      <c r="AV391" s="141"/>
      <c r="AW391" s="141"/>
      <c r="AX391" s="141"/>
      <c r="AY391" s="141"/>
      <c r="AZ391" s="141"/>
      <c r="BA391" s="141"/>
      <c r="BB391" s="141"/>
      <c r="BC391" s="141"/>
    </row>
    <row r="392" spans="1:55" ht="15.75" customHeight="1">
      <c r="A392" s="141"/>
      <c r="B392" s="141"/>
      <c r="C392" s="141"/>
      <c r="D392" s="141"/>
      <c r="E392" s="141"/>
      <c r="F392" s="141"/>
      <c r="G392" s="141"/>
      <c r="H392" s="141"/>
      <c r="I392" s="141"/>
      <c r="J392" s="141"/>
      <c r="K392" s="141"/>
      <c r="L392" s="141"/>
      <c r="M392" s="141"/>
      <c r="N392" s="141"/>
      <c r="O392" s="141"/>
      <c r="P392" s="141"/>
      <c r="Q392" s="141"/>
      <c r="R392" s="141"/>
      <c r="S392" s="141"/>
      <c r="T392" s="141"/>
      <c r="U392" s="141"/>
      <c r="V392" s="141"/>
      <c r="W392" s="141"/>
      <c r="X392" s="141"/>
      <c r="Y392" s="141"/>
      <c r="Z392" s="141"/>
      <c r="AA392" s="141"/>
      <c r="AB392" s="141"/>
      <c r="AC392" s="141"/>
      <c r="AD392" s="146"/>
      <c r="AE392" s="141"/>
      <c r="AF392" s="141"/>
      <c r="AG392" s="141"/>
      <c r="AH392" s="141"/>
      <c r="AI392" s="141"/>
      <c r="AJ392" s="141"/>
      <c r="AK392" s="141"/>
      <c r="AL392" s="141"/>
      <c r="AM392" s="141"/>
      <c r="AN392" s="141"/>
      <c r="AO392" s="141"/>
      <c r="AP392" s="141"/>
      <c r="AQ392" s="141"/>
      <c r="AR392" s="141"/>
      <c r="AS392" s="141"/>
      <c r="AT392" s="141"/>
      <c r="AU392" s="141"/>
      <c r="AV392" s="141"/>
      <c r="AW392" s="141"/>
      <c r="AX392" s="141"/>
      <c r="AY392" s="141"/>
      <c r="AZ392" s="141"/>
      <c r="BA392" s="141"/>
      <c r="BB392" s="141"/>
      <c r="BC392" s="141"/>
    </row>
    <row r="393" spans="1:55" ht="15.75" customHeight="1">
      <c r="A393" s="141"/>
      <c r="B393" s="141"/>
      <c r="C393" s="141"/>
      <c r="D393" s="141"/>
      <c r="E393" s="141"/>
      <c r="F393" s="141"/>
      <c r="G393" s="141"/>
      <c r="H393" s="141"/>
      <c r="I393" s="141"/>
      <c r="J393" s="141"/>
      <c r="K393" s="141"/>
      <c r="L393" s="141"/>
      <c r="M393" s="141"/>
      <c r="N393" s="141"/>
      <c r="O393" s="141"/>
      <c r="P393" s="141"/>
      <c r="Q393" s="141"/>
      <c r="R393" s="141"/>
      <c r="S393" s="141"/>
      <c r="T393" s="141"/>
      <c r="U393" s="141"/>
      <c r="V393" s="141"/>
      <c r="W393" s="141"/>
      <c r="X393" s="141"/>
      <c r="Y393" s="141"/>
      <c r="Z393" s="141"/>
      <c r="AA393" s="141"/>
      <c r="AB393" s="141"/>
      <c r="AC393" s="141"/>
      <c r="AD393" s="146"/>
      <c r="AE393" s="141"/>
      <c r="AF393" s="141"/>
      <c r="AG393" s="141"/>
      <c r="AH393" s="141"/>
      <c r="AI393" s="141"/>
      <c r="AJ393" s="141"/>
      <c r="AK393" s="141"/>
      <c r="AL393" s="141"/>
      <c r="AM393" s="141"/>
      <c r="AN393" s="141"/>
      <c r="AO393" s="141"/>
      <c r="AP393" s="141"/>
      <c r="AQ393" s="141"/>
      <c r="AR393" s="141"/>
      <c r="AS393" s="141"/>
      <c r="AT393" s="141"/>
      <c r="AU393" s="141"/>
      <c r="AV393" s="141"/>
      <c r="AW393" s="141"/>
      <c r="AX393" s="141"/>
      <c r="AY393" s="141"/>
      <c r="AZ393" s="141"/>
      <c r="BA393" s="141"/>
      <c r="BB393" s="141"/>
      <c r="BC393" s="141"/>
    </row>
    <row r="394" spans="1:55" ht="15.75" customHeight="1">
      <c r="A394" s="141"/>
      <c r="B394" s="141"/>
      <c r="C394" s="141"/>
      <c r="D394" s="141"/>
      <c r="E394" s="141"/>
      <c r="F394" s="141"/>
      <c r="G394" s="141"/>
      <c r="H394" s="141"/>
      <c r="I394" s="141"/>
      <c r="J394" s="141"/>
      <c r="K394" s="141"/>
      <c r="L394" s="141"/>
      <c r="M394" s="141"/>
      <c r="N394" s="141"/>
      <c r="O394" s="141"/>
      <c r="P394" s="141"/>
      <c r="Q394" s="141"/>
      <c r="R394" s="141"/>
      <c r="S394" s="141"/>
      <c r="T394" s="141"/>
      <c r="U394" s="141"/>
      <c r="V394" s="141"/>
      <c r="W394" s="141"/>
      <c r="X394" s="141"/>
      <c r="Y394" s="141"/>
      <c r="Z394" s="141"/>
      <c r="AA394" s="141"/>
      <c r="AB394" s="141"/>
      <c r="AC394" s="141"/>
      <c r="AD394" s="146"/>
      <c r="AE394" s="141"/>
      <c r="AF394" s="141"/>
      <c r="AG394" s="141"/>
      <c r="AH394" s="141"/>
      <c r="AI394" s="141"/>
      <c r="AJ394" s="141"/>
      <c r="AK394" s="141"/>
      <c r="AL394" s="141"/>
      <c r="AM394" s="141"/>
      <c r="AN394" s="141"/>
      <c r="AO394" s="141"/>
      <c r="AP394" s="141"/>
      <c r="AQ394" s="141"/>
      <c r="AR394" s="141"/>
      <c r="AS394" s="141"/>
      <c r="AT394" s="141"/>
      <c r="AU394" s="141"/>
      <c r="AV394" s="141"/>
      <c r="AW394" s="141"/>
      <c r="AX394" s="141"/>
      <c r="AY394" s="141"/>
      <c r="AZ394" s="141"/>
      <c r="BA394" s="141"/>
      <c r="BB394" s="141"/>
      <c r="BC394" s="141"/>
    </row>
    <row r="395" spans="1:55" ht="15.75" customHeight="1">
      <c r="A395" s="141"/>
      <c r="B395" s="141"/>
      <c r="C395" s="141"/>
      <c r="D395" s="141"/>
      <c r="E395" s="141"/>
      <c r="F395" s="141"/>
      <c r="G395" s="141"/>
      <c r="H395" s="141"/>
      <c r="I395" s="141"/>
      <c r="J395" s="141"/>
      <c r="K395" s="141"/>
      <c r="L395" s="141"/>
      <c r="M395" s="141"/>
      <c r="N395" s="141"/>
      <c r="O395" s="141"/>
      <c r="P395" s="141"/>
      <c r="Q395" s="141"/>
      <c r="R395" s="141"/>
      <c r="S395" s="141"/>
      <c r="T395" s="141"/>
      <c r="U395" s="141"/>
      <c r="V395" s="141"/>
      <c r="W395" s="141"/>
      <c r="X395" s="141"/>
      <c r="Y395" s="141"/>
      <c r="Z395" s="141"/>
      <c r="AA395" s="141"/>
      <c r="AB395" s="141"/>
      <c r="AC395" s="141"/>
      <c r="AD395" s="146"/>
      <c r="AE395" s="141"/>
      <c r="AF395" s="141"/>
      <c r="AG395" s="141"/>
      <c r="AH395" s="141"/>
      <c r="AI395" s="141"/>
      <c r="AJ395" s="141"/>
      <c r="AK395" s="141"/>
      <c r="AL395" s="141"/>
      <c r="AM395" s="141"/>
      <c r="AN395" s="141"/>
      <c r="AO395" s="141"/>
      <c r="AP395" s="141"/>
      <c r="AQ395" s="141"/>
      <c r="AR395" s="141"/>
      <c r="AS395" s="141"/>
      <c r="AT395" s="141"/>
      <c r="AU395" s="141"/>
      <c r="AV395" s="141"/>
      <c r="AW395" s="141"/>
      <c r="AX395" s="141"/>
      <c r="AY395" s="141"/>
      <c r="AZ395" s="141"/>
      <c r="BA395" s="141"/>
      <c r="BB395" s="141"/>
      <c r="BC395" s="141"/>
    </row>
    <row r="396" spans="1:55" ht="15.75" customHeight="1">
      <c r="A396" s="141"/>
      <c r="B396" s="141"/>
      <c r="C396" s="141"/>
      <c r="D396" s="141"/>
      <c r="E396" s="141"/>
      <c r="F396" s="141"/>
      <c r="G396" s="141"/>
      <c r="H396" s="141"/>
      <c r="I396" s="141"/>
      <c r="J396" s="141"/>
      <c r="K396" s="141"/>
      <c r="L396" s="141"/>
      <c r="M396" s="141"/>
      <c r="N396" s="141"/>
      <c r="O396" s="141"/>
      <c r="P396" s="141"/>
      <c r="Q396" s="141"/>
      <c r="R396" s="141"/>
      <c r="S396" s="141"/>
      <c r="T396" s="141"/>
      <c r="U396" s="141"/>
      <c r="V396" s="141"/>
      <c r="W396" s="141"/>
      <c r="X396" s="141"/>
      <c r="Y396" s="141"/>
      <c r="Z396" s="141"/>
      <c r="AA396" s="141"/>
      <c r="AB396" s="141"/>
      <c r="AC396" s="141"/>
      <c r="AD396" s="146"/>
      <c r="AE396" s="141"/>
      <c r="AF396" s="141"/>
      <c r="AG396" s="141"/>
      <c r="AH396" s="141"/>
      <c r="AI396" s="141"/>
      <c r="AJ396" s="141"/>
      <c r="AK396" s="141"/>
      <c r="AL396" s="141"/>
      <c r="AM396" s="141"/>
      <c r="AN396" s="141"/>
      <c r="AO396" s="141"/>
      <c r="AP396" s="141"/>
      <c r="AQ396" s="141"/>
      <c r="AR396" s="141"/>
      <c r="AS396" s="141"/>
      <c r="AT396" s="141"/>
      <c r="AU396" s="141"/>
      <c r="AV396" s="141"/>
      <c r="AW396" s="141"/>
      <c r="AX396" s="141"/>
      <c r="AY396" s="141"/>
      <c r="AZ396" s="141"/>
      <c r="BA396" s="141"/>
      <c r="BB396" s="141"/>
      <c r="BC396" s="141"/>
    </row>
    <row r="397" spans="1:55" ht="15.75" customHeight="1">
      <c r="A397" s="141"/>
      <c r="B397" s="141"/>
      <c r="C397" s="141"/>
      <c r="D397" s="141"/>
      <c r="E397" s="141"/>
      <c r="F397" s="141"/>
      <c r="G397" s="141"/>
      <c r="H397" s="141"/>
      <c r="I397" s="141"/>
      <c r="J397" s="141"/>
      <c r="K397" s="141"/>
      <c r="L397" s="141"/>
      <c r="M397" s="141"/>
      <c r="N397" s="141"/>
      <c r="O397" s="141"/>
      <c r="P397" s="141"/>
      <c r="Q397" s="141"/>
      <c r="R397" s="141"/>
      <c r="S397" s="141"/>
      <c r="T397" s="141"/>
      <c r="U397" s="141"/>
      <c r="V397" s="141"/>
      <c r="W397" s="141"/>
      <c r="X397" s="141"/>
      <c r="Y397" s="141"/>
      <c r="Z397" s="141"/>
      <c r="AA397" s="141"/>
      <c r="AB397" s="141"/>
      <c r="AC397" s="141"/>
      <c r="AD397" s="146"/>
      <c r="AE397" s="141"/>
      <c r="AF397" s="141"/>
      <c r="AG397" s="141"/>
      <c r="AH397" s="141"/>
      <c r="AI397" s="141"/>
      <c r="AJ397" s="141"/>
      <c r="AK397" s="141"/>
      <c r="AL397" s="141"/>
      <c r="AM397" s="141"/>
      <c r="AN397" s="141"/>
      <c r="AO397" s="141"/>
      <c r="AP397" s="141"/>
      <c r="AQ397" s="141"/>
      <c r="AR397" s="141"/>
      <c r="AS397" s="141"/>
      <c r="AT397" s="141"/>
      <c r="AU397" s="141"/>
      <c r="AV397" s="141"/>
      <c r="AW397" s="141"/>
      <c r="AX397" s="141"/>
      <c r="AY397" s="141"/>
      <c r="AZ397" s="141"/>
      <c r="BA397" s="141"/>
      <c r="BB397" s="141"/>
      <c r="BC397" s="141"/>
    </row>
    <row r="398" spans="1:55" ht="15.75" customHeight="1">
      <c r="A398" s="141"/>
      <c r="B398" s="141"/>
      <c r="C398" s="141"/>
      <c r="D398" s="141"/>
      <c r="E398" s="141"/>
      <c r="F398" s="141"/>
      <c r="G398" s="141"/>
      <c r="H398" s="141"/>
      <c r="I398" s="141"/>
      <c r="J398" s="141"/>
      <c r="K398" s="141"/>
      <c r="L398" s="141"/>
      <c r="M398" s="141"/>
      <c r="N398" s="141"/>
      <c r="O398" s="141"/>
      <c r="P398" s="141"/>
      <c r="Q398" s="141"/>
      <c r="R398" s="141"/>
      <c r="S398" s="141"/>
      <c r="T398" s="141"/>
      <c r="U398" s="141"/>
      <c r="V398" s="141"/>
      <c r="W398" s="141"/>
      <c r="X398" s="141"/>
      <c r="Y398" s="141"/>
      <c r="Z398" s="141"/>
      <c r="AA398" s="141"/>
      <c r="AB398" s="141"/>
      <c r="AC398" s="141"/>
      <c r="AD398" s="146"/>
      <c r="AE398" s="141"/>
      <c r="AF398" s="141"/>
      <c r="AG398" s="141"/>
      <c r="AH398" s="141"/>
      <c r="AI398" s="141"/>
      <c r="AJ398" s="141"/>
      <c r="AK398" s="141"/>
      <c r="AL398" s="141"/>
      <c r="AM398" s="141"/>
      <c r="AN398" s="141"/>
      <c r="AO398" s="141"/>
      <c r="AP398" s="141"/>
      <c r="AQ398" s="141"/>
      <c r="AR398" s="141"/>
      <c r="AS398" s="141"/>
      <c r="AT398" s="141"/>
      <c r="AU398" s="141"/>
      <c r="AV398" s="141"/>
      <c r="AW398" s="141"/>
      <c r="AX398" s="141"/>
      <c r="AY398" s="141"/>
      <c r="AZ398" s="141"/>
      <c r="BA398" s="141"/>
      <c r="BB398" s="141"/>
      <c r="BC398" s="141"/>
    </row>
    <row r="399" spans="1:55" ht="15.75" customHeight="1">
      <c r="A399" s="141"/>
      <c r="B399" s="141"/>
      <c r="C399" s="141"/>
      <c r="D399" s="141"/>
      <c r="E399" s="141"/>
      <c r="F399" s="141"/>
      <c r="G399" s="141"/>
      <c r="H399" s="141"/>
      <c r="I399" s="141"/>
      <c r="J399" s="141"/>
      <c r="K399" s="141"/>
      <c r="L399" s="141"/>
      <c r="M399" s="141"/>
      <c r="N399" s="141"/>
      <c r="O399" s="141"/>
      <c r="P399" s="141"/>
      <c r="Q399" s="141"/>
      <c r="R399" s="141"/>
      <c r="S399" s="141"/>
      <c r="T399" s="141"/>
      <c r="U399" s="141"/>
      <c r="V399" s="141"/>
      <c r="W399" s="141"/>
      <c r="X399" s="141"/>
      <c r="Y399" s="141"/>
      <c r="Z399" s="141"/>
      <c r="AA399" s="141"/>
      <c r="AB399" s="141"/>
      <c r="AC399" s="141"/>
      <c r="AD399" s="146"/>
      <c r="AE399" s="141"/>
      <c r="AF399" s="141"/>
      <c r="AG399" s="141"/>
      <c r="AH399" s="141"/>
      <c r="AI399" s="141"/>
      <c r="AJ399" s="141"/>
      <c r="AK399" s="141"/>
      <c r="AL399" s="141"/>
      <c r="AM399" s="141"/>
      <c r="AN399" s="141"/>
      <c r="AO399" s="141"/>
      <c r="AP399" s="141"/>
      <c r="AQ399" s="141"/>
      <c r="AR399" s="141"/>
      <c r="AS399" s="141"/>
      <c r="AT399" s="141"/>
      <c r="AU399" s="141"/>
      <c r="AV399" s="141"/>
      <c r="AW399" s="141"/>
      <c r="AX399" s="141"/>
      <c r="AY399" s="141"/>
      <c r="AZ399" s="141"/>
      <c r="BA399" s="141"/>
      <c r="BB399" s="141"/>
      <c r="BC399" s="141"/>
    </row>
    <row r="400" spans="1:55" ht="15.75" customHeight="1">
      <c r="A400" s="141"/>
      <c r="B400" s="141"/>
      <c r="C400" s="141"/>
      <c r="D400" s="141"/>
      <c r="E400" s="141"/>
      <c r="F400" s="141"/>
      <c r="G400" s="141"/>
      <c r="H400" s="141"/>
      <c r="I400" s="141"/>
      <c r="J400" s="141"/>
      <c r="K400" s="141"/>
      <c r="L400" s="141"/>
      <c r="M400" s="141"/>
      <c r="N400" s="141"/>
      <c r="O400" s="141"/>
      <c r="P400" s="141"/>
      <c r="Q400" s="141"/>
      <c r="R400" s="141"/>
      <c r="S400" s="141"/>
      <c r="T400" s="141"/>
      <c r="U400" s="141"/>
      <c r="V400" s="141"/>
      <c r="W400" s="141"/>
      <c r="X400" s="141"/>
      <c r="Y400" s="141"/>
      <c r="Z400" s="141"/>
      <c r="AA400" s="141"/>
      <c r="AB400" s="141"/>
      <c r="AC400" s="141"/>
      <c r="AD400" s="146"/>
      <c r="AE400" s="141"/>
      <c r="AF400" s="141"/>
      <c r="AG400" s="141"/>
      <c r="AH400" s="141"/>
      <c r="AI400" s="141"/>
      <c r="AJ400" s="141"/>
      <c r="AK400" s="141"/>
      <c r="AL400" s="141"/>
      <c r="AM400" s="141"/>
      <c r="AN400" s="141"/>
      <c r="AO400" s="141"/>
      <c r="AP400" s="141"/>
      <c r="AQ400" s="141"/>
      <c r="AR400" s="141"/>
      <c r="AS400" s="141"/>
      <c r="AT400" s="141"/>
      <c r="AU400" s="141"/>
      <c r="AV400" s="141"/>
      <c r="AW400" s="141"/>
      <c r="AX400" s="141"/>
      <c r="AY400" s="141"/>
      <c r="AZ400" s="141"/>
      <c r="BA400" s="141"/>
      <c r="BB400" s="141"/>
      <c r="BC400" s="141"/>
    </row>
    <row r="401" spans="1:55" ht="15.75" customHeight="1">
      <c r="A401" s="141"/>
      <c r="B401" s="141"/>
      <c r="C401" s="141"/>
      <c r="D401" s="141"/>
      <c r="E401" s="141"/>
      <c r="F401" s="141"/>
      <c r="G401" s="141"/>
      <c r="H401" s="141"/>
      <c r="I401" s="141"/>
      <c r="J401" s="141"/>
      <c r="K401" s="141"/>
      <c r="L401" s="141"/>
      <c r="M401" s="141"/>
      <c r="N401" s="141"/>
      <c r="O401" s="141"/>
      <c r="P401" s="141"/>
      <c r="Q401" s="141"/>
      <c r="R401" s="141"/>
      <c r="S401" s="141"/>
      <c r="T401" s="141"/>
      <c r="U401" s="141"/>
      <c r="V401" s="141"/>
      <c r="W401" s="141"/>
      <c r="X401" s="141"/>
      <c r="Y401" s="141"/>
      <c r="Z401" s="141"/>
      <c r="AA401" s="141"/>
      <c r="AB401" s="141"/>
      <c r="AC401" s="141"/>
      <c r="AD401" s="146"/>
      <c r="AE401" s="141"/>
      <c r="AF401" s="141"/>
      <c r="AG401" s="141"/>
      <c r="AH401" s="141"/>
      <c r="AI401" s="141"/>
      <c r="AJ401" s="141"/>
      <c r="AK401" s="141"/>
      <c r="AL401" s="141"/>
      <c r="AM401" s="141"/>
      <c r="AN401" s="141"/>
      <c r="AO401" s="141"/>
      <c r="AP401" s="141"/>
      <c r="AQ401" s="141"/>
      <c r="AR401" s="141"/>
      <c r="AS401" s="141"/>
      <c r="AT401" s="141"/>
      <c r="AU401" s="141"/>
      <c r="AV401" s="141"/>
      <c r="AW401" s="141"/>
      <c r="AX401" s="141"/>
      <c r="AY401" s="141"/>
      <c r="AZ401" s="141"/>
      <c r="BA401" s="141"/>
      <c r="BB401" s="141"/>
      <c r="BC401" s="141"/>
    </row>
    <row r="402" spans="1:55" ht="15.75" customHeight="1">
      <c r="A402" s="141"/>
      <c r="B402" s="141"/>
      <c r="C402" s="141"/>
      <c r="D402" s="141"/>
      <c r="E402" s="141"/>
      <c r="F402" s="141"/>
      <c r="G402" s="141"/>
      <c r="H402" s="141"/>
      <c r="I402" s="141"/>
      <c r="J402" s="141"/>
      <c r="K402" s="141"/>
      <c r="L402" s="141"/>
      <c r="M402" s="141"/>
      <c r="N402" s="141"/>
      <c r="O402" s="141"/>
      <c r="P402" s="141"/>
      <c r="Q402" s="141"/>
      <c r="R402" s="141"/>
      <c r="S402" s="141"/>
      <c r="T402" s="141"/>
      <c r="U402" s="141"/>
      <c r="V402" s="141"/>
      <c r="W402" s="141"/>
      <c r="X402" s="141"/>
      <c r="Y402" s="141"/>
      <c r="Z402" s="141"/>
      <c r="AA402" s="141"/>
      <c r="AB402" s="141"/>
      <c r="AC402" s="141"/>
      <c r="AD402" s="146"/>
      <c r="AE402" s="141"/>
      <c r="AF402" s="141"/>
      <c r="AG402" s="141"/>
      <c r="AH402" s="141"/>
      <c r="AI402" s="141"/>
      <c r="AJ402" s="141"/>
      <c r="AK402" s="141"/>
      <c r="AL402" s="141"/>
      <c r="AM402" s="141"/>
      <c r="AN402" s="141"/>
      <c r="AO402" s="141"/>
      <c r="AP402" s="141"/>
      <c r="AQ402" s="141"/>
      <c r="AR402" s="141"/>
      <c r="AS402" s="141"/>
      <c r="AT402" s="141"/>
      <c r="AU402" s="141"/>
      <c r="AV402" s="141"/>
      <c r="AW402" s="141"/>
      <c r="AX402" s="141"/>
      <c r="AY402" s="141"/>
      <c r="AZ402" s="141"/>
      <c r="BA402" s="141"/>
      <c r="BB402" s="141"/>
      <c r="BC402" s="141"/>
    </row>
    <row r="403" spans="1:55" ht="15.75" customHeight="1">
      <c r="A403" s="141"/>
      <c r="B403" s="141"/>
      <c r="C403" s="141"/>
      <c r="D403" s="141"/>
      <c r="E403" s="141"/>
      <c r="F403" s="141"/>
      <c r="G403" s="141"/>
      <c r="H403" s="141"/>
      <c r="I403" s="141"/>
      <c r="J403" s="141"/>
      <c r="K403" s="141"/>
      <c r="L403" s="141"/>
      <c r="M403" s="141"/>
      <c r="N403" s="141"/>
      <c r="O403" s="141"/>
      <c r="P403" s="141"/>
      <c r="Q403" s="141"/>
      <c r="R403" s="141"/>
      <c r="S403" s="141"/>
      <c r="T403" s="141"/>
      <c r="U403" s="141"/>
      <c r="V403" s="141"/>
      <c r="W403" s="141"/>
      <c r="X403" s="141"/>
      <c r="Y403" s="141"/>
      <c r="Z403" s="141"/>
      <c r="AA403" s="141"/>
      <c r="AB403" s="141"/>
      <c r="AC403" s="141"/>
      <c r="AD403" s="146"/>
      <c r="AE403" s="141"/>
      <c r="AF403" s="141"/>
      <c r="AG403" s="141"/>
      <c r="AH403" s="141"/>
      <c r="AI403" s="141"/>
      <c r="AJ403" s="141"/>
      <c r="AK403" s="141"/>
      <c r="AL403" s="141"/>
      <c r="AM403" s="141"/>
      <c r="AN403" s="141"/>
      <c r="AO403" s="141"/>
      <c r="AP403" s="141"/>
      <c r="AQ403" s="141"/>
      <c r="AR403" s="141"/>
      <c r="AS403" s="141"/>
      <c r="AT403" s="141"/>
      <c r="AU403" s="141"/>
      <c r="AV403" s="141"/>
      <c r="AW403" s="141"/>
      <c r="AX403" s="141"/>
      <c r="AY403" s="141"/>
      <c r="AZ403" s="141"/>
      <c r="BA403" s="141"/>
      <c r="BB403" s="141"/>
      <c r="BC403" s="141"/>
    </row>
    <row r="404" spans="1:55" ht="15.75" customHeight="1">
      <c r="A404" s="141"/>
      <c r="B404" s="141"/>
      <c r="C404" s="141"/>
      <c r="D404" s="141"/>
      <c r="E404" s="141"/>
      <c r="F404" s="141"/>
      <c r="G404" s="141"/>
      <c r="H404" s="141"/>
      <c r="I404" s="141"/>
      <c r="J404" s="141"/>
      <c r="K404" s="141"/>
      <c r="L404" s="141"/>
      <c r="M404" s="141"/>
      <c r="N404" s="141"/>
      <c r="O404" s="141"/>
      <c r="P404" s="141"/>
      <c r="Q404" s="141"/>
      <c r="R404" s="141"/>
      <c r="S404" s="141"/>
      <c r="T404" s="141"/>
      <c r="U404" s="141"/>
      <c r="V404" s="141"/>
      <c r="W404" s="141"/>
      <c r="X404" s="141"/>
      <c r="Y404" s="141"/>
      <c r="Z404" s="141"/>
      <c r="AA404" s="141"/>
      <c r="AB404" s="141"/>
      <c r="AC404" s="141"/>
      <c r="AD404" s="146"/>
      <c r="AE404" s="141"/>
      <c r="AF404" s="141"/>
      <c r="AG404" s="141"/>
      <c r="AH404" s="141"/>
      <c r="AI404" s="141"/>
      <c r="AJ404" s="141"/>
      <c r="AK404" s="141"/>
      <c r="AL404" s="141"/>
      <c r="AM404" s="141"/>
      <c r="AN404" s="141"/>
      <c r="AO404" s="141"/>
      <c r="AP404" s="141"/>
      <c r="AQ404" s="141"/>
      <c r="AR404" s="141"/>
      <c r="AS404" s="141"/>
      <c r="AT404" s="141"/>
      <c r="AU404" s="141"/>
      <c r="AV404" s="141"/>
      <c r="AW404" s="141"/>
      <c r="AX404" s="141"/>
      <c r="AY404" s="141"/>
      <c r="AZ404" s="141"/>
      <c r="BA404" s="141"/>
      <c r="BB404" s="141"/>
      <c r="BC404" s="141"/>
    </row>
    <row r="405" spans="1:55" ht="15.75" customHeight="1">
      <c r="A405" s="141"/>
      <c r="B405" s="141"/>
      <c r="C405" s="141"/>
      <c r="D405" s="141"/>
      <c r="E405" s="141"/>
      <c r="F405" s="141"/>
      <c r="G405" s="141"/>
      <c r="H405" s="141"/>
      <c r="I405" s="141"/>
      <c r="J405" s="141"/>
      <c r="K405" s="141"/>
      <c r="L405" s="141"/>
      <c r="M405" s="141"/>
      <c r="N405" s="141"/>
      <c r="O405" s="141"/>
      <c r="P405" s="141"/>
      <c r="Q405" s="141"/>
      <c r="R405" s="141"/>
      <c r="S405" s="141"/>
      <c r="T405" s="141"/>
      <c r="U405" s="141"/>
      <c r="V405" s="141"/>
      <c r="W405" s="141"/>
      <c r="X405" s="141"/>
      <c r="Y405" s="141"/>
      <c r="Z405" s="141"/>
      <c r="AA405" s="141"/>
      <c r="AB405" s="141"/>
      <c r="AC405" s="141"/>
      <c r="AD405" s="146"/>
      <c r="AE405" s="141"/>
      <c r="AF405" s="141"/>
      <c r="AG405" s="141"/>
      <c r="AH405" s="141"/>
      <c r="AI405" s="141"/>
      <c r="AJ405" s="141"/>
      <c r="AK405" s="141"/>
      <c r="AL405" s="141"/>
      <c r="AM405" s="141"/>
      <c r="AN405" s="141"/>
      <c r="AO405" s="141"/>
      <c r="AP405" s="141"/>
      <c r="AQ405" s="141"/>
      <c r="AR405" s="141"/>
      <c r="AS405" s="141"/>
      <c r="AT405" s="141"/>
      <c r="AU405" s="141"/>
      <c r="AV405" s="141"/>
      <c r="AW405" s="141"/>
      <c r="AX405" s="141"/>
      <c r="AY405" s="141"/>
      <c r="AZ405" s="141"/>
      <c r="BA405" s="141"/>
      <c r="BB405" s="141"/>
      <c r="BC405" s="141"/>
    </row>
    <row r="406" spans="1:55" ht="15.75" customHeight="1">
      <c r="A406" s="141"/>
      <c r="B406" s="141"/>
      <c r="C406" s="141"/>
      <c r="D406" s="141"/>
      <c r="E406" s="141"/>
      <c r="F406" s="141"/>
      <c r="G406" s="141"/>
      <c r="H406" s="141"/>
      <c r="I406" s="141"/>
      <c r="J406" s="141"/>
      <c r="K406" s="141"/>
      <c r="L406" s="141"/>
      <c r="M406" s="141"/>
      <c r="N406" s="141"/>
      <c r="O406" s="141"/>
      <c r="P406" s="141"/>
      <c r="Q406" s="141"/>
      <c r="R406" s="141"/>
      <c r="S406" s="141"/>
      <c r="T406" s="141"/>
      <c r="U406" s="141"/>
      <c r="V406" s="141"/>
      <c r="W406" s="141"/>
      <c r="X406" s="141"/>
      <c r="Y406" s="141"/>
      <c r="Z406" s="141"/>
      <c r="AA406" s="141"/>
      <c r="AB406" s="141"/>
      <c r="AC406" s="141"/>
      <c r="AD406" s="146"/>
      <c r="AE406" s="141"/>
      <c r="AF406" s="141"/>
      <c r="AG406" s="141"/>
      <c r="AH406" s="141"/>
      <c r="AI406" s="141"/>
      <c r="AJ406" s="141"/>
      <c r="AK406" s="141"/>
      <c r="AL406" s="141"/>
      <c r="AM406" s="141"/>
      <c r="AN406" s="141"/>
      <c r="AO406" s="141"/>
      <c r="AP406" s="141"/>
      <c r="AQ406" s="141"/>
      <c r="AR406" s="141"/>
      <c r="AS406" s="141"/>
      <c r="AT406" s="141"/>
      <c r="AU406" s="141"/>
      <c r="AV406" s="141"/>
      <c r="AW406" s="141"/>
      <c r="AX406" s="141"/>
      <c r="AY406" s="141"/>
      <c r="AZ406" s="141"/>
      <c r="BA406" s="141"/>
      <c r="BB406" s="141"/>
      <c r="BC406" s="141"/>
    </row>
    <row r="407" spans="1:55" ht="15.75" customHeight="1">
      <c r="A407" s="141"/>
      <c r="B407" s="141"/>
      <c r="C407" s="141"/>
      <c r="D407" s="141"/>
      <c r="E407" s="141"/>
      <c r="F407" s="141"/>
      <c r="G407" s="141"/>
      <c r="H407" s="141"/>
      <c r="I407" s="141"/>
      <c r="J407" s="141"/>
      <c r="K407" s="141"/>
      <c r="L407" s="141"/>
      <c r="M407" s="141"/>
      <c r="N407" s="141"/>
      <c r="O407" s="141"/>
      <c r="P407" s="141"/>
      <c r="Q407" s="141"/>
      <c r="R407" s="141"/>
      <c r="S407" s="141"/>
      <c r="T407" s="141"/>
      <c r="U407" s="141"/>
      <c r="V407" s="141"/>
      <c r="W407" s="141"/>
      <c r="X407" s="141"/>
      <c r="Y407" s="141"/>
      <c r="Z407" s="141"/>
      <c r="AA407" s="141"/>
      <c r="AB407" s="141"/>
      <c r="AC407" s="141"/>
      <c r="AD407" s="146"/>
      <c r="AE407" s="141"/>
      <c r="AF407" s="141"/>
      <c r="AG407" s="141"/>
      <c r="AH407" s="141"/>
      <c r="AI407" s="141"/>
      <c r="AJ407" s="141"/>
      <c r="AK407" s="141"/>
      <c r="AL407" s="141"/>
      <c r="AM407" s="141"/>
      <c r="AN407" s="141"/>
      <c r="AO407" s="141"/>
      <c r="AP407" s="141"/>
      <c r="AQ407" s="141"/>
      <c r="AR407" s="141"/>
      <c r="AS407" s="141"/>
      <c r="AT407" s="141"/>
      <c r="AU407" s="141"/>
      <c r="AV407" s="141"/>
      <c r="AW407" s="141"/>
      <c r="AX407" s="141"/>
      <c r="AY407" s="141"/>
      <c r="AZ407" s="141"/>
      <c r="BA407" s="141"/>
      <c r="BB407" s="141"/>
      <c r="BC407" s="141"/>
    </row>
    <row r="408" spans="1:55" ht="15.75" customHeight="1">
      <c r="A408" s="141"/>
      <c r="B408" s="141"/>
      <c r="C408" s="141"/>
      <c r="D408" s="141"/>
      <c r="E408" s="141"/>
      <c r="F408" s="141"/>
      <c r="G408" s="141"/>
      <c r="H408" s="141"/>
      <c r="I408" s="141"/>
      <c r="J408" s="141"/>
      <c r="K408" s="141"/>
      <c r="L408" s="141"/>
      <c r="M408" s="141"/>
      <c r="N408" s="141"/>
      <c r="O408" s="141"/>
      <c r="P408" s="141"/>
      <c r="Q408" s="141"/>
      <c r="R408" s="141"/>
      <c r="S408" s="141"/>
      <c r="T408" s="141"/>
      <c r="U408" s="141"/>
      <c r="V408" s="141"/>
      <c r="W408" s="141"/>
      <c r="X408" s="141"/>
      <c r="Y408" s="141"/>
      <c r="Z408" s="141"/>
      <c r="AA408" s="141"/>
      <c r="AB408" s="141"/>
      <c r="AC408" s="141"/>
      <c r="AD408" s="146"/>
      <c r="AE408" s="141"/>
      <c r="AF408" s="141"/>
      <c r="AG408" s="141"/>
      <c r="AH408" s="141"/>
      <c r="AI408" s="141"/>
      <c r="AJ408" s="141"/>
      <c r="AK408" s="141"/>
      <c r="AL408" s="141"/>
      <c r="AM408" s="141"/>
      <c r="AN408" s="141"/>
      <c r="AO408" s="141"/>
      <c r="AP408" s="141"/>
      <c r="AQ408" s="141"/>
      <c r="AR408" s="141"/>
      <c r="AS408" s="141"/>
      <c r="AT408" s="141"/>
      <c r="AU408" s="141"/>
      <c r="AV408" s="141"/>
      <c r="AW408" s="141"/>
      <c r="AX408" s="141"/>
      <c r="AY408" s="141"/>
      <c r="AZ408" s="141"/>
      <c r="BA408" s="141"/>
      <c r="BB408" s="141"/>
      <c r="BC408" s="141"/>
    </row>
    <row r="409" spans="1:55" ht="15.75" customHeight="1">
      <c r="A409" s="141"/>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6"/>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row>
    <row r="410" spans="1:55" ht="15.75" customHeight="1">
      <c r="A410" s="141"/>
      <c r="B410" s="141"/>
      <c r="C410" s="141"/>
      <c r="D410" s="141"/>
      <c r="E410" s="141"/>
      <c r="F410" s="141"/>
      <c r="G410" s="141"/>
      <c r="H410" s="141"/>
      <c r="I410" s="141"/>
      <c r="J410" s="141"/>
      <c r="K410" s="141"/>
      <c r="L410" s="141"/>
      <c r="M410" s="141"/>
      <c r="N410" s="141"/>
      <c r="O410" s="141"/>
      <c r="P410" s="141"/>
      <c r="Q410" s="141"/>
      <c r="R410" s="141"/>
      <c r="S410" s="141"/>
      <c r="T410" s="141"/>
      <c r="U410" s="141"/>
      <c r="V410" s="141"/>
      <c r="W410" s="141"/>
      <c r="X410" s="141"/>
      <c r="Y410" s="141"/>
      <c r="Z410" s="141"/>
      <c r="AA410" s="141"/>
      <c r="AB410" s="141"/>
      <c r="AC410" s="141"/>
      <c r="AD410" s="146"/>
      <c r="AE410" s="141"/>
      <c r="AF410" s="141"/>
      <c r="AG410" s="141"/>
      <c r="AH410" s="141"/>
      <c r="AI410" s="141"/>
      <c r="AJ410" s="141"/>
      <c r="AK410" s="141"/>
      <c r="AL410" s="141"/>
      <c r="AM410" s="141"/>
      <c r="AN410" s="141"/>
      <c r="AO410" s="141"/>
      <c r="AP410" s="141"/>
      <c r="AQ410" s="141"/>
      <c r="AR410" s="141"/>
      <c r="AS410" s="141"/>
      <c r="AT410" s="141"/>
      <c r="AU410" s="141"/>
      <c r="AV410" s="141"/>
      <c r="AW410" s="141"/>
      <c r="AX410" s="141"/>
      <c r="AY410" s="141"/>
      <c r="AZ410" s="141"/>
      <c r="BA410" s="141"/>
      <c r="BB410" s="141"/>
      <c r="BC410" s="141"/>
    </row>
    <row r="411" spans="1:55" ht="15.75" customHeight="1">
      <c r="A411" s="141"/>
      <c r="B411" s="141"/>
      <c r="C411" s="141"/>
      <c r="D411" s="141"/>
      <c r="E411" s="141"/>
      <c r="F411" s="141"/>
      <c r="G411" s="141"/>
      <c r="H411" s="141"/>
      <c r="I411" s="141"/>
      <c r="J411" s="141"/>
      <c r="K411" s="141"/>
      <c r="L411" s="141"/>
      <c r="M411" s="141"/>
      <c r="N411" s="141"/>
      <c r="O411" s="141"/>
      <c r="P411" s="141"/>
      <c r="Q411" s="141"/>
      <c r="R411" s="141"/>
      <c r="S411" s="141"/>
      <c r="T411" s="141"/>
      <c r="U411" s="141"/>
      <c r="V411" s="141"/>
      <c r="W411" s="141"/>
      <c r="X411" s="141"/>
      <c r="Y411" s="141"/>
      <c r="Z411" s="141"/>
      <c r="AA411" s="141"/>
      <c r="AB411" s="141"/>
      <c r="AC411" s="141"/>
      <c r="AD411" s="146"/>
      <c r="AE411" s="141"/>
      <c r="AF411" s="141"/>
      <c r="AG411" s="141"/>
      <c r="AH411" s="141"/>
      <c r="AI411" s="141"/>
      <c r="AJ411" s="141"/>
      <c r="AK411" s="141"/>
      <c r="AL411" s="141"/>
      <c r="AM411" s="141"/>
      <c r="AN411" s="141"/>
      <c r="AO411" s="141"/>
      <c r="AP411" s="141"/>
      <c r="AQ411" s="141"/>
      <c r="AR411" s="141"/>
      <c r="AS411" s="141"/>
      <c r="AT411" s="141"/>
      <c r="AU411" s="141"/>
      <c r="AV411" s="141"/>
      <c r="AW411" s="141"/>
      <c r="AX411" s="141"/>
      <c r="AY411" s="141"/>
      <c r="AZ411" s="141"/>
      <c r="BA411" s="141"/>
      <c r="BB411" s="141"/>
      <c r="BC411" s="141"/>
    </row>
    <row r="412" spans="1:55" ht="15.75" customHeight="1">
      <c r="A412" s="141"/>
      <c r="B412" s="141"/>
      <c r="C412" s="141"/>
      <c r="D412" s="141"/>
      <c r="E412" s="141"/>
      <c r="F412" s="141"/>
      <c r="G412" s="141"/>
      <c r="H412" s="141"/>
      <c r="I412" s="141"/>
      <c r="J412" s="141"/>
      <c r="K412" s="141"/>
      <c r="L412" s="141"/>
      <c r="M412" s="141"/>
      <c r="N412" s="141"/>
      <c r="O412" s="141"/>
      <c r="P412" s="141"/>
      <c r="Q412" s="141"/>
      <c r="R412" s="141"/>
      <c r="S412" s="141"/>
      <c r="T412" s="141"/>
      <c r="U412" s="141"/>
      <c r="V412" s="141"/>
      <c r="W412" s="141"/>
      <c r="X412" s="141"/>
      <c r="Y412" s="141"/>
      <c r="Z412" s="141"/>
      <c r="AA412" s="141"/>
      <c r="AB412" s="141"/>
      <c r="AC412" s="141"/>
      <c r="AD412" s="146"/>
      <c r="AE412" s="141"/>
      <c r="AF412" s="141"/>
      <c r="AG412" s="141"/>
      <c r="AH412" s="141"/>
      <c r="AI412" s="141"/>
      <c r="AJ412" s="141"/>
      <c r="AK412" s="141"/>
      <c r="AL412" s="141"/>
      <c r="AM412" s="141"/>
      <c r="AN412" s="141"/>
      <c r="AO412" s="141"/>
      <c r="AP412" s="141"/>
      <c r="AQ412" s="141"/>
      <c r="AR412" s="141"/>
      <c r="AS412" s="141"/>
      <c r="AT412" s="141"/>
      <c r="AU412" s="141"/>
      <c r="AV412" s="141"/>
      <c r="AW412" s="141"/>
      <c r="AX412" s="141"/>
      <c r="AY412" s="141"/>
      <c r="AZ412" s="141"/>
      <c r="BA412" s="141"/>
      <c r="BB412" s="141"/>
      <c r="BC412" s="141"/>
    </row>
    <row r="413" spans="1:55" ht="15.75" customHeight="1">
      <c r="A413" s="141"/>
      <c r="B413" s="141"/>
      <c r="C413" s="141"/>
      <c r="D413" s="141"/>
      <c r="E413" s="141"/>
      <c r="F413" s="141"/>
      <c r="G413" s="141"/>
      <c r="H413" s="141"/>
      <c r="I413" s="141"/>
      <c r="J413" s="141"/>
      <c r="K413" s="141"/>
      <c r="L413" s="141"/>
      <c r="M413" s="141"/>
      <c r="N413" s="141"/>
      <c r="O413" s="141"/>
      <c r="P413" s="141"/>
      <c r="Q413" s="141"/>
      <c r="R413" s="141"/>
      <c r="S413" s="141"/>
      <c r="T413" s="141"/>
      <c r="U413" s="141"/>
      <c r="V413" s="141"/>
      <c r="W413" s="141"/>
      <c r="X413" s="141"/>
      <c r="Y413" s="141"/>
      <c r="Z413" s="141"/>
      <c r="AA413" s="141"/>
      <c r="AB413" s="141"/>
      <c r="AC413" s="141"/>
      <c r="AD413" s="146"/>
      <c r="AE413" s="141"/>
      <c r="AF413" s="141"/>
      <c r="AG413" s="141"/>
      <c r="AH413" s="141"/>
      <c r="AI413" s="141"/>
      <c r="AJ413" s="141"/>
      <c r="AK413" s="141"/>
      <c r="AL413" s="141"/>
      <c r="AM413" s="141"/>
      <c r="AN413" s="141"/>
      <c r="AO413" s="141"/>
      <c r="AP413" s="141"/>
      <c r="AQ413" s="141"/>
      <c r="AR413" s="141"/>
      <c r="AS413" s="141"/>
      <c r="AT413" s="141"/>
      <c r="AU413" s="141"/>
      <c r="AV413" s="141"/>
      <c r="AW413" s="141"/>
      <c r="AX413" s="141"/>
      <c r="AY413" s="141"/>
      <c r="AZ413" s="141"/>
      <c r="BA413" s="141"/>
      <c r="BB413" s="141"/>
      <c r="BC413" s="141"/>
    </row>
    <row r="414" spans="1:55" ht="15.75" customHeight="1">
      <c r="A414" s="141"/>
      <c r="B414" s="141"/>
      <c r="C414" s="141"/>
      <c r="D414" s="141"/>
      <c r="E414" s="141"/>
      <c r="F414" s="141"/>
      <c r="G414" s="141"/>
      <c r="H414" s="141"/>
      <c r="I414" s="141"/>
      <c r="J414" s="141"/>
      <c r="K414" s="141"/>
      <c r="L414" s="141"/>
      <c r="M414" s="141"/>
      <c r="N414" s="141"/>
      <c r="O414" s="141"/>
      <c r="P414" s="141"/>
      <c r="Q414" s="141"/>
      <c r="R414" s="141"/>
      <c r="S414" s="141"/>
      <c r="T414" s="141"/>
      <c r="U414" s="141"/>
      <c r="V414" s="141"/>
      <c r="W414" s="141"/>
      <c r="X414" s="141"/>
      <c r="Y414" s="141"/>
      <c r="Z414" s="141"/>
      <c r="AA414" s="141"/>
      <c r="AB414" s="141"/>
      <c r="AC414" s="141"/>
      <c r="AD414" s="146"/>
      <c r="AE414" s="141"/>
      <c r="AF414" s="141"/>
      <c r="AG414" s="141"/>
      <c r="AH414" s="141"/>
      <c r="AI414" s="141"/>
      <c r="AJ414" s="141"/>
      <c r="AK414" s="141"/>
      <c r="AL414" s="141"/>
      <c r="AM414" s="141"/>
      <c r="AN414" s="141"/>
      <c r="AO414" s="141"/>
      <c r="AP414" s="141"/>
      <c r="AQ414" s="141"/>
      <c r="AR414" s="141"/>
      <c r="AS414" s="141"/>
      <c r="AT414" s="141"/>
      <c r="AU414" s="141"/>
      <c r="AV414" s="141"/>
      <c r="AW414" s="141"/>
      <c r="AX414" s="141"/>
      <c r="AY414" s="141"/>
      <c r="AZ414" s="141"/>
      <c r="BA414" s="141"/>
      <c r="BB414" s="141"/>
      <c r="BC414" s="141"/>
    </row>
    <row r="415" spans="1:55" ht="15.75" customHeight="1">
      <c r="A415" s="141"/>
      <c r="B415" s="141"/>
      <c r="C415" s="141"/>
      <c r="D415" s="141"/>
      <c r="E415" s="141"/>
      <c r="F415" s="141"/>
      <c r="G415" s="141"/>
      <c r="H415" s="141"/>
      <c r="I415" s="141"/>
      <c r="J415" s="141"/>
      <c r="K415" s="141"/>
      <c r="L415" s="141"/>
      <c r="M415" s="141"/>
      <c r="N415" s="141"/>
      <c r="O415" s="141"/>
      <c r="P415" s="141"/>
      <c r="Q415" s="141"/>
      <c r="R415" s="141"/>
      <c r="S415" s="141"/>
      <c r="T415" s="141"/>
      <c r="U415" s="141"/>
      <c r="V415" s="141"/>
      <c r="W415" s="141"/>
      <c r="X415" s="141"/>
      <c r="Y415" s="141"/>
      <c r="Z415" s="141"/>
      <c r="AA415" s="141"/>
      <c r="AB415" s="141"/>
      <c r="AC415" s="141"/>
      <c r="AD415" s="146"/>
      <c r="AE415" s="141"/>
      <c r="AF415" s="141"/>
      <c r="AG415" s="141"/>
      <c r="AH415" s="141"/>
      <c r="AI415" s="141"/>
      <c r="AJ415" s="141"/>
      <c r="AK415" s="141"/>
      <c r="AL415" s="141"/>
      <c r="AM415" s="141"/>
      <c r="AN415" s="141"/>
      <c r="AO415" s="141"/>
      <c r="AP415" s="141"/>
      <c r="AQ415" s="141"/>
      <c r="AR415" s="141"/>
      <c r="AS415" s="141"/>
      <c r="AT415" s="141"/>
      <c r="AU415" s="141"/>
      <c r="AV415" s="141"/>
      <c r="AW415" s="141"/>
      <c r="AX415" s="141"/>
      <c r="AY415" s="141"/>
      <c r="AZ415" s="141"/>
      <c r="BA415" s="141"/>
      <c r="BB415" s="141"/>
      <c r="BC415" s="141"/>
    </row>
    <row r="416" spans="1:55" ht="15.75" customHeight="1">
      <c r="A416" s="141"/>
      <c r="B416" s="141"/>
      <c r="C416" s="141"/>
      <c r="D416" s="141"/>
      <c r="E416" s="141"/>
      <c r="F416" s="141"/>
      <c r="G416" s="141"/>
      <c r="H416" s="141"/>
      <c r="I416" s="141"/>
      <c r="J416" s="141"/>
      <c r="K416" s="141"/>
      <c r="L416" s="141"/>
      <c r="M416" s="141"/>
      <c r="N416" s="141"/>
      <c r="O416" s="141"/>
      <c r="P416" s="141"/>
      <c r="Q416" s="141"/>
      <c r="R416" s="141"/>
      <c r="S416" s="141"/>
      <c r="T416" s="141"/>
      <c r="U416" s="141"/>
      <c r="V416" s="141"/>
      <c r="W416" s="141"/>
      <c r="X416" s="141"/>
      <c r="Y416" s="141"/>
      <c r="Z416" s="141"/>
      <c r="AA416" s="141"/>
      <c r="AB416" s="141"/>
      <c r="AC416" s="141"/>
      <c r="AD416" s="146"/>
      <c r="AE416" s="141"/>
      <c r="AF416" s="141"/>
      <c r="AG416" s="141"/>
      <c r="AH416" s="141"/>
      <c r="AI416" s="141"/>
      <c r="AJ416" s="141"/>
      <c r="AK416" s="141"/>
      <c r="AL416" s="141"/>
      <c r="AM416" s="141"/>
      <c r="AN416" s="141"/>
      <c r="AO416" s="141"/>
      <c r="AP416" s="141"/>
      <c r="AQ416" s="141"/>
      <c r="AR416" s="141"/>
      <c r="AS416" s="141"/>
      <c r="AT416" s="141"/>
      <c r="AU416" s="141"/>
      <c r="AV416" s="141"/>
      <c r="AW416" s="141"/>
      <c r="AX416" s="141"/>
      <c r="AY416" s="141"/>
      <c r="AZ416" s="141"/>
      <c r="BA416" s="141"/>
      <c r="BB416" s="141"/>
      <c r="BC416" s="141"/>
    </row>
    <row r="417" spans="1:55" ht="15.75" customHeight="1">
      <c r="A417" s="141"/>
      <c r="B417" s="141"/>
      <c r="C417" s="141"/>
      <c r="D417" s="141"/>
      <c r="E417" s="141"/>
      <c r="F417" s="141"/>
      <c r="G417" s="141"/>
      <c r="H417" s="141"/>
      <c r="I417" s="141"/>
      <c r="J417" s="141"/>
      <c r="K417" s="141"/>
      <c r="L417" s="141"/>
      <c r="M417" s="141"/>
      <c r="N417" s="141"/>
      <c r="O417" s="141"/>
      <c r="P417" s="141"/>
      <c r="Q417" s="141"/>
      <c r="R417" s="141"/>
      <c r="S417" s="141"/>
      <c r="T417" s="141"/>
      <c r="U417" s="141"/>
      <c r="V417" s="141"/>
      <c r="W417" s="141"/>
      <c r="X417" s="141"/>
      <c r="Y417" s="141"/>
      <c r="Z417" s="141"/>
      <c r="AA417" s="141"/>
      <c r="AB417" s="141"/>
      <c r="AC417" s="141"/>
      <c r="AD417" s="146"/>
      <c r="AE417" s="141"/>
      <c r="AF417" s="141"/>
      <c r="AG417" s="141"/>
      <c r="AH417" s="141"/>
      <c r="AI417" s="141"/>
      <c r="AJ417" s="141"/>
      <c r="AK417" s="141"/>
      <c r="AL417" s="141"/>
      <c r="AM417" s="141"/>
      <c r="AN417" s="141"/>
      <c r="AO417" s="141"/>
      <c r="AP417" s="141"/>
      <c r="AQ417" s="141"/>
      <c r="AR417" s="141"/>
      <c r="AS417" s="141"/>
      <c r="AT417" s="141"/>
      <c r="AU417" s="141"/>
      <c r="AV417" s="141"/>
      <c r="AW417" s="141"/>
      <c r="AX417" s="141"/>
      <c r="AY417" s="141"/>
      <c r="AZ417" s="141"/>
      <c r="BA417" s="141"/>
      <c r="BB417" s="141"/>
      <c r="BC417" s="141"/>
    </row>
    <row r="418" spans="1:55" ht="15.75" customHeight="1">
      <c r="A418" s="141"/>
      <c r="B418" s="141"/>
      <c r="C418" s="141"/>
      <c r="D418" s="141"/>
      <c r="E418" s="141"/>
      <c r="F418" s="141"/>
      <c r="G418" s="141"/>
      <c r="H418" s="141"/>
      <c r="I418" s="141"/>
      <c r="J418" s="141"/>
      <c r="K418" s="141"/>
      <c r="L418" s="141"/>
      <c r="M418" s="141"/>
      <c r="N418" s="141"/>
      <c r="O418" s="141"/>
      <c r="P418" s="141"/>
      <c r="Q418" s="141"/>
      <c r="R418" s="141"/>
      <c r="S418" s="141"/>
      <c r="T418" s="141"/>
      <c r="U418" s="141"/>
      <c r="V418" s="141"/>
      <c r="W418" s="141"/>
      <c r="X418" s="141"/>
      <c r="Y418" s="141"/>
      <c r="Z418" s="141"/>
      <c r="AA418" s="141"/>
      <c r="AB418" s="141"/>
      <c r="AC418" s="141"/>
      <c r="AD418" s="146"/>
      <c r="AE418" s="141"/>
      <c r="AF418" s="141"/>
      <c r="AG418" s="141"/>
      <c r="AH418" s="141"/>
      <c r="AI418" s="141"/>
      <c r="AJ418" s="141"/>
      <c r="AK418" s="141"/>
      <c r="AL418" s="141"/>
      <c r="AM418" s="141"/>
      <c r="AN418" s="141"/>
      <c r="AO418" s="141"/>
      <c r="AP418" s="141"/>
      <c r="AQ418" s="141"/>
      <c r="AR418" s="141"/>
      <c r="AS418" s="141"/>
      <c r="AT418" s="141"/>
      <c r="AU418" s="141"/>
      <c r="AV418" s="141"/>
      <c r="AW418" s="141"/>
      <c r="AX418" s="141"/>
      <c r="AY418" s="141"/>
      <c r="AZ418" s="141"/>
      <c r="BA418" s="141"/>
      <c r="BB418" s="141"/>
      <c r="BC418" s="141"/>
    </row>
    <row r="419" spans="1:55" ht="15.75" customHeight="1">
      <c r="A419" s="141"/>
      <c r="B419" s="141"/>
      <c r="C419" s="141"/>
      <c r="D419" s="141"/>
      <c r="E419" s="141"/>
      <c r="F419" s="141"/>
      <c r="G419" s="141"/>
      <c r="H419" s="141"/>
      <c r="I419" s="141"/>
      <c r="J419" s="141"/>
      <c r="K419" s="141"/>
      <c r="L419" s="141"/>
      <c r="M419" s="141"/>
      <c r="N419" s="141"/>
      <c r="O419" s="141"/>
      <c r="P419" s="141"/>
      <c r="Q419" s="141"/>
      <c r="R419" s="141"/>
      <c r="S419" s="141"/>
      <c r="T419" s="141"/>
      <c r="U419" s="141"/>
      <c r="V419" s="141"/>
      <c r="W419" s="141"/>
      <c r="X419" s="141"/>
      <c r="Y419" s="141"/>
      <c r="Z419" s="141"/>
      <c r="AA419" s="141"/>
      <c r="AB419" s="141"/>
      <c r="AC419" s="141"/>
      <c r="AD419" s="146"/>
      <c r="AE419" s="141"/>
      <c r="AF419" s="141"/>
      <c r="AG419" s="141"/>
      <c r="AH419" s="141"/>
      <c r="AI419" s="141"/>
      <c r="AJ419" s="141"/>
      <c r="AK419" s="141"/>
      <c r="AL419" s="141"/>
      <c r="AM419" s="141"/>
      <c r="AN419" s="141"/>
      <c r="AO419" s="141"/>
      <c r="AP419" s="141"/>
      <c r="AQ419" s="141"/>
      <c r="AR419" s="141"/>
      <c r="AS419" s="141"/>
      <c r="AT419" s="141"/>
      <c r="AU419" s="141"/>
      <c r="AV419" s="141"/>
      <c r="AW419" s="141"/>
      <c r="AX419" s="141"/>
      <c r="AY419" s="141"/>
      <c r="AZ419" s="141"/>
      <c r="BA419" s="141"/>
      <c r="BB419" s="141"/>
      <c r="BC419" s="141"/>
    </row>
    <row r="420" spans="1:55" ht="15.75" customHeight="1">
      <c r="A420" s="141"/>
      <c r="B420" s="141"/>
      <c r="C420" s="141"/>
      <c r="D420" s="141"/>
      <c r="E420" s="141"/>
      <c r="F420" s="141"/>
      <c r="G420" s="141"/>
      <c r="H420" s="141"/>
      <c r="I420" s="141"/>
      <c r="J420" s="141"/>
      <c r="K420" s="141"/>
      <c r="L420" s="141"/>
      <c r="M420" s="141"/>
      <c r="N420" s="141"/>
      <c r="O420" s="141"/>
      <c r="P420" s="141"/>
      <c r="Q420" s="141"/>
      <c r="R420" s="141"/>
      <c r="S420" s="141"/>
      <c r="T420" s="141"/>
      <c r="U420" s="141"/>
      <c r="V420" s="141"/>
      <c r="W420" s="141"/>
      <c r="X420" s="141"/>
      <c r="Y420" s="141"/>
      <c r="Z420" s="141"/>
      <c r="AA420" s="141"/>
      <c r="AB420" s="141"/>
      <c r="AC420" s="141"/>
      <c r="AD420" s="146"/>
      <c r="AE420" s="141"/>
      <c r="AF420" s="141"/>
      <c r="AG420" s="141"/>
      <c r="AH420" s="141"/>
      <c r="AI420" s="141"/>
      <c r="AJ420" s="141"/>
      <c r="AK420" s="141"/>
      <c r="AL420" s="141"/>
      <c r="AM420" s="141"/>
      <c r="AN420" s="141"/>
      <c r="AO420" s="141"/>
      <c r="AP420" s="141"/>
      <c r="AQ420" s="141"/>
      <c r="AR420" s="141"/>
      <c r="AS420" s="141"/>
      <c r="AT420" s="141"/>
      <c r="AU420" s="141"/>
      <c r="AV420" s="141"/>
      <c r="AW420" s="141"/>
      <c r="AX420" s="141"/>
      <c r="AY420" s="141"/>
      <c r="AZ420" s="141"/>
      <c r="BA420" s="141"/>
      <c r="BB420" s="141"/>
      <c r="BC420" s="141"/>
    </row>
    <row r="421" spans="1:55" ht="15.75" customHeight="1">
      <c r="A421" s="141"/>
      <c r="B421" s="141"/>
      <c r="C421" s="141"/>
      <c r="D421" s="141"/>
      <c r="E421" s="141"/>
      <c r="F421" s="141"/>
      <c r="G421" s="141"/>
      <c r="H421" s="141"/>
      <c r="I421" s="141"/>
      <c r="J421" s="141"/>
      <c r="K421" s="141"/>
      <c r="L421" s="141"/>
      <c r="M421" s="141"/>
      <c r="N421" s="141"/>
      <c r="O421" s="141"/>
      <c r="P421" s="141"/>
      <c r="Q421" s="141"/>
      <c r="R421" s="141"/>
      <c r="S421" s="141"/>
      <c r="T421" s="141"/>
      <c r="U421" s="141"/>
      <c r="V421" s="141"/>
      <c r="W421" s="141"/>
      <c r="X421" s="141"/>
      <c r="Y421" s="141"/>
      <c r="Z421" s="141"/>
      <c r="AA421" s="141"/>
      <c r="AB421" s="141"/>
      <c r="AC421" s="141"/>
      <c r="AD421" s="146"/>
      <c r="AE421" s="141"/>
      <c r="AF421" s="141"/>
      <c r="AG421" s="141"/>
      <c r="AH421" s="141"/>
      <c r="AI421" s="141"/>
      <c r="AJ421" s="141"/>
      <c r="AK421" s="141"/>
      <c r="AL421" s="141"/>
      <c r="AM421" s="141"/>
      <c r="AN421" s="141"/>
      <c r="AO421" s="141"/>
      <c r="AP421" s="141"/>
      <c r="AQ421" s="141"/>
      <c r="AR421" s="141"/>
      <c r="AS421" s="141"/>
      <c r="AT421" s="141"/>
      <c r="AU421" s="141"/>
      <c r="AV421" s="141"/>
      <c r="AW421" s="141"/>
      <c r="AX421" s="141"/>
      <c r="AY421" s="141"/>
      <c r="AZ421" s="141"/>
      <c r="BA421" s="141"/>
      <c r="BB421" s="141"/>
      <c r="BC421" s="141"/>
    </row>
    <row r="422" spans="1:55" ht="15.75" customHeight="1">
      <c r="A422" s="141"/>
      <c r="B422" s="141"/>
      <c r="C422" s="141"/>
      <c r="D422" s="141"/>
      <c r="E422" s="141"/>
      <c r="F422" s="141"/>
      <c r="G422" s="141"/>
      <c r="H422" s="141"/>
      <c r="I422" s="141"/>
      <c r="J422" s="141"/>
      <c r="K422" s="141"/>
      <c r="L422" s="141"/>
      <c r="M422" s="141"/>
      <c r="N422" s="141"/>
      <c r="O422" s="141"/>
      <c r="P422" s="141"/>
      <c r="Q422" s="141"/>
      <c r="R422" s="141"/>
      <c r="S422" s="141"/>
      <c r="T422" s="141"/>
      <c r="U422" s="141"/>
      <c r="V422" s="141"/>
      <c r="W422" s="141"/>
      <c r="X422" s="141"/>
      <c r="Y422" s="141"/>
      <c r="Z422" s="141"/>
      <c r="AA422" s="141"/>
      <c r="AB422" s="141"/>
      <c r="AC422" s="141"/>
      <c r="AD422" s="146"/>
      <c r="AE422" s="141"/>
      <c r="AF422" s="141"/>
      <c r="AG422" s="141"/>
      <c r="AH422" s="141"/>
      <c r="AI422" s="141"/>
      <c r="AJ422" s="141"/>
      <c r="AK422" s="141"/>
      <c r="AL422" s="141"/>
      <c r="AM422" s="141"/>
      <c r="AN422" s="141"/>
      <c r="AO422" s="141"/>
      <c r="AP422" s="141"/>
      <c r="AQ422" s="141"/>
      <c r="AR422" s="141"/>
      <c r="AS422" s="141"/>
      <c r="AT422" s="141"/>
      <c r="AU422" s="141"/>
      <c r="AV422" s="141"/>
      <c r="AW422" s="141"/>
      <c r="AX422" s="141"/>
      <c r="AY422" s="141"/>
      <c r="AZ422" s="141"/>
      <c r="BA422" s="141"/>
      <c r="BB422" s="141"/>
      <c r="BC422" s="141"/>
    </row>
    <row r="423" spans="1:55" ht="15.75" customHeight="1">
      <c r="A423" s="141"/>
      <c r="B423" s="141"/>
      <c r="C423" s="141"/>
      <c r="D423" s="141"/>
      <c r="E423" s="141"/>
      <c r="F423" s="141"/>
      <c r="G423" s="141"/>
      <c r="H423" s="141"/>
      <c r="I423" s="141"/>
      <c r="J423" s="141"/>
      <c r="K423" s="141"/>
      <c r="L423" s="141"/>
      <c r="M423" s="141"/>
      <c r="N423" s="141"/>
      <c r="O423" s="141"/>
      <c r="P423" s="141"/>
      <c r="Q423" s="141"/>
      <c r="R423" s="141"/>
      <c r="S423" s="141"/>
      <c r="T423" s="141"/>
      <c r="U423" s="141"/>
      <c r="V423" s="141"/>
      <c r="W423" s="141"/>
      <c r="X423" s="141"/>
      <c r="Y423" s="141"/>
      <c r="Z423" s="141"/>
      <c r="AA423" s="141"/>
      <c r="AB423" s="141"/>
      <c r="AC423" s="141"/>
      <c r="AD423" s="146"/>
      <c r="AE423" s="141"/>
      <c r="AF423" s="141"/>
      <c r="AG423" s="141"/>
      <c r="AH423" s="141"/>
      <c r="AI423" s="141"/>
      <c r="AJ423" s="141"/>
      <c r="AK423" s="141"/>
      <c r="AL423" s="141"/>
      <c r="AM423" s="141"/>
      <c r="AN423" s="141"/>
      <c r="AO423" s="141"/>
      <c r="AP423" s="141"/>
      <c r="AQ423" s="141"/>
      <c r="AR423" s="141"/>
      <c r="AS423" s="141"/>
      <c r="AT423" s="141"/>
      <c r="AU423" s="141"/>
      <c r="AV423" s="141"/>
      <c r="AW423" s="141"/>
      <c r="AX423" s="141"/>
      <c r="AY423" s="141"/>
      <c r="AZ423" s="141"/>
      <c r="BA423" s="141"/>
      <c r="BB423" s="141"/>
      <c r="BC423" s="141"/>
    </row>
    <row r="424" spans="1:55" ht="15.75" customHeight="1">
      <c r="A424" s="141"/>
      <c r="B424" s="141"/>
      <c r="C424" s="141"/>
      <c r="D424" s="141"/>
      <c r="E424" s="141"/>
      <c r="F424" s="141"/>
      <c r="G424" s="141"/>
      <c r="H424" s="141"/>
      <c r="I424" s="141"/>
      <c r="J424" s="141"/>
      <c r="K424" s="141"/>
      <c r="L424" s="141"/>
      <c r="M424" s="141"/>
      <c r="N424" s="141"/>
      <c r="O424" s="141"/>
      <c r="P424" s="141"/>
      <c r="Q424" s="141"/>
      <c r="R424" s="141"/>
      <c r="S424" s="141"/>
      <c r="T424" s="141"/>
      <c r="U424" s="141"/>
      <c r="V424" s="141"/>
      <c r="W424" s="141"/>
      <c r="X424" s="141"/>
      <c r="Y424" s="141"/>
      <c r="Z424" s="141"/>
      <c r="AA424" s="141"/>
      <c r="AB424" s="141"/>
      <c r="AC424" s="141"/>
      <c r="AD424" s="146"/>
      <c r="AE424" s="141"/>
      <c r="AF424" s="141"/>
      <c r="AG424" s="141"/>
      <c r="AH424" s="141"/>
      <c r="AI424" s="141"/>
      <c r="AJ424" s="141"/>
      <c r="AK424" s="141"/>
      <c r="AL424" s="141"/>
      <c r="AM424" s="141"/>
      <c r="AN424" s="141"/>
      <c r="AO424" s="141"/>
      <c r="AP424" s="141"/>
      <c r="AQ424" s="141"/>
      <c r="AR424" s="141"/>
      <c r="AS424" s="141"/>
      <c r="AT424" s="141"/>
      <c r="AU424" s="141"/>
      <c r="AV424" s="141"/>
      <c r="AW424" s="141"/>
      <c r="AX424" s="141"/>
      <c r="AY424" s="141"/>
      <c r="AZ424" s="141"/>
      <c r="BA424" s="141"/>
      <c r="BB424" s="141"/>
      <c r="BC424" s="141"/>
    </row>
    <row r="425" spans="1:55" ht="15.75" customHeight="1">
      <c r="A425" s="141"/>
      <c r="B425" s="141"/>
      <c r="C425" s="141"/>
      <c r="D425" s="141"/>
      <c r="E425" s="141"/>
      <c r="F425" s="141"/>
      <c r="G425" s="141"/>
      <c r="H425" s="141"/>
      <c r="I425" s="141"/>
      <c r="J425" s="141"/>
      <c r="K425" s="141"/>
      <c r="L425" s="141"/>
      <c r="M425" s="141"/>
      <c r="N425" s="141"/>
      <c r="O425" s="141"/>
      <c r="P425" s="141"/>
      <c r="Q425" s="141"/>
      <c r="R425" s="141"/>
      <c r="S425" s="141"/>
      <c r="T425" s="141"/>
      <c r="U425" s="141"/>
      <c r="V425" s="141"/>
      <c r="W425" s="141"/>
      <c r="X425" s="141"/>
      <c r="Y425" s="141"/>
      <c r="Z425" s="141"/>
      <c r="AA425" s="141"/>
      <c r="AB425" s="141"/>
      <c r="AC425" s="141"/>
      <c r="AD425" s="146"/>
      <c r="AE425" s="141"/>
      <c r="AF425" s="141"/>
      <c r="AG425" s="141"/>
      <c r="AH425" s="141"/>
      <c r="AI425" s="141"/>
      <c r="AJ425" s="141"/>
      <c r="AK425" s="141"/>
      <c r="AL425" s="141"/>
      <c r="AM425" s="141"/>
      <c r="AN425" s="141"/>
      <c r="AO425" s="141"/>
      <c r="AP425" s="141"/>
      <c r="AQ425" s="141"/>
      <c r="AR425" s="141"/>
      <c r="AS425" s="141"/>
      <c r="AT425" s="141"/>
      <c r="AU425" s="141"/>
      <c r="AV425" s="141"/>
      <c r="AW425" s="141"/>
      <c r="AX425" s="141"/>
      <c r="AY425" s="141"/>
      <c r="AZ425" s="141"/>
      <c r="BA425" s="141"/>
      <c r="BB425" s="141"/>
      <c r="BC425" s="141"/>
    </row>
    <row r="426" spans="1:55" ht="15.75" customHeight="1">
      <c r="A426" s="141"/>
      <c r="B426" s="141"/>
      <c r="C426" s="141"/>
      <c r="D426" s="141"/>
      <c r="E426" s="141"/>
      <c r="F426" s="141"/>
      <c r="G426" s="141"/>
      <c r="H426" s="141"/>
      <c r="I426" s="141"/>
      <c r="J426" s="141"/>
      <c r="K426" s="141"/>
      <c r="L426" s="141"/>
      <c r="M426" s="141"/>
      <c r="N426" s="141"/>
      <c r="O426" s="141"/>
      <c r="P426" s="141"/>
      <c r="Q426" s="141"/>
      <c r="R426" s="141"/>
      <c r="S426" s="141"/>
      <c r="T426" s="141"/>
      <c r="U426" s="141"/>
      <c r="V426" s="141"/>
      <c r="W426" s="141"/>
      <c r="X426" s="141"/>
      <c r="Y426" s="141"/>
      <c r="Z426" s="141"/>
      <c r="AA426" s="141"/>
      <c r="AB426" s="141"/>
      <c r="AC426" s="141"/>
      <c r="AD426" s="146"/>
      <c r="AE426" s="141"/>
      <c r="AF426" s="141"/>
      <c r="AG426" s="141"/>
      <c r="AH426" s="141"/>
      <c r="AI426" s="141"/>
      <c r="AJ426" s="141"/>
      <c r="AK426" s="141"/>
      <c r="AL426" s="141"/>
      <c r="AM426" s="141"/>
      <c r="AN426" s="141"/>
      <c r="AO426" s="141"/>
      <c r="AP426" s="141"/>
      <c r="AQ426" s="141"/>
      <c r="AR426" s="141"/>
      <c r="AS426" s="141"/>
      <c r="AT426" s="141"/>
      <c r="AU426" s="141"/>
      <c r="AV426" s="141"/>
      <c r="AW426" s="141"/>
      <c r="AX426" s="141"/>
      <c r="AY426" s="141"/>
      <c r="AZ426" s="141"/>
      <c r="BA426" s="141"/>
      <c r="BB426" s="141"/>
      <c r="BC426" s="141"/>
    </row>
    <row r="427" spans="1:55" ht="15.75" customHeight="1">
      <c r="A427" s="141"/>
      <c r="B427" s="141"/>
      <c r="C427" s="141"/>
      <c r="D427" s="141"/>
      <c r="E427" s="141"/>
      <c r="F427" s="141"/>
      <c r="G427" s="141"/>
      <c r="H427" s="141"/>
      <c r="I427" s="141"/>
      <c r="J427" s="141"/>
      <c r="K427" s="141"/>
      <c r="L427" s="141"/>
      <c r="M427" s="141"/>
      <c r="N427" s="141"/>
      <c r="O427" s="141"/>
      <c r="P427" s="141"/>
      <c r="Q427" s="141"/>
      <c r="R427" s="141"/>
      <c r="S427" s="141"/>
      <c r="T427" s="141"/>
      <c r="U427" s="141"/>
      <c r="V427" s="141"/>
      <c r="W427" s="141"/>
      <c r="X427" s="141"/>
      <c r="Y427" s="141"/>
      <c r="Z427" s="141"/>
      <c r="AA427" s="141"/>
      <c r="AB427" s="141"/>
      <c r="AC427" s="141"/>
      <c r="AD427" s="146"/>
      <c r="AE427" s="141"/>
      <c r="AF427" s="141"/>
      <c r="AG427" s="141"/>
      <c r="AH427" s="141"/>
      <c r="AI427" s="141"/>
      <c r="AJ427" s="141"/>
      <c r="AK427" s="141"/>
      <c r="AL427" s="141"/>
      <c r="AM427" s="141"/>
      <c r="AN427" s="141"/>
      <c r="AO427" s="141"/>
      <c r="AP427" s="141"/>
      <c r="AQ427" s="141"/>
      <c r="AR427" s="141"/>
      <c r="AS427" s="141"/>
      <c r="AT427" s="141"/>
      <c r="AU427" s="141"/>
      <c r="AV427" s="141"/>
      <c r="AW427" s="141"/>
      <c r="AX427" s="141"/>
      <c r="AY427" s="141"/>
      <c r="AZ427" s="141"/>
      <c r="BA427" s="141"/>
      <c r="BB427" s="141"/>
      <c r="BC427" s="141"/>
    </row>
    <row r="428" spans="1:55" ht="15.75" customHeight="1">
      <c r="A428" s="141"/>
      <c r="B428" s="141"/>
      <c r="C428" s="141"/>
      <c r="D428" s="141"/>
      <c r="E428" s="141"/>
      <c r="F428" s="141"/>
      <c r="G428" s="141"/>
      <c r="H428" s="141"/>
      <c r="I428" s="141"/>
      <c r="J428" s="141"/>
      <c r="K428" s="141"/>
      <c r="L428" s="141"/>
      <c r="M428" s="141"/>
      <c r="N428" s="141"/>
      <c r="O428" s="141"/>
      <c r="P428" s="141"/>
      <c r="Q428" s="141"/>
      <c r="R428" s="141"/>
      <c r="S428" s="141"/>
      <c r="T428" s="141"/>
      <c r="U428" s="141"/>
      <c r="V428" s="141"/>
      <c r="W428" s="141"/>
      <c r="X428" s="141"/>
      <c r="Y428" s="141"/>
      <c r="Z428" s="141"/>
      <c r="AA428" s="141"/>
      <c r="AB428" s="141"/>
      <c r="AC428" s="141"/>
      <c r="AD428" s="146"/>
      <c r="AE428" s="141"/>
      <c r="AF428" s="141"/>
      <c r="AG428" s="141"/>
      <c r="AH428" s="141"/>
      <c r="AI428" s="141"/>
      <c r="AJ428" s="141"/>
      <c r="AK428" s="141"/>
      <c r="AL428" s="141"/>
      <c r="AM428" s="141"/>
      <c r="AN428" s="141"/>
      <c r="AO428" s="141"/>
      <c r="AP428" s="141"/>
      <c r="AQ428" s="141"/>
      <c r="AR428" s="141"/>
      <c r="AS428" s="141"/>
      <c r="AT428" s="141"/>
      <c r="AU428" s="141"/>
      <c r="AV428" s="141"/>
      <c r="AW428" s="141"/>
      <c r="AX428" s="141"/>
      <c r="AY428" s="141"/>
      <c r="AZ428" s="141"/>
      <c r="BA428" s="141"/>
      <c r="BB428" s="141"/>
      <c r="BC428" s="141"/>
    </row>
    <row r="429" spans="1:55" ht="15.75" customHeight="1">
      <c r="A429" s="141"/>
      <c r="B429" s="141"/>
      <c r="C429" s="141"/>
      <c r="D429" s="141"/>
      <c r="E429" s="141"/>
      <c r="F429" s="141"/>
      <c r="G429" s="141"/>
      <c r="H429" s="141"/>
      <c r="I429" s="141"/>
      <c r="J429" s="141"/>
      <c r="K429" s="141"/>
      <c r="L429" s="141"/>
      <c r="M429" s="141"/>
      <c r="N429" s="141"/>
      <c r="O429" s="141"/>
      <c r="P429" s="141"/>
      <c r="Q429" s="141"/>
      <c r="R429" s="141"/>
      <c r="S429" s="141"/>
      <c r="T429" s="141"/>
      <c r="U429" s="141"/>
      <c r="V429" s="141"/>
      <c r="W429" s="141"/>
      <c r="X429" s="141"/>
      <c r="Y429" s="141"/>
      <c r="Z429" s="141"/>
      <c r="AA429" s="141"/>
      <c r="AB429" s="141"/>
      <c r="AC429" s="141"/>
      <c r="AD429" s="146"/>
      <c r="AE429" s="141"/>
      <c r="AF429" s="141"/>
      <c r="AG429" s="141"/>
      <c r="AH429" s="141"/>
      <c r="AI429" s="141"/>
      <c r="AJ429" s="141"/>
      <c r="AK429" s="141"/>
      <c r="AL429" s="141"/>
      <c r="AM429" s="141"/>
      <c r="AN429" s="141"/>
      <c r="AO429" s="141"/>
      <c r="AP429" s="141"/>
      <c r="AQ429" s="141"/>
      <c r="AR429" s="141"/>
      <c r="AS429" s="141"/>
      <c r="AT429" s="141"/>
      <c r="AU429" s="141"/>
      <c r="AV429" s="141"/>
      <c r="AW429" s="141"/>
      <c r="AX429" s="141"/>
      <c r="AY429" s="141"/>
      <c r="AZ429" s="141"/>
      <c r="BA429" s="141"/>
      <c r="BB429" s="141"/>
      <c r="BC429" s="141"/>
    </row>
    <row r="430" spans="1:55" ht="15.75" customHeight="1">
      <c r="A430" s="141"/>
      <c r="B430" s="141"/>
      <c r="C430" s="141"/>
      <c r="D430" s="141"/>
      <c r="E430" s="141"/>
      <c r="F430" s="141"/>
      <c r="G430" s="141"/>
      <c r="H430" s="141"/>
      <c r="I430" s="141"/>
      <c r="J430" s="141"/>
      <c r="K430" s="141"/>
      <c r="L430" s="141"/>
      <c r="M430" s="141"/>
      <c r="N430" s="141"/>
      <c r="O430" s="141"/>
      <c r="P430" s="141"/>
      <c r="Q430" s="141"/>
      <c r="R430" s="141"/>
      <c r="S430" s="141"/>
      <c r="T430" s="141"/>
      <c r="U430" s="141"/>
      <c r="V430" s="141"/>
      <c r="W430" s="141"/>
      <c r="X430" s="141"/>
      <c r="Y430" s="141"/>
      <c r="Z430" s="141"/>
      <c r="AA430" s="141"/>
      <c r="AB430" s="141"/>
      <c r="AC430" s="141"/>
      <c r="AD430" s="146"/>
      <c r="AE430" s="141"/>
      <c r="AF430" s="141"/>
      <c r="AG430" s="141"/>
      <c r="AH430" s="141"/>
      <c r="AI430" s="141"/>
      <c r="AJ430" s="141"/>
      <c r="AK430" s="141"/>
      <c r="AL430" s="141"/>
      <c r="AM430" s="141"/>
      <c r="AN430" s="141"/>
      <c r="AO430" s="141"/>
      <c r="AP430" s="141"/>
      <c r="AQ430" s="141"/>
      <c r="AR430" s="141"/>
      <c r="AS430" s="141"/>
      <c r="AT430" s="141"/>
      <c r="AU430" s="141"/>
      <c r="AV430" s="141"/>
      <c r="AW430" s="141"/>
      <c r="AX430" s="141"/>
      <c r="AY430" s="141"/>
      <c r="AZ430" s="141"/>
      <c r="BA430" s="141"/>
      <c r="BB430" s="141"/>
      <c r="BC430" s="141"/>
    </row>
    <row r="431" spans="1:55" ht="15.75" customHeight="1">
      <c r="A431" s="141"/>
      <c r="B431" s="141"/>
      <c r="C431" s="141"/>
      <c r="D431" s="141"/>
      <c r="E431" s="141"/>
      <c r="F431" s="141"/>
      <c r="G431" s="141"/>
      <c r="H431" s="141"/>
      <c r="I431" s="141"/>
      <c r="J431" s="141"/>
      <c r="K431" s="141"/>
      <c r="L431" s="141"/>
      <c r="M431" s="141"/>
      <c r="N431" s="141"/>
      <c r="O431" s="141"/>
      <c r="P431" s="141"/>
      <c r="Q431" s="141"/>
      <c r="R431" s="141"/>
      <c r="S431" s="141"/>
      <c r="T431" s="141"/>
      <c r="U431" s="141"/>
      <c r="V431" s="141"/>
      <c r="W431" s="141"/>
      <c r="X431" s="141"/>
      <c r="Y431" s="141"/>
      <c r="Z431" s="141"/>
      <c r="AA431" s="141"/>
      <c r="AB431" s="141"/>
      <c r="AC431" s="141"/>
      <c r="AD431" s="146"/>
      <c r="AE431" s="141"/>
      <c r="AF431" s="141"/>
      <c r="AG431" s="141"/>
      <c r="AH431" s="141"/>
      <c r="AI431" s="141"/>
      <c r="AJ431" s="141"/>
      <c r="AK431" s="141"/>
      <c r="AL431" s="141"/>
      <c r="AM431" s="141"/>
      <c r="AN431" s="141"/>
      <c r="AO431" s="141"/>
      <c r="AP431" s="141"/>
      <c r="AQ431" s="141"/>
      <c r="AR431" s="141"/>
      <c r="AS431" s="141"/>
      <c r="AT431" s="141"/>
      <c r="AU431" s="141"/>
      <c r="AV431" s="141"/>
      <c r="AW431" s="141"/>
      <c r="AX431" s="141"/>
      <c r="AY431" s="141"/>
      <c r="AZ431" s="141"/>
      <c r="BA431" s="141"/>
      <c r="BB431" s="141"/>
      <c r="BC431" s="141"/>
    </row>
    <row r="432" spans="1:55" ht="15.75" customHeight="1">
      <c r="A432" s="141"/>
      <c r="B432" s="141"/>
      <c r="C432" s="141"/>
      <c r="D432" s="141"/>
      <c r="E432" s="141"/>
      <c r="F432" s="141"/>
      <c r="G432" s="141"/>
      <c r="H432" s="141"/>
      <c r="I432" s="141"/>
      <c r="J432" s="141"/>
      <c r="K432" s="141"/>
      <c r="L432" s="141"/>
      <c r="M432" s="141"/>
      <c r="N432" s="141"/>
      <c r="O432" s="141"/>
      <c r="P432" s="141"/>
      <c r="Q432" s="141"/>
      <c r="R432" s="141"/>
      <c r="S432" s="141"/>
      <c r="T432" s="141"/>
      <c r="U432" s="141"/>
      <c r="V432" s="141"/>
      <c r="W432" s="141"/>
      <c r="X432" s="141"/>
      <c r="Y432" s="141"/>
      <c r="Z432" s="141"/>
      <c r="AA432" s="141"/>
      <c r="AB432" s="141"/>
      <c r="AC432" s="141"/>
      <c r="AD432" s="146"/>
      <c r="AE432" s="141"/>
      <c r="AF432" s="141"/>
      <c r="AG432" s="141"/>
      <c r="AH432" s="141"/>
      <c r="AI432" s="141"/>
      <c r="AJ432" s="141"/>
      <c r="AK432" s="141"/>
      <c r="AL432" s="141"/>
      <c r="AM432" s="141"/>
      <c r="AN432" s="141"/>
      <c r="AO432" s="141"/>
      <c r="AP432" s="141"/>
      <c r="AQ432" s="141"/>
      <c r="AR432" s="141"/>
      <c r="AS432" s="141"/>
      <c r="AT432" s="141"/>
      <c r="AU432" s="141"/>
      <c r="AV432" s="141"/>
      <c r="AW432" s="141"/>
      <c r="AX432" s="141"/>
      <c r="AY432" s="141"/>
      <c r="AZ432" s="141"/>
      <c r="BA432" s="141"/>
      <c r="BB432" s="141"/>
      <c r="BC432" s="141"/>
    </row>
    <row r="433" spans="1:55" ht="15.75" customHeight="1">
      <c r="A433" s="141"/>
      <c r="B433" s="141"/>
      <c r="C433" s="141"/>
      <c r="D433" s="141"/>
      <c r="E433" s="141"/>
      <c r="F433" s="141"/>
      <c r="G433" s="141"/>
      <c r="H433" s="141"/>
      <c r="I433" s="141"/>
      <c r="J433" s="141"/>
      <c r="K433" s="141"/>
      <c r="L433" s="141"/>
      <c r="M433" s="141"/>
      <c r="N433" s="141"/>
      <c r="O433" s="141"/>
      <c r="P433" s="141"/>
      <c r="Q433" s="141"/>
      <c r="R433" s="141"/>
      <c r="S433" s="141"/>
      <c r="T433" s="141"/>
      <c r="U433" s="141"/>
      <c r="V433" s="141"/>
      <c r="W433" s="141"/>
      <c r="X433" s="141"/>
      <c r="Y433" s="141"/>
      <c r="Z433" s="141"/>
      <c r="AA433" s="141"/>
      <c r="AB433" s="141"/>
      <c r="AC433" s="141"/>
      <c r="AD433" s="146"/>
      <c r="AE433" s="141"/>
      <c r="AF433" s="141"/>
      <c r="AG433" s="141"/>
      <c r="AH433" s="141"/>
      <c r="AI433" s="141"/>
      <c r="AJ433" s="141"/>
      <c r="AK433" s="141"/>
      <c r="AL433" s="141"/>
      <c r="AM433" s="141"/>
      <c r="AN433" s="141"/>
      <c r="AO433" s="141"/>
      <c r="AP433" s="141"/>
      <c r="AQ433" s="141"/>
      <c r="AR433" s="141"/>
      <c r="AS433" s="141"/>
      <c r="AT433" s="141"/>
      <c r="AU433" s="141"/>
      <c r="AV433" s="141"/>
      <c r="AW433" s="141"/>
      <c r="AX433" s="141"/>
      <c r="AY433" s="141"/>
      <c r="AZ433" s="141"/>
      <c r="BA433" s="141"/>
      <c r="BB433" s="141"/>
      <c r="BC433" s="141"/>
    </row>
    <row r="434" spans="1:55" ht="15.75" customHeight="1">
      <c r="A434" s="141"/>
      <c r="B434" s="141"/>
      <c r="C434" s="141"/>
      <c r="D434" s="141"/>
      <c r="E434" s="141"/>
      <c r="F434" s="141"/>
      <c r="G434" s="141"/>
      <c r="H434" s="141"/>
      <c r="I434" s="141"/>
      <c r="J434" s="141"/>
      <c r="K434" s="141"/>
      <c r="L434" s="141"/>
      <c r="M434" s="141"/>
      <c r="N434" s="141"/>
      <c r="O434" s="141"/>
      <c r="P434" s="141"/>
      <c r="Q434" s="141"/>
      <c r="R434" s="141"/>
      <c r="S434" s="141"/>
      <c r="T434" s="141"/>
      <c r="U434" s="141"/>
      <c r="V434" s="141"/>
      <c r="W434" s="141"/>
      <c r="X434" s="141"/>
      <c r="Y434" s="141"/>
      <c r="Z434" s="141"/>
      <c r="AA434" s="141"/>
      <c r="AB434" s="141"/>
      <c r="AC434" s="141"/>
      <c r="AD434" s="146"/>
      <c r="AE434" s="141"/>
      <c r="AF434" s="141"/>
      <c r="AG434" s="141"/>
      <c r="AH434" s="141"/>
      <c r="AI434" s="141"/>
      <c r="AJ434" s="141"/>
      <c r="AK434" s="141"/>
      <c r="AL434" s="141"/>
      <c r="AM434" s="141"/>
      <c r="AN434" s="141"/>
      <c r="AO434" s="141"/>
      <c r="AP434" s="141"/>
      <c r="AQ434" s="141"/>
      <c r="AR434" s="141"/>
      <c r="AS434" s="141"/>
      <c r="AT434" s="141"/>
      <c r="AU434" s="141"/>
      <c r="AV434" s="141"/>
      <c r="AW434" s="141"/>
      <c r="AX434" s="141"/>
      <c r="AY434" s="141"/>
      <c r="AZ434" s="141"/>
      <c r="BA434" s="141"/>
      <c r="BB434" s="141"/>
      <c r="BC434" s="141"/>
    </row>
    <row r="435" spans="1:55" ht="15.75" customHeight="1">
      <c r="A435" s="141"/>
      <c r="B435" s="141"/>
      <c r="C435" s="141"/>
      <c r="D435" s="141"/>
      <c r="E435" s="141"/>
      <c r="F435" s="141"/>
      <c r="G435" s="141"/>
      <c r="H435" s="141"/>
      <c r="I435" s="141"/>
      <c r="J435" s="141"/>
      <c r="K435" s="141"/>
      <c r="L435" s="141"/>
      <c r="M435" s="141"/>
      <c r="N435" s="141"/>
      <c r="O435" s="141"/>
      <c r="P435" s="141"/>
      <c r="Q435" s="141"/>
      <c r="R435" s="141"/>
      <c r="S435" s="141"/>
      <c r="T435" s="141"/>
      <c r="U435" s="141"/>
      <c r="V435" s="141"/>
      <c r="W435" s="141"/>
      <c r="X435" s="141"/>
      <c r="Y435" s="141"/>
      <c r="Z435" s="141"/>
      <c r="AA435" s="141"/>
      <c r="AB435" s="141"/>
      <c r="AC435" s="141"/>
      <c r="AD435" s="146"/>
      <c r="AE435" s="141"/>
      <c r="AF435" s="141"/>
      <c r="AG435" s="141"/>
      <c r="AH435" s="141"/>
      <c r="AI435" s="141"/>
      <c r="AJ435" s="141"/>
      <c r="AK435" s="141"/>
      <c r="AL435" s="141"/>
      <c r="AM435" s="141"/>
      <c r="AN435" s="141"/>
      <c r="AO435" s="141"/>
      <c r="AP435" s="141"/>
      <c r="AQ435" s="141"/>
      <c r="AR435" s="141"/>
      <c r="AS435" s="141"/>
      <c r="AT435" s="141"/>
      <c r="AU435" s="141"/>
      <c r="AV435" s="141"/>
      <c r="AW435" s="141"/>
      <c r="AX435" s="141"/>
      <c r="AY435" s="141"/>
      <c r="AZ435" s="141"/>
      <c r="BA435" s="141"/>
      <c r="BB435" s="141"/>
      <c r="BC435" s="141"/>
    </row>
    <row r="436" spans="1:55" ht="15.75" customHeight="1">
      <c r="A436" s="141"/>
      <c r="B436" s="141"/>
      <c r="C436" s="141"/>
      <c r="D436" s="141"/>
      <c r="E436" s="141"/>
      <c r="F436" s="141"/>
      <c r="G436" s="141"/>
      <c r="H436" s="141"/>
      <c r="I436" s="141"/>
      <c r="J436" s="141"/>
      <c r="K436" s="141"/>
      <c r="L436" s="141"/>
      <c r="M436" s="141"/>
      <c r="N436" s="141"/>
      <c r="O436" s="141"/>
      <c r="P436" s="141"/>
      <c r="Q436" s="141"/>
      <c r="R436" s="141"/>
      <c r="S436" s="141"/>
      <c r="T436" s="141"/>
      <c r="U436" s="141"/>
      <c r="V436" s="141"/>
      <c r="W436" s="141"/>
      <c r="X436" s="141"/>
      <c r="Y436" s="141"/>
      <c r="Z436" s="141"/>
      <c r="AA436" s="141"/>
      <c r="AB436" s="141"/>
      <c r="AC436" s="141"/>
      <c r="AD436" s="146"/>
      <c r="AE436" s="141"/>
      <c r="AF436" s="141"/>
      <c r="AG436" s="141"/>
      <c r="AH436" s="141"/>
      <c r="AI436" s="141"/>
      <c r="AJ436" s="141"/>
      <c r="AK436" s="141"/>
      <c r="AL436" s="141"/>
      <c r="AM436" s="141"/>
      <c r="AN436" s="141"/>
      <c r="AO436" s="141"/>
      <c r="AP436" s="141"/>
      <c r="AQ436" s="141"/>
      <c r="AR436" s="141"/>
      <c r="AS436" s="141"/>
      <c r="AT436" s="141"/>
      <c r="AU436" s="141"/>
      <c r="AV436" s="141"/>
      <c r="AW436" s="141"/>
      <c r="AX436" s="141"/>
      <c r="AY436" s="141"/>
      <c r="AZ436" s="141"/>
      <c r="BA436" s="141"/>
      <c r="BB436" s="141"/>
      <c r="BC436" s="141"/>
    </row>
    <row r="437" spans="1:55" ht="15.75" customHeight="1">
      <c r="A437" s="141"/>
      <c r="B437" s="141"/>
      <c r="C437" s="141"/>
      <c r="D437" s="141"/>
      <c r="E437" s="141"/>
      <c r="F437" s="141"/>
      <c r="G437" s="141"/>
      <c r="H437" s="141"/>
      <c r="I437" s="141"/>
      <c r="J437" s="141"/>
      <c r="K437" s="141"/>
      <c r="L437" s="141"/>
      <c r="M437" s="141"/>
      <c r="N437" s="141"/>
      <c r="O437" s="141"/>
      <c r="P437" s="141"/>
      <c r="Q437" s="141"/>
      <c r="R437" s="141"/>
      <c r="S437" s="141"/>
      <c r="T437" s="141"/>
      <c r="U437" s="141"/>
      <c r="V437" s="141"/>
      <c r="W437" s="141"/>
      <c r="X437" s="141"/>
      <c r="Y437" s="141"/>
      <c r="Z437" s="141"/>
      <c r="AA437" s="141"/>
      <c r="AB437" s="141"/>
      <c r="AC437" s="141"/>
      <c r="AD437" s="146"/>
      <c r="AE437" s="141"/>
      <c r="AF437" s="141"/>
      <c r="AG437" s="141"/>
      <c r="AH437" s="141"/>
      <c r="AI437" s="141"/>
      <c r="AJ437" s="141"/>
      <c r="AK437" s="141"/>
      <c r="AL437" s="141"/>
      <c r="AM437" s="141"/>
      <c r="AN437" s="141"/>
      <c r="AO437" s="141"/>
      <c r="AP437" s="141"/>
      <c r="AQ437" s="141"/>
      <c r="AR437" s="141"/>
      <c r="AS437" s="141"/>
      <c r="AT437" s="141"/>
      <c r="AU437" s="141"/>
      <c r="AV437" s="141"/>
      <c r="AW437" s="141"/>
      <c r="AX437" s="141"/>
      <c r="AY437" s="141"/>
      <c r="AZ437" s="141"/>
      <c r="BA437" s="141"/>
      <c r="BB437" s="141"/>
      <c r="BC437" s="141"/>
    </row>
    <row r="438" spans="1:55" ht="15.75" customHeight="1">
      <c r="A438" s="141"/>
      <c r="B438" s="141"/>
      <c r="C438" s="141"/>
      <c r="D438" s="141"/>
      <c r="E438" s="141"/>
      <c r="F438" s="141"/>
      <c r="G438" s="141"/>
      <c r="H438" s="141"/>
      <c r="I438" s="141"/>
      <c r="J438" s="141"/>
      <c r="K438" s="141"/>
      <c r="L438" s="141"/>
      <c r="M438" s="141"/>
      <c r="N438" s="141"/>
      <c r="O438" s="141"/>
      <c r="P438" s="141"/>
      <c r="Q438" s="141"/>
      <c r="R438" s="141"/>
      <c r="S438" s="141"/>
      <c r="T438" s="141"/>
      <c r="U438" s="141"/>
      <c r="V438" s="141"/>
      <c r="W438" s="141"/>
      <c r="X438" s="141"/>
      <c r="Y438" s="141"/>
      <c r="Z438" s="141"/>
      <c r="AA438" s="141"/>
      <c r="AB438" s="141"/>
      <c r="AC438" s="141"/>
      <c r="AD438" s="146"/>
      <c r="AE438" s="141"/>
      <c r="AF438" s="141"/>
      <c r="AG438" s="141"/>
      <c r="AH438" s="141"/>
      <c r="AI438" s="141"/>
      <c r="AJ438" s="141"/>
      <c r="AK438" s="141"/>
      <c r="AL438" s="141"/>
      <c r="AM438" s="141"/>
      <c r="AN438" s="141"/>
      <c r="AO438" s="141"/>
      <c r="AP438" s="141"/>
      <c r="AQ438" s="141"/>
      <c r="AR438" s="141"/>
      <c r="AS438" s="141"/>
      <c r="AT438" s="141"/>
      <c r="AU438" s="141"/>
      <c r="AV438" s="141"/>
      <c r="AW438" s="141"/>
      <c r="AX438" s="141"/>
      <c r="AY438" s="141"/>
      <c r="AZ438" s="141"/>
      <c r="BA438" s="141"/>
      <c r="BB438" s="141"/>
      <c r="BC438" s="141"/>
    </row>
    <row r="439" spans="1:55" ht="15.75" customHeight="1">
      <c r="A439" s="141"/>
      <c r="B439" s="141"/>
      <c r="C439" s="141"/>
      <c r="D439" s="141"/>
      <c r="E439" s="141"/>
      <c r="F439" s="141"/>
      <c r="G439" s="141"/>
      <c r="H439" s="141"/>
      <c r="I439" s="141"/>
      <c r="J439" s="141"/>
      <c r="K439" s="141"/>
      <c r="L439" s="141"/>
      <c r="M439" s="141"/>
      <c r="N439" s="141"/>
      <c r="O439" s="141"/>
      <c r="P439" s="141"/>
      <c r="Q439" s="141"/>
      <c r="R439" s="141"/>
      <c r="S439" s="141"/>
      <c r="T439" s="141"/>
      <c r="U439" s="141"/>
      <c r="V439" s="141"/>
      <c r="W439" s="141"/>
      <c r="X439" s="141"/>
      <c r="Y439" s="141"/>
      <c r="Z439" s="141"/>
      <c r="AA439" s="141"/>
      <c r="AB439" s="141"/>
      <c r="AC439" s="141"/>
      <c r="AD439" s="146"/>
      <c r="AE439" s="141"/>
      <c r="AF439" s="141"/>
      <c r="AG439" s="141"/>
      <c r="AH439" s="141"/>
      <c r="AI439" s="141"/>
      <c r="AJ439" s="141"/>
      <c r="AK439" s="141"/>
      <c r="AL439" s="141"/>
      <c r="AM439" s="141"/>
      <c r="AN439" s="141"/>
      <c r="AO439" s="141"/>
      <c r="AP439" s="141"/>
      <c r="AQ439" s="141"/>
      <c r="AR439" s="141"/>
      <c r="AS439" s="141"/>
      <c r="AT439" s="141"/>
      <c r="AU439" s="141"/>
      <c r="AV439" s="141"/>
      <c r="AW439" s="141"/>
      <c r="AX439" s="141"/>
      <c r="AY439" s="141"/>
      <c r="AZ439" s="141"/>
      <c r="BA439" s="141"/>
      <c r="BB439" s="141"/>
      <c r="BC439" s="141"/>
    </row>
    <row r="440" spans="1:55" ht="15.75" customHeight="1">
      <c r="A440" s="141"/>
      <c r="B440" s="141"/>
      <c r="C440" s="141"/>
      <c r="D440" s="141"/>
      <c r="E440" s="141"/>
      <c r="F440" s="141"/>
      <c r="G440" s="141"/>
      <c r="H440" s="141"/>
      <c r="I440" s="141"/>
      <c r="J440" s="141"/>
      <c r="K440" s="141"/>
      <c r="L440" s="141"/>
      <c r="M440" s="141"/>
      <c r="N440" s="141"/>
      <c r="O440" s="141"/>
      <c r="P440" s="141"/>
      <c r="Q440" s="141"/>
      <c r="R440" s="141"/>
      <c r="S440" s="141"/>
      <c r="T440" s="141"/>
      <c r="U440" s="141"/>
      <c r="V440" s="141"/>
      <c r="W440" s="141"/>
      <c r="X440" s="141"/>
      <c r="Y440" s="141"/>
      <c r="Z440" s="141"/>
      <c r="AA440" s="141"/>
      <c r="AB440" s="141"/>
      <c r="AC440" s="141"/>
      <c r="AD440" s="146"/>
      <c r="AE440" s="141"/>
      <c r="AF440" s="141"/>
      <c r="AG440" s="141"/>
      <c r="AH440" s="141"/>
      <c r="AI440" s="141"/>
      <c r="AJ440" s="141"/>
      <c r="AK440" s="141"/>
      <c r="AL440" s="141"/>
      <c r="AM440" s="141"/>
      <c r="AN440" s="141"/>
      <c r="AO440" s="141"/>
      <c r="AP440" s="141"/>
      <c r="AQ440" s="141"/>
      <c r="AR440" s="141"/>
      <c r="AS440" s="141"/>
      <c r="AT440" s="141"/>
      <c r="AU440" s="141"/>
      <c r="AV440" s="141"/>
      <c r="AW440" s="141"/>
      <c r="AX440" s="141"/>
      <c r="AY440" s="141"/>
      <c r="AZ440" s="141"/>
      <c r="BA440" s="141"/>
      <c r="BB440" s="141"/>
      <c r="BC440" s="141"/>
    </row>
    <row r="441" spans="1:55" ht="15.75" customHeight="1">
      <c r="A441" s="141"/>
      <c r="B441" s="141"/>
      <c r="C441" s="141"/>
      <c r="D441" s="141"/>
      <c r="E441" s="141"/>
      <c r="F441" s="141"/>
      <c r="G441" s="141"/>
      <c r="H441" s="141"/>
      <c r="I441" s="141"/>
      <c r="J441" s="141"/>
      <c r="K441" s="141"/>
      <c r="L441" s="141"/>
      <c r="M441" s="141"/>
      <c r="N441" s="141"/>
      <c r="O441" s="141"/>
      <c r="P441" s="141"/>
      <c r="Q441" s="141"/>
      <c r="R441" s="141"/>
      <c r="S441" s="141"/>
      <c r="T441" s="141"/>
      <c r="U441" s="141"/>
      <c r="V441" s="141"/>
      <c r="W441" s="141"/>
      <c r="X441" s="141"/>
      <c r="Y441" s="141"/>
      <c r="Z441" s="141"/>
      <c r="AA441" s="141"/>
      <c r="AB441" s="141"/>
      <c r="AC441" s="141"/>
      <c r="AD441" s="146"/>
      <c r="AE441" s="141"/>
      <c r="AF441" s="141"/>
      <c r="AG441" s="141"/>
      <c r="AH441" s="141"/>
      <c r="AI441" s="141"/>
      <c r="AJ441" s="141"/>
      <c r="AK441" s="141"/>
      <c r="AL441" s="141"/>
      <c r="AM441" s="141"/>
      <c r="AN441" s="141"/>
      <c r="AO441" s="141"/>
      <c r="AP441" s="141"/>
      <c r="AQ441" s="141"/>
      <c r="AR441" s="141"/>
      <c r="AS441" s="141"/>
      <c r="AT441" s="141"/>
      <c r="AU441" s="141"/>
      <c r="AV441" s="141"/>
      <c r="AW441" s="141"/>
      <c r="AX441" s="141"/>
      <c r="AY441" s="141"/>
      <c r="AZ441" s="141"/>
      <c r="BA441" s="141"/>
      <c r="BB441" s="141"/>
      <c r="BC441" s="141"/>
    </row>
    <row r="442" spans="1:55" ht="15.75" customHeight="1">
      <c r="A442" s="141"/>
      <c r="B442" s="141"/>
      <c r="C442" s="141"/>
      <c r="D442" s="141"/>
      <c r="E442" s="141"/>
      <c r="F442" s="141"/>
      <c r="G442" s="141"/>
      <c r="H442" s="141"/>
      <c r="I442" s="141"/>
      <c r="J442" s="141"/>
      <c r="K442" s="141"/>
      <c r="L442" s="141"/>
      <c r="M442" s="141"/>
      <c r="N442" s="141"/>
      <c r="O442" s="141"/>
      <c r="P442" s="141"/>
      <c r="Q442" s="141"/>
      <c r="R442" s="141"/>
      <c r="S442" s="141"/>
      <c r="T442" s="141"/>
      <c r="U442" s="141"/>
      <c r="V442" s="141"/>
      <c r="W442" s="141"/>
      <c r="X442" s="141"/>
      <c r="Y442" s="141"/>
      <c r="Z442" s="141"/>
      <c r="AA442" s="141"/>
      <c r="AB442" s="141"/>
      <c r="AC442" s="141"/>
      <c r="AD442" s="146"/>
      <c r="AE442" s="141"/>
      <c r="AF442" s="141"/>
      <c r="AG442" s="141"/>
      <c r="AH442" s="141"/>
      <c r="AI442" s="141"/>
      <c r="AJ442" s="141"/>
      <c r="AK442" s="141"/>
      <c r="AL442" s="141"/>
      <c r="AM442" s="141"/>
      <c r="AN442" s="141"/>
      <c r="AO442" s="141"/>
      <c r="AP442" s="141"/>
      <c r="AQ442" s="141"/>
      <c r="AR442" s="141"/>
      <c r="AS442" s="141"/>
      <c r="AT442" s="141"/>
      <c r="AU442" s="141"/>
      <c r="AV442" s="141"/>
      <c r="AW442" s="141"/>
      <c r="AX442" s="141"/>
      <c r="AY442" s="141"/>
      <c r="AZ442" s="141"/>
      <c r="BA442" s="141"/>
      <c r="BB442" s="141"/>
      <c r="BC442" s="141"/>
    </row>
    <row r="443" spans="1:55" ht="15.75" customHeight="1">
      <c r="A443" s="141"/>
      <c r="B443" s="141"/>
      <c r="C443" s="141"/>
      <c r="D443" s="141"/>
      <c r="E443" s="141"/>
      <c r="F443" s="141"/>
      <c r="G443" s="141"/>
      <c r="H443" s="141"/>
      <c r="I443" s="141"/>
      <c r="J443" s="141"/>
      <c r="K443" s="141"/>
      <c r="L443" s="141"/>
      <c r="M443" s="141"/>
      <c r="N443" s="141"/>
      <c r="O443" s="141"/>
      <c r="P443" s="141"/>
      <c r="Q443" s="141"/>
      <c r="R443" s="141"/>
      <c r="S443" s="141"/>
      <c r="T443" s="141"/>
      <c r="U443" s="141"/>
      <c r="V443" s="141"/>
      <c r="W443" s="141"/>
      <c r="X443" s="141"/>
      <c r="Y443" s="141"/>
      <c r="Z443" s="141"/>
      <c r="AA443" s="141"/>
      <c r="AB443" s="141"/>
      <c r="AC443" s="141"/>
      <c r="AD443" s="146"/>
      <c r="AE443" s="141"/>
      <c r="AF443" s="141"/>
      <c r="AG443" s="141"/>
      <c r="AH443" s="141"/>
      <c r="AI443" s="141"/>
      <c r="AJ443" s="141"/>
      <c r="AK443" s="141"/>
      <c r="AL443" s="141"/>
      <c r="AM443" s="141"/>
      <c r="AN443" s="141"/>
      <c r="AO443" s="141"/>
      <c r="AP443" s="141"/>
      <c r="AQ443" s="141"/>
      <c r="AR443" s="141"/>
      <c r="AS443" s="141"/>
      <c r="AT443" s="141"/>
      <c r="AU443" s="141"/>
      <c r="AV443" s="141"/>
      <c r="AW443" s="141"/>
      <c r="AX443" s="141"/>
      <c r="AY443" s="141"/>
      <c r="AZ443" s="141"/>
      <c r="BA443" s="141"/>
      <c r="BB443" s="141"/>
      <c r="BC443" s="141"/>
    </row>
    <row r="444" spans="1:55" ht="15.75" customHeight="1">
      <c r="A444" s="141"/>
      <c r="B444" s="141"/>
      <c r="C444" s="141"/>
      <c r="D444" s="141"/>
      <c r="E444" s="141"/>
      <c r="F444" s="141"/>
      <c r="G444" s="141"/>
      <c r="H444" s="141"/>
      <c r="I444" s="141"/>
      <c r="J444" s="141"/>
      <c r="K444" s="141"/>
      <c r="L444" s="141"/>
      <c r="M444" s="141"/>
      <c r="N444" s="141"/>
      <c r="O444" s="141"/>
      <c r="P444" s="141"/>
      <c r="Q444" s="141"/>
      <c r="R444" s="141"/>
      <c r="S444" s="141"/>
      <c r="T444" s="141"/>
      <c r="U444" s="141"/>
      <c r="V444" s="141"/>
      <c r="W444" s="141"/>
      <c r="X444" s="141"/>
      <c r="Y444" s="141"/>
      <c r="Z444" s="141"/>
      <c r="AA444" s="141"/>
      <c r="AB444" s="141"/>
      <c r="AC444" s="141"/>
      <c r="AD444" s="146"/>
      <c r="AE444" s="141"/>
      <c r="AF444" s="141"/>
      <c r="AG444" s="141"/>
      <c r="AH444" s="141"/>
      <c r="AI444" s="141"/>
      <c r="AJ444" s="141"/>
      <c r="AK444" s="141"/>
      <c r="AL444" s="141"/>
      <c r="AM444" s="141"/>
      <c r="AN444" s="141"/>
      <c r="AO444" s="141"/>
      <c r="AP444" s="141"/>
      <c r="AQ444" s="141"/>
      <c r="AR444" s="141"/>
      <c r="AS444" s="141"/>
      <c r="AT444" s="141"/>
      <c r="AU444" s="141"/>
      <c r="AV444" s="141"/>
      <c r="AW444" s="141"/>
      <c r="AX444" s="141"/>
      <c r="AY444" s="141"/>
      <c r="AZ444" s="141"/>
      <c r="BA444" s="141"/>
      <c r="BB444" s="141"/>
      <c r="BC444" s="141"/>
    </row>
    <row r="445" spans="1:55" ht="15.75" customHeight="1">
      <c r="A445" s="141"/>
      <c r="B445" s="141"/>
      <c r="C445" s="141"/>
      <c r="D445" s="141"/>
      <c r="E445" s="141"/>
      <c r="F445" s="141"/>
      <c r="G445" s="141"/>
      <c r="H445" s="141"/>
      <c r="I445" s="141"/>
      <c r="J445" s="141"/>
      <c r="K445" s="141"/>
      <c r="L445" s="141"/>
      <c r="M445" s="141"/>
      <c r="N445" s="141"/>
      <c r="O445" s="141"/>
      <c r="P445" s="141"/>
      <c r="Q445" s="141"/>
      <c r="R445" s="141"/>
      <c r="S445" s="141"/>
      <c r="T445" s="141"/>
      <c r="U445" s="141"/>
      <c r="V445" s="141"/>
      <c r="W445" s="141"/>
      <c r="X445" s="141"/>
      <c r="Y445" s="141"/>
      <c r="Z445" s="141"/>
      <c r="AA445" s="141"/>
      <c r="AB445" s="141"/>
      <c r="AC445" s="141"/>
      <c r="AD445" s="146"/>
      <c r="AE445" s="141"/>
      <c r="AF445" s="141"/>
      <c r="AG445" s="141"/>
      <c r="AH445" s="141"/>
      <c r="AI445" s="141"/>
      <c r="AJ445" s="141"/>
      <c r="AK445" s="141"/>
      <c r="AL445" s="141"/>
      <c r="AM445" s="141"/>
      <c r="AN445" s="141"/>
      <c r="AO445" s="141"/>
      <c r="AP445" s="141"/>
      <c r="AQ445" s="141"/>
      <c r="AR445" s="141"/>
      <c r="AS445" s="141"/>
      <c r="AT445" s="141"/>
      <c r="AU445" s="141"/>
      <c r="AV445" s="141"/>
      <c r="AW445" s="141"/>
      <c r="AX445" s="141"/>
      <c r="AY445" s="141"/>
      <c r="AZ445" s="141"/>
      <c r="BA445" s="141"/>
      <c r="BB445" s="141"/>
      <c r="BC445" s="141"/>
    </row>
    <row r="446" spans="1:55" ht="15.75" customHeight="1">
      <c r="A446" s="141"/>
      <c r="B446" s="141"/>
      <c r="C446" s="141"/>
      <c r="D446" s="141"/>
      <c r="E446" s="141"/>
      <c r="F446" s="141"/>
      <c r="G446" s="141"/>
      <c r="H446" s="141"/>
      <c r="I446" s="141"/>
      <c r="J446" s="141"/>
      <c r="K446" s="141"/>
      <c r="L446" s="141"/>
      <c r="M446" s="141"/>
      <c r="N446" s="141"/>
      <c r="O446" s="141"/>
      <c r="P446" s="141"/>
      <c r="Q446" s="141"/>
      <c r="R446" s="141"/>
      <c r="S446" s="141"/>
      <c r="T446" s="141"/>
      <c r="U446" s="141"/>
      <c r="V446" s="141"/>
      <c r="W446" s="141"/>
      <c r="X446" s="141"/>
      <c r="Y446" s="141"/>
      <c r="Z446" s="141"/>
      <c r="AA446" s="141"/>
      <c r="AB446" s="141"/>
      <c r="AC446" s="141"/>
      <c r="AD446" s="146"/>
      <c r="AE446" s="141"/>
      <c r="AF446" s="141"/>
      <c r="AG446" s="141"/>
      <c r="AH446" s="141"/>
      <c r="AI446" s="141"/>
      <c r="AJ446" s="141"/>
      <c r="AK446" s="141"/>
      <c r="AL446" s="141"/>
      <c r="AM446" s="141"/>
      <c r="AN446" s="141"/>
      <c r="AO446" s="141"/>
      <c r="AP446" s="141"/>
      <c r="AQ446" s="141"/>
      <c r="AR446" s="141"/>
      <c r="AS446" s="141"/>
      <c r="AT446" s="141"/>
      <c r="AU446" s="141"/>
      <c r="AV446" s="141"/>
      <c r="AW446" s="141"/>
      <c r="AX446" s="141"/>
      <c r="AY446" s="141"/>
      <c r="AZ446" s="141"/>
      <c r="BA446" s="141"/>
      <c r="BB446" s="141"/>
      <c r="BC446" s="141"/>
    </row>
    <row r="447" spans="1:55" ht="15.75" customHeight="1">
      <c r="A447" s="141"/>
      <c r="B447" s="141"/>
      <c r="C447" s="141"/>
      <c r="D447" s="141"/>
      <c r="E447" s="141"/>
      <c r="F447" s="141"/>
      <c r="G447" s="141"/>
      <c r="H447" s="141"/>
      <c r="I447" s="141"/>
      <c r="J447" s="141"/>
      <c r="K447" s="141"/>
      <c r="L447" s="141"/>
      <c r="M447" s="141"/>
      <c r="N447" s="141"/>
      <c r="O447" s="141"/>
      <c r="P447" s="141"/>
      <c r="Q447" s="141"/>
      <c r="R447" s="141"/>
      <c r="S447" s="141"/>
      <c r="T447" s="141"/>
      <c r="U447" s="141"/>
      <c r="V447" s="141"/>
      <c r="W447" s="141"/>
      <c r="X447" s="141"/>
      <c r="Y447" s="141"/>
      <c r="Z447" s="141"/>
      <c r="AA447" s="141"/>
      <c r="AB447" s="141"/>
      <c r="AC447" s="141"/>
      <c r="AD447" s="146"/>
      <c r="AE447" s="141"/>
      <c r="AF447" s="141"/>
      <c r="AG447" s="141"/>
      <c r="AH447" s="141"/>
      <c r="AI447" s="141"/>
      <c r="AJ447" s="141"/>
      <c r="AK447" s="141"/>
      <c r="AL447" s="141"/>
      <c r="AM447" s="141"/>
      <c r="AN447" s="141"/>
      <c r="AO447" s="141"/>
      <c r="AP447" s="141"/>
      <c r="AQ447" s="141"/>
      <c r="AR447" s="141"/>
      <c r="AS447" s="141"/>
      <c r="AT447" s="141"/>
      <c r="AU447" s="141"/>
      <c r="AV447" s="141"/>
      <c r="AW447" s="141"/>
      <c r="AX447" s="141"/>
      <c r="AY447" s="141"/>
      <c r="AZ447" s="141"/>
      <c r="BA447" s="141"/>
      <c r="BB447" s="141"/>
      <c r="BC447" s="141"/>
    </row>
    <row r="448" spans="1:55" ht="15.75" customHeight="1">
      <c r="A448" s="141"/>
      <c r="B448" s="141"/>
      <c r="C448" s="141"/>
      <c r="D448" s="141"/>
      <c r="E448" s="141"/>
      <c r="F448" s="141"/>
      <c r="G448" s="141"/>
      <c r="H448" s="141"/>
      <c r="I448" s="141"/>
      <c r="J448" s="141"/>
      <c r="K448" s="141"/>
      <c r="L448" s="141"/>
      <c r="M448" s="141"/>
      <c r="N448" s="141"/>
      <c r="O448" s="141"/>
      <c r="P448" s="141"/>
      <c r="Q448" s="141"/>
      <c r="R448" s="141"/>
      <c r="S448" s="141"/>
      <c r="T448" s="141"/>
      <c r="U448" s="141"/>
      <c r="V448" s="141"/>
      <c r="W448" s="141"/>
      <c r="X448" s="141"/>
      <c r="Y448" s="141"/>
      <c r="Z448" s="141"/>
      <c r="AA448" s="141"/>
      <c r="AB448" s="141"/>
      <c r="AC448" s="141"/>
      <c r="AD448" s="146"/>
      <c r="AE448" s="141"/>
      <c r="AF448" s="141"/>
      <c r="AG448" s="141"/>
      <c r="AH448" s="141"/>
      <c r="AI448" s="141"/>
      <c r="AJ448" s="141"/>
      <c r="AK448" s="141"/>
      <c r="AL448" s="141"/>
      <c r="AM448" s="141"/>
      <c r="AN448" s="141"/>
      <c r="AO448" s="141"/>
      <c r="AP448" s="141"/>
      <c r="AQ448" s="141"/>
      <c r="AR448" s="141"/>
      <c r="AS448" s="141"/>
      <c r="AT448" s="141"/>
      <c r="AU448" s="141"/>
      <c r="AV448" s="141"/>
      <c r="AW448" s="141"/>
      <c r="AX448" s="141"/>
      <c r="AY448" s="141"/>
      <c r="AZ448" s="141"/>
      <c r="BA448" s="141"/>
      <c r="BB448" s="141"/>
      <c r="BC448" s="141"/>
    </row>
    <row r="449" spans="1:55" ht="15.75" customHeight="1">
      <c r="A449" s="141"/>
      <c r="B449" s="141"/>
      <c r="C449" s="141"/>
      <c r="D449" s="141"/>
      <c r="E449" s="141"/>
      <c r="F449" s="141"/>
      <c r="G449" s="141"/>
      <c r="H449" s="141"/>
      <c r="I449" s="141"/>
      <c r="J449" s="141"/>
      <c r="K449" s="141"/>
      <c r="L449" s="141"/>
      <c r="M449" s="141"/>
      <c r="N449" s="141"/>
      <c r="O449" s="141"/>
      <c r="P449" s="141"/>
      <c r="Q449" s="141"/>
      <c r="R449" s="141"/>
      <c r="S449" s="141"/>
      <c r="T449" s="141"/>
      <c r="U449" s="141"/>
      <c r="V449" s="141"/>
      <c r="W449" s="141"/>
      <c r="X449" s="141"/>
      <c r="Y449" s="141"/>
      <c r="Z449" s="141"/>
      <c r="AA449" s="141"/>
      <c r="AB449" s="141"/>
      <c r="AC449" s="141"/>
      <c r="AD449" s="146"/>
      <c r="AE449" s="141"/>
      <c r="AF449" s="141"/>
      <c r="AG449" s="141"/>
      <c r="AH449" s="141"/>
      <c r="AI449" s="141"/>
      <c r="AJ449" s="141"/>
      <c r="AK449" s="141"/>
      <c r="AL449" s="141"/>
      <c r="AM449" s="141"/>
      <c r="AN449" s="141"/>
      <c r="AO449" s="141"/>
      <c r="AP449" s="141"/>
      <c r="AQ449" s="141"/>
      <c r="AR449" s="141"/>
      <c r="AS449" s="141"/>
      <c r="AT449" s="141"/>
      <c r="AU449" s="141"/>
      <c r="AV449" s="141"/>
      <c r="AW449" s="141"/>
      <c r="AX449" s="141"/>
      <c r="AY449" s="141"/>
      <c r="AZ449" s="141"/>
      <c r="BA449" s="141"/>
      <c r="BB449" s="141"/>
      <c r="BC449" s="141"/>
    </row>
    <row r="450" spans="1:55" ht="15.75" customHeight="1">
      <c r="A450" s="141"/>
      <c r="B450" s="141"/>
      <c r="C450" s="141"/>
      <c r="D450" s="141"/>
      <c r="E450" s="141"/>
      <c r="F450" s="141"/>
      <c r="G450" s="141"/>
      <c r="H450" s="141"/>
      <c r="I450" s="141"/>
      <c r="J450" s="141"/>
      <c r="K450" s="141"/>
      <c r="L450" s="141"/>
      <c r="M450" s="141"/>
      <c r="N450" s="141"/>
      <c r="O450" s="141"/>
      <c r="P450" s="141"/>
      <c r="Q450" s="141"/>
      <c r="R450" s="141"/>
      <c r="S450" s="141"/>
      <c r="T450" s="141"/>
      <c r="U450" s="141"/>
      <c r="V450" s="141"/>
      <c r="W450" s="141"/>
      <c r="X450" s="141"/>
      <c r="Y450" s="141"/>
      <c r="Z450" s="141"/>
      <c r="AA450" s="141"/>
      <c r="AB450" s="141"/>
      <c r="AC450" s="141"/>
      <c r="AD450" s="146"/>
      <c r="AE450" s="141"/>
      <c r="AF450" s="141"/>
      <c r="AG450" s="141"/>
      <c r="AH450" s="141"/>
      <c r="AI450" s="141"/>
      <c r="AJ450" s="141"/>
      <c r="AK450" s="141"/>
      <c r="AL450" s="141"/>
      <c r="AM450" s="141"/>
      <c r="AN450" s="141"/>
      <c r="AO450" s="141"/>
      <c r="AP450" s="141"/>
      <c r="AQ450" s="141"/>
      <c r="AR450" s="141"/>
      <c r="AS450" s="141"/>
      <c r="AT450" s="141"/>
      <c r="AU450" s="141"/>
      <c r="AV450" s="141"/>
      <c r="AW450" s="141"/>
      <c r="AX450" s="141"/>
      <c r="AY450" s="141"/>
      <c r="AZ450" s="141"/>
      <c r="BA450" s="141"/>
      <c r="BB450" s="141"/>
      <c r="BC450" s="141"/>
    </row>
    <row r="451" spans="1:55" ht="15.75" customHeight="1">
      <c r="A451" s="141"/>
      <c r="B451" s="141"/>
      <c r="C451" s="141"/>
      <c r="D451" s="141"/>
      <c r="E451" s="141"/>
      <c r="F451" s="141"/>
      <c r="G451" s="141"/>
      <c r="H451" s="141"/>
      <c r="I451" s="141"/>
      <c r="J451" s="141"/>
      <c r="K451" s="141"/>
      <c r="L451" s="141"/>
      <c r="M451" s="141"/>
      <c r="N451" s="141"/>
      <c r="O451" s="141"/>
      <c r="P451" s="141"/>
      <c r="Q451" s="141"/>
      <c r="R451" s="141"/>
      <c r="S451" s="141"/>
      <c r="T451" s="141"/>
      <c r="U451" s="141"/>
      <c r="V451" s="141"/>
      <c r="W451" s="141"/>
      <c r="X451" s="141"/>
      <c r="Y451" s="141"/>
      <c r="Z451" s="141"/>
      <c r="AA451" s="141"/>
      <c r="AB451" s="141"/>
      <c r="AC451" s="141"/>
      <c r="AD451" s="146"/>
      <c r="AE451" s="141"/>
      <c r="AF451" s="141"/>
      <c r="AG451" s="141"/>
      <c r="AH451" s="141"/>
      <c r="AI451" s="141"/>
      <c r="AJ451" s="141"/>
      <c r="AK451" s="141"/>
      <c r="AL451" s="141"/>
      <c r="AM451" s="141"/>
      <c r="AN451" s="141"/>
      <c r="AO451" s="141"/>
      <c r="AP451" s="141"/>
      <c r="AQ451" s="141"/>
      <c r="AR451" s="141"/>
      <c r="AS451" s="141"/>
      <c r="AT451" s="141"/>
      <c r="AU451" s="141"/>
      <c r="AV451" s="141"/>
      <c r="AW451" s="141"/>
      <c r="AX451" s="141"/>
      <c r="AY451" s="141"/>
      <c r="AZ451" s="141"/>
      <c r="BA451" s="141"/>
      <c r="BB451" s="141"/>
      <c r="BC451" s="141"/>
    </row>
    <row r="452" spans="1:55" ht="15.75" customHeight="1">
      <c r="A452" s="141"/>
      <c r="B452" s="141"/>
      <c r="C452" s="141"/>
      <c r="D452" s="141"/>
      <c r="E452" s="141"/>
      <c r="F452" s="141"/>
      <c r="G452" s="141"/>
      <c r="H452" s="141"/>
      <c r="I452" s="141"/>
      <c r="J452" s="141"/>
      <c r="K452" s="141"/>
      <c r="L452" s="141"/>
      <c r="M452" s="141"/>
      <c r="N452" s="141"/>
      <c r="O452" s="141"/>
      <c r="P452" s="141"/>
      <c r="Q452" s="141"/>
      <c r="R452" s="141"/>
      <c r="S452" s="141"/>
      <c r="T452" s="141"/>
      <c r="U452" s="141"/>
      <c r="V452" s="141"/>
      <c r="W452" s="141"/>
      <c r="X452" s="141"/>
      <c r="Y452" s="141"/>
      <c r="Z452" s="141"/>
      <c r="AA452" s="141"/>
      <c r="AB452" s="141"/>
      <c r="AC452" s="141"/>
      <c r="AD452" s="146"/>
      <c r="AE452" s="141"/>
      <c r="AF452" s="141"/>
      <c r="AG452" s="141"/>
      <c r="AH452" s="141"/>
      <c r="AI452" s="141"/>
      <c r="AJ452" s="141"/>
      <c r="AK452" s="141"/>
      <c r="AL452" s="141"/>
      <c r="AM452" s="141"/>
      <c r="AN452" s="141"/>
      <c r="AO452" s="141"/>
      <c r="AP452" s="141"/>
      <c r="AQ452" s="141"/>
      <c r="AR452" s="141"/>
      <c r="AS452" s="141"/>
      <c r="AT452" s="141"/>
      <c r="AU452" s="141"/>
      <c r="AV452" s="141"/>
      <c r="AW452" s="141"/>
      <c r="AX452" s="141"/>
      <c r="AY452" s="141"/>
      <c r="AZ452" s="141"/>
      <c r="BA452" s="141"/>
      <c r="BB452" s="141"/>
      <c r="BC452" s="141"/>
    </row>
    <row r="453" spans="1:55" ht="15.75" customHeight="1">
      <c r="A453" s="141"/>
      <c r="B453" s="141"/>
      <c r="C453" s="141"/>
      <c r="D453" s="141"/>
      <c r="E453" s="141"/>
      <c r="F453" s="141"/>
      <c r="G453" s="141"/>
      <c r="H453" s="141"/>
      <c r="I453" s="141"/>
      <c r="J453" s="141"/>
      <c r="K453" s="141"/>
      <c r="L453" s="141"/>
      <c r="M453" s="141"/>
      <c r="N453" s="141"/>
      <c r="O453" s="141"/>
      <c r="P453" s="141"/>
      <c r="Q453" s="141"/>
      <c r="R453" s="141"/>
      <c r="S453" s="141"/>
      <c r="T453" s="141"/>
      <c r="U453" s="141"/>
      <c r="V453" s="141"/>
      <c r="W453" s="141"/>
      <c r="X453" s="141"/>
      <c r="Y453" s="141"/>
      <c r="Z453" s="141"/>
      <c r="AA453" s="141"/>
      <c r="AB453" s="141"/>
      <c r="AC453" s="141"/>
      <c r="AD453" s="146"/>
      <c r="AE453" s="141"/>
      <c r="AF453" s="141"/>
      <c r="AG453" s="141"/>
      <c r="AH453" s="141"/>
      <c r="AI453" s="141"/>
      <c r="AJ453" s="141"/>
      <c r="AK453" s="141"/>
      <c r="AL453" s="141"/>
      <c r="AM453" s="141"/>
      <c r="AN453" s="141"/>
      <c r="AO453" s="141"/>
      <c r="AP453" s="141"/>
      <c r="AQ453" s="141"/>
      <c r="AR453" s="141"/>
      <c r="AS453" s="141"/>
      <c r="AT453" s="141"/>
      <c r="AU453" s="141"/>
      <c r="AV453" s="141"/>
      <c r="AW453" s="141"/>
      <c r="AX453" s="141"/>
      <c r="AY453" s="141"/>
      <c r="AZ453" s="141"/>
      <c r="BA453" s="141"/>
      <c r="BB453" s="141"/>
      <c r="BC453" s="141"/>
    </row>
    <row r="454" spans="1:55" ht="15.75" customHeight="1">
      <c r="A454" s="141"/>
      <c r="B454" s="141"/>
      <c r="C454" s="141"/>
      <c r="D454" s="141"/>
      <c r="E454" s="141"/>
      <c r="F454" s="141"/>
      <c r="G454" s="141"/>
      <c r="H454" s="141"/>
      <c r="I454" s="141"/>
      <c r="J454" s="141"/>
      <c r="K454" s="141"/>
      <c r="L454" s="141"/>
      <c r="M454" s="141"/>
      <c r="N454" s="141"/>
      <c r="O454" s="141"/>
      <c r="P454" s="141"/>
      <c r="Q454" s="141"/>
      <c r="R454" s="141"/>
      <c r="S454" s="141"/>
      <c r="T454" s="141"/>
      <c r="U454" s="141"/>
      <c r="V454" s="141"/>
      <c r="W454" s="141"/>
      <c r="X454" s="141"/>
      <c r="Y454" s="141"/>
      <c r="Z454" s="141"/>
      <c r="AA454" s="141"/>
      <c r="AB454" s="141"/>
      <c r="AC454" s="141"/>
      <c r="AD454" s="146"/>
      <c r="AE454" s="141"/>
      <c r="AF454" s="141"/>
      <c r="AG454" s="141"/>
      <c r="AH454" s="141"/>
      <c r="AI454" s="141"/>
      <c r="AJ454" s="141"/>
      <c r="AK454" s="141"/>
      <c r="AL454" s="141"/>
      <c r="AM454" s="141"/>
      <c r="AN454" s="141"/>
      <c r="AO454" s="141"/>
      <c r="AP454" s="141"/>
      <c r="AQ454" s="141"/>
      <c r="AR454" s="141"/>
      <c r="AS454" s="141"/>
      <c r="AT454" s="141"/>
      <c r="AU454" s="141"/>
      <c r="AV454" s="141"/>
      <c r="AW454" s="141"/>
      <c r="AX454" s="141"/>
      <c r="AY454" s="141"/>
      <c r="AZ454" s="141"/>
      <c r="BA454" s="141"/>
      <c r="BB454" s="141"/>
      <c r="BC454" s="141"/>
    </row>
    <row r="455" spans="1:55" ht="15.75" customHeight="1">
      <c r="A455" s="141"/>
      <c r="B455" s="141"/>
      <c r="C455" s="141"/>
      <c r="D455" s="141"/>
      <c r="E455" s="141"/>
      <c r="F455" s="141"/>
      <c r="G455" s="141"/>
      <c r="H455" s="141"/>
      <c r="I455" s="141"/>
      <c r="J455" s="141"/>
      <c r="K455" s="141"/>
      <c r="L455" s="141"/>
      <c r="M455" s="141"/>
      <c r="N455" s="141"/>
      <c r="O455" s="141"/>
      <c r="P455" s="141"/>
      <c r="Q455" s="141"/>
      <c r="R455" s="141"/>
      <c r="S455" s="141"/>
      <c r="T455" s="141"/>
      <c r="U455" s="141"/>
      <c r="V455" s="141"/>
      <c r="W455" s="141"/>
      <c r="X455" s="141"/>
      <c r="Y455" s="141"/>
      <c r="Z455" s="141"/>
      <c r="AA455" s="141"/>
      <c r="AB455" s="141"/>
      <c r="AC455" s="141"/>
      <c r="AD455" s="146"/>
      <c r="AE455" s="141"/>
      <c r="AF455" s="141"/>
      <c r="AG455" s="141"/>
      <c r="AH455" s="141"/>
      <c r="AI455" s="141"/>
      <c r="AJ455" s="141"/>
      <c r="AK455" s="141"/>
      <c r="AL455" s="141"/>
      <c r="AM455" s="141"/>
      <c r="AN455" s="141"/>
      <c r="AO455" s="141"/>
      <c r="AP455" s="141"/>
      <c r="AQ455" s="141"/>
      <c r="AR455" s="141"/>
      <c r="AS455" s="141"/>
      <c r="AT455" s="141"/>
      <c r="AU455" s="141"/>
      <c r="AV455" s="141"/>
      <c r="AW455" s="141"/>
      <c r="AX455" s="141"/>
      <c r="AY455" s="141"/>
      <c r="AZ455" s="141"/>
      <c r="BA455" s="141"/>
      <c r="BB455" s="141"/>
      <c r="BC455" s="141"/>
    </row>
    <row r="456" spans="1:55" ht="15.75" customHeight="1">
      <c r="A456" s="141"/>
      <c r="B456" s="141"/>
      <c r="C456" s="141"/>
      <c r="D456" s="141"/>
      <c r="E456" s="141"/>
      <c r="F456" s="141"/>
      <c r="G456" s="141"/>
      <c r="H456" s="141"/>
      <c r="I456" s="141"/>
      <c r="J456" s="141"/>
      <c r="K456" s="141"/>
      <c r="L456" s="141"/>
      <c r="M456" s="141"/>
      <c r="N456" s="141"/>
      <c r="O456" s="141"/>
      <c r="P456" s="141"/>
      <c r="Q456" s="141"/>
      <c r="R456" s="141"/>
      <c r="S456" s="141"/>
      <c r="T456" s="141"/>
      <c r="U456" s="141"/>
      <c r="V456" s="141"/>
      <c r="W456" s="141"/>
      <c r="X456" s="141"/>
      <c r="Y456" s="141"/>
      <c r="Z456" s="141"/>
      <c r="AA456" s="141"/>
      <c r="AB456" s="141"/>
      <c r="AC456" s="141"/>
      <c r="AD456" s="146"/>
      <c r="AE456" s="141"/>
      <c r="AF456" s="141"/>
      <c r="AG456" s="141"/>
      <c r="AH456" s="141"/>
      <c r="AI456" s="141"/>
      <c r="AJ456" s="141"/>
      <c r="AK456" s="141"/>
      <c r="AL456" s="141"/>
      <c r="AM456" s="141"/>
      <c r="AN456" s="141"/>
      <c r="AO456" s="141"/>
      <c r="AP456" s="141"/>
      <c r="AQ456" s="141"/>
      <c r="AR456" s="141"/>
      <c r="AS456" s="141"/>
      <c r="AT456" s="141"/>
      <c r="AU456" s="141"/>
      <c r="AV456" s="141"/>
      <c r="AW456" s="141"/>
      <c r="AX456" s="141"/>
      <c r="AY456" s="141"/>
      <c r="AZ456" s="141"/>
      <c r="BA456" s="141"/>
      <c r="BB456" s="141"/>
      <c r="BC456" s="141"/>
    </row>
    <row r="457" spans="1:55" ht="15.75" customHeight="1">
      <c r="A457" s="141"/>
      <c r="B457" s="141"/>
      <c r="C457" s="141"/>
      <c r="D457" s="141"/>
      <c r="E457" s="141"/>
      <c r="F457" s="141"/>
      <c r="G457" s="141"/>
      <c r="H457" s="141"/>
      <c r="I457" s="141"/>
      <c r="J457" s="141"/>
      <c r="K457" s="141"/>
      <c r="L457" s="141"/>
      <c r="M457" s="141"/>
      <c r="N457" s="141"/>
      <c r="O457" s="141"/>
      <c r="P457" s="141"/>
      <c r="Q457" s="141"/>
      <c r="R457" s="141"/>
      <c r="S457" s="141"/>
      <c r="T457" s="141"/>
      <c r="U457" s="141"/>
      <c r="V457" s="141"/>
      <c r="W457" s="141"/>
      <c r="X457" s="141"/>
      <c r="Y457" s="141"/>
      <c r="Z457" s="141"/>
      <c r="AA457" s="141"/>
      <c r="AB457" s="141"/>
      <c r="AC457" s="141"/>
      <c r="AD457" s="146"/>
      <c r="AE457" s="141"/>
      <c r="AF457" s="141"/>
      <c r="AG457" s="141"/>
      <c r="AH457" s="141"/>
      <c r="AI457" s="141"/>
      <c r="AJ457" s="141"/>
      <c r="AK457" s="141"/>
      <c r="AL457" s="141"/>
      <c r="AM457" s="141"/>
      <c r="AN457" s="141"/>
      <c r="AO457" s="141"/>
      <c r="AP457" s="141"/>
      <c r="AQ457" s="141"/>
      <c r="AR457" s="141"/>
      <c r="AS457" s="141"/>
      <c r="AT457" s="141"/>
      <c r="AU457" s="141"/>
      <c r="AV457" s="141"/>
      <c r="AW457" s="141"/>
      <c r="AX457" s="141"/>
      <c r="AY457" s="141"/>
      <c r="AZ457" s="141"/>
      <c r="BA457" s="141"/>
      <c r="BB457" s="141"/>
      <c r="BC457" s="141"/>
    </row>
    <row r="458" spans="1:55" ht="15.75" customHeight="1">
      <c r="A458" s="141"/>
      <c r="B458" s="141"/>
      <c r="C458" s="141"/>
      <c r="D458" s="141"/>
      <c r="E458" s="141"/>
      <c r="F458" s="141"/>
      <c r="G458" s="141"/>
      <c r="H458" s="141"/>
      <c r="I458" s="141"/>
      <c r="J458" s="141"/>
      <c r="K458" s="141"/>
      <c r="L458" s="141"/>
      <c r="M458" s="141"/>
      <c r="N458" s="141"/>
      <c r="O458" s="141"/>
      <c r="P458" s="141"/>
      <c r="Q458" s="141"/>
      <c r="R458" s="141"/>
      <c r="S458" s="141"/>
      <c r="T458" s="141"/>
      <c r="U458" s="141"/>
      <c r="V458" s="141"/>
      <c r="W458" s="141"/>
      <c r="X458" s="141"/>
      <c r="Y458" s="141"/>
      <c r="Z458" s="141"/>
      <c r="AA458" s="141"/>
      <c r="AB458" s="141"/>
      <c r="AC458" s="141"/>
      <c r="AD458" s="146"/>
      <c r="AE458" s="141"/>
      <c r="AF458" s="141"/>
      <c r="AG458" s="141"/>
      <c r="AH458" s="141"/>
      <c r="AI458" s="141"/>
      <c r="AJ458" s="141"/>
      <c r="AK458" s="141"/>
      <c r="AL458" s="141"/>
      <c r="AM458" s="141"/>
      <c r="AN458" s="141"/>
      <c r="AO458" s="141"/>
      <c r="AP458" s="141"/>
      <c r="AQ458" s="141"/>
      <c r="AR458" s="141"/>
      <c r="AS458" s="141"/>
      <c r="AT458" s="141"/>
      <c r="AU458" s="141"/>
      <c r="AV458" s="141"/>
      <c r="AW458" s="141"/>
      <c r="AX458" s="141"/>
      <c r="AY458" s="141"/>
      <c r="AZ458" s="141"/>
      <c r="BA458" s="141"/>
      <c r="BB458" s="141"/>
      <c r="BC458" s="141"/>
    </row>
    <row r="459" spans="1:55" ht="15.75" customHeight="1">
      <c r="A459" s="141"/>
      <c r="B459" s="141"/>
      <c r="C459" s="141"/>
      <c r="D459" s="141"/>
      <c r="E459" s="141"/>
      <c r="F459" s="141"/>
      <c r="G459" s="141"/>
      <c r="H459" s="141"/>
      <c r="I459" s="141"/>
      <c r="J459" s="141"/>
      <c r="K459" s="141"/>
      <c r="L459" s="141"/>
      <c r="M459" s="141"/>
      <c r="N459" s="141"/>
      <c r="O459" s="141"/>
      <c r="P459" s="141"/>
      <c r="Q459" s="141"/>
      <c r="R459" s="141"/>
      <c r="S459" s="141"/>
      <c r="T459" s="141"/>
      <c r="U459" s="141"/>
      <c r="V459" s="141"/>
      <c r="W459" s="141"/>
      <c r="X459" s="141"/>
      <c r="Y459" s="141"/>
      <c r="Z459" s="141"/>
      <c r="AA459" s="141"/>
      <c r="AB459" s="141"/>
      <c r="AC459" s="141"/>
      <c r="AD459" s="146"/>
      <c r="AE459" s="141"/>
      <c r="AF459" s="141"/>
      <c r="AG459" s="141"/>
      <c r="AH459" s="141"/>
      <c r="AI459" s="141"/>
      <c r="AJ459" s="141"/>
      <c r="AK459" s="141"/>
      <c r="AL459" s="141"/>
      <c r="AM459" s="141"/>
      <c r="AN459" s="141"/>
      <c r="AO459" s="141"/>
      <c r="AP459" s="141"/>
      <c r="AQ459" s="141"/>
      <c r="AR459" s="141"/>
      <c r="AS459" s="141"/>
      <c r="AT459" s="141"/>
      <c r="AU459" s="141"/>
      <c r="AV459" s="141"/>
      <c r="AW459" s="141"/>
      <c r="AX459" s="141"/>
      <c r="AY459" s="141"/>
      <c r="AZ459" s="141"/>
      <c r="BA459" s="141"/>
      <c r="BB459" s="141"/>
      <c r="BC459" s="141"/>
    </row>
    <row r="460" spans="1:55" ht="15.75" customHeight="1">
      <c r="A460" s="141"/>
      <c r="B460" s="141"/>
      <c r="C460" s="141"/>
      <c r="D460" s="141"/>
      <c r="E460" s="141"/>
      <c r="F460" s="141"/>
      <c r="G460" s="141"/>
      <c r="H460" s="141"/>
      <c r="I460" s="141"/>
      <c r="J460" s="141"/>
      <c r="K460" s="141"/>
      <c r="L460" s="141"/>
      <c r="M460" s="141"/>
      <c r="N460" s="141"/>
      <c r="O460" s="141"/>
      <c r="P460" s="141"/>
      <c r="Q460" s="141"/>
      <c r="R460" s="141"/>
      <c r="S460" s="141"/>
      <c r="T460" s="141"/>
      <c r="U460" s="141"/>
      <c r="V460" s="141"/>
      <c r="W460" s="141"/>
      <c r="X460" s="141"/>
      <c r="Y460" s="141"/>
      <c r="Z460" s="141"/>
      <c r="AA460" s="141"/>
      <c r="AB460" s="141"/>
      <c r="AC460" s="141"/>
      <c r="AD460" s="146"/>
      <c r="AE460" s="141"/>
      <c r="AF460" s="141"/>
      <c r="AG460" s="141"/>
      <c r="AH460" s="141"/>
      <c r="AI460" s="141"/>
      <c r="AJ460" s="141"/>
      <c r="AK460" s="141"/>
      <c r="AL460" s="141"/>
      <c r="AM460" s="141"/>
      <c r="AN460" s="141"/>
      <c r="AO460" s="141"/>
      <c r="AP460" s="141"/>
      <c r="AQ460" s="141"/>
      <c r="AR460" s="141"/>
      <c r="AS460" s="141"/>
      <c r="AT460" s="141"/>
      <c r="AU460" s="141"/>
      <c r="AV460" s="141"/>
      <c r="AW460" s="141"/>
      <c r="AX460" s="141"/>
      <c r="AY460" s="141"/>
      <c r="AZ460" s="141"/>
      <c r="BA460" s="141"/>
      <c r="BB460" s="141"/>
      <c r="BC460" s="141"/>
    </row>
    <row r="461" spans="1:55" ht="15.75" customHeight="1">
      <c r="A461" s="141"/>
      <c r="B461" s="141"/>
      <c r="C461" s="141"/>
      <c r="D461" s="141"/>
      <c r="E461" s="141"/>
      <c r="F461" s="141"/>
      <c r="G461" s="141"/>
      <c r="H461" s="141"/>
      <c r="I461" s="141"/>
      <c r="J461" s="141"/>
      <c r="K461" s="141"/>
      <c r="L461" s="141"/>
      <c r="M461" s="141"/>
      <c r="N461" s="141"/>
      <c r="O461" s="141"/>
      <c r="P461" s="141"/>
      <c r="Q461" s="141"/>
      <c r="R461" s="141"/>
      <c r="S461" s="141"/>
      <c r="T461" s="141"/>
      <c r="U461" s="141"/>
      <c r="V461" s="141"/>
      <c r="W461" s="141"/>
      <c r="X461" s="141"/>
      <c r="Y461" s="141"/>
      <c r="Z461" s="141"/>
      <c r="AA461" s="141"/>
      <c r="AB461" s="141"/>
      <c r="AC461" s="141"/>
      <c r="AD461" s="146"/>
      <c r="AE461" s="141"/>
      <c r="AF461" s="141"/>
      <c r="AG461" s="141"/>
      <c r="AH461" s="141"/>
      <c r="AI461" s="141"/>
      <c r="AJ461" s="141"/>
      <c r="AK461" s="141"/>
      <c r="AL461" s="141"/>
      <c r="AM461" s="141"/>
      <c r="AN461" s="141"/>
      <c r="AO461" s="141"/>
      <c r="AP461" s="141"/>
      <c r="AQ461" s="141"/>
      <c r="AR461" s="141"/>
      <c r="AS461" s="141"/>
      <c r="AT461" s="141"/>
      <c r="AU461" s="141"/>
      <c r="AV461" s="141"/>
      <c r="AW461" s="141"/>
      <c r="AX461" s="141"/>
      <c r="AY461" s="141"/>
      <c r="AZ461" s="141"/>
      <c r="BA461" s="141"/>
      <c r="BB461" s="141"/>
      <c r="BC461" s="141"/>
    </row>
    <row r="462" spans="1:55" ht="15.75" customHeight="1">
      <c r="A462" s="141"/>
      <c r="B462" s="141"/>
      <c r="C462" s="141"/>
      <c r="D462" s="141"/>
      <c r="E462" s="141"/>
      <c r="F462" s="141"/>
      <c r="G462" s="141"/>
      <c r="H462" s="141"/>
      <c r="I462" s="141"/>
      <c r="J462" s="141"/>
      <c r="K462" s="141"/>
      <c r="L462" s="141"/>
      <c r="M462" s="141"/>
      <c r="N462" s="141"/>
      <c r="O462" s="141"/>
      <c r="P462" s="141"/>
      <c r="Q462" s="141"/>
      <c r="R462" s="141"/>
      <c r="S462" s="141"/>
      <c r="T462" s="141"/>
      <c r="U462" s="141"/>
      <c r="V462" s="141"/>
      <c r="W462" s="141"/>
      <c r="X462" s="141"/>
      <c r="Y462" s="141"/>
      <c r="Z462" s="141"/>
      <c r="AA462" s="141"/>
      <c r="AB462" s="141"/>
      <c r="AC462" s="141"/>
      <c r="AD462" s="146"/>
      <c r="AE462" s="141"/>
      <c r="AF462" s="141"/>
      <c r="AG462" s="141"/>
      <c r="AH462" s="141"/>
      <c r="AI462" s="141"/>
      <c r="AJ462" s="141"/>
      <c r="AK462" s="141"/>
      <c r="AL462" s="141"/>
      <c r="AM462" s="141"/>
      <c r="AN462" s="141"/>
      <c r="AO462" s="141"/>
      <c r="AP462" s="141"/>
      <c r="AQ462" s="141"/>
      <c r="AR462" s="141"/>
      <c r="AS462" s="141"/>
      <c r="AT462" s="141"/>
      <c r="AU462" s="141"/>
      <c r="AV462" s="141"/>
      <c r="AW462" s="141"/>
      <c r="AX462" s="141"/>
      <c r="AY462" s="141"/>
      <c r="AZ462" s="141"/>
      <c r="BA462" s="141"/>
      <c r="BB462" s="141"/>
      <c r="BC462" s="141"/>
    </row>
    <row r="463" spans="1:55" ht="15.75" customHeight="1">
      <c r="A463" s="141"/>
      <c r="B463" s="141"/>
      <c r="C463" s="141"/>
      <c r="D463" s="141"/>
      <c r="E463" s="141"/>
      <c r="F463" s="141"/>
      <c r="G463" s="141"/>
      <c r="H463" s="141"/>
      <c r="I463" s="141"/>
      <c r="J463" s="141"/>
      <c r="K463" s="141"/>
      <c r="L463" s="141"/>
      <c r="M463" s="141"/>
      <c r="N463" s="141"/>
      <c r="O463" s="141"/>
      <c r="P463" s="141"/>
      <c r="Q463" s="141"/>
      <c r="R463" s="141"/>
      <c r="S463" s="141"/>
      <c r="T463" s="141"/>
      <c r="U463" s="141"/>
      <c r="V463" s="141"/>
      <c r="W463" s="141"/>
      <c r="X463" s="141"/>
      <c r="Y463" s="141"/>
      <c r="Z463" s="141"/>
      <c r="AA463" s="141"/>
      <c r="AB463" s="141"/>
      <c r="AC463" s="141"/>
      <c r="AD463" s="146"/>
      <c r="AE463" s="141"/>
      <c r="AF463" s="141"/>
      <c r="AG463" s="141"/>
      <c r="AH463" s="141"/>
      <c r="AI463" s="141"/>
      <c r="AJ463" s="141"/>
      <c r="AK463" s="141"/>
      <c r="AL463" s="141"/>
      <c r="AM463" s="141"/>
      <c r="AN463" s="141"/>
      <c r="AO463" s="141"/>
      <c r="AP463" s="141"/>
      <c r="AQ463" s="141"/>
      <c r="AR463" s="141"/>
      <c r="AS463" s="141"/>
      <c r="AT463" s="141"/>
      <c r="AU463" s="141"/>
      <c r="AV463" s="141"/>
      <c r="AW463" s="141"/>
      <c r="AX463" s="141"/>
      <c r="AY463" s="141"/>
      <c r="AZ463" s="141"/>
      <c r="BA463" s="141"/>
      <c r="BB463" s="141"/>
      <c r="BC463" s="141"/>
    </row>
    <row r="464" spans="1:55" ht="15.75" customHeight="1">
      <c r="A464" s="141"/>
      <c r="B464" s="141"/>
      <c r="C464" s="141"/>
      <c r="D464" s="141"/>
      <c r="E464" s="141"/>
      <c r="F464" s="141"/>
      <c r="G464" s="141"/>
      <c r="H464" s="141"/>
      <c r="I464" s="141"/>
      <c r="J464" s="141"/>
      <c r="K464" s="141"/>
      <c r="L464" s="141"/>
      <c r="M464" s="141"/>
      <c r="N464" s="141"/>
      <c r="O464" s="141"/>
      <c r="P464" s="141"/>
      <c r="Q464" s="141"/>
      <c r="R464" s="141"/>
      <c r="S464" s="141"/>
      <c r="T464" s="141"/>
      <c r="U464" s="141"/>
      <c r="V464" s="141"/>
      <c r="W464" s="141"/>
      <c r="X464" s="141"/>
      <c r="Y464" s="141"/>
      <c r="Z464" s="141"/>
      <c r="AA464" s="141"/>
      <c r="AB464" s="141"/>
      <c r="AC464" s="141"/>
      <c r="AD464" s="146"/>
      <c r="AE464" s="141"/>
      <c r="AF464" s="141"/>
      <c r="AG464" s="141"/>
      <c r="AH464" s="141"/>
      <c r="AI464" s="141"/>
      <c r="AJ464" s="141"/>
      <c r="AK464" s="141"/>
      <c r="AL464" s="141"/>
      <c r="AM464" s="141"/>
      <c r="AN464" s="141"/>
      <c r="AO464" s="141"/>
      <c r="AP464" s="141"/>
      <c r="AQ464" s="141"/>
      <c r="AR464" s="141"/>
      <c r="AS464" s="141"/>
      <c r="AT464" s="141"/>
      <c r="AU464" s="141"/>
      <c r="AV464" s="141"/>
      <c r="AW464" s="141"/>
      <c r="AX464" s="141"/>
      <c r="AY464" s="141"/>
      <c r="AZ464" s="141"/>
      <c r="BA464" s="141"/>
      <c r="BB464" s="141"/>
      <c r="BC464" s="141"/>
    </row>
    <row r="465" spans="1:55" ht="15.75" customHeight="1">
      <c r="A465" s="141"/>
      <c r="B465" s="141"/>
      <c r="C465" s="141"/>
      <c r="D465" s="141"/>
      <c r="E465" s="141"/>
      <c r="F465" s="141"/>
      <c r="G465" s="141"/>
      <c r="H465" s="141"/>
      <c r="I465" s="141"/>
      <c r="J465" s="141"/>
      <c r="K465" s="141"/>
      <c r="L465" s="141"/>
      <c r="M465" s="141"/>
      <c r="N465" s="141"/>
      <c r="O465" s="141"/>
      <c r="P465" s="141"/>
      <c r="Q465" s="141"/>
      <c r="R465" s="141"/>
      <c r="S465" s="141"/>
      <c r="T465" s="141"/>
      <c r="U465" s="141"/>
      <c r="V465" s="141"/>
      <c r="W465" s="141"/>
      <c r="X465" s="141"/>
      <c r="Y465" s="141"/>
      <c r="Z465" s="141"/>
      <c r="AA465" s="141"/>
      <c r="AB465" s="141"/>
      <c r="AC465" s="141"/>
      <c r="AD465" s="146"/>
      <c r="AE465" s="141"/>
      <c r="AF465" s="141"/>
      <c r="AG465" s="141"/>
      <c r="AH465" s="141"/>
      <c r="AI465" s="141"/>
      <c r="AJ465" s="141"/>
      <c r="AK465" s="141"/>
      <c r="AL465" s="141"/>
      <c r="AM465" s="141"/>
      <c r="AN465" s="141"/>
      <c r="AO465" s="141"/>
      <c r="AP465" s="141"/>
      <c r="AQ465" s="141"/>
      <c r="AR465" s="141"/>
      <c r="AS465" s="141"/>
      <c r="AT465" s="141"/>
      <c r="AU465" s="141"/>
      <c r="AV465" s="141"/>
      <c r="AW465" s="141"/>
      <c r="AX465" s="141"/>
      <c r="AY465" s="141"/>
      <c r="AZ465" s="141"/>
      <c r="BA465" s="141"/>
      <c r="BB465" s="141"/>
      <c r="BC465" s="141"/>
    </row>
    <row r="466" spans="1:55" ht="15.75" customHeight="1">
      <c r="A466" s="141"/>
      <c r="B466" s="141"/>
      <c r="C466" s="141"/>
      <c r="D466" s="141"/>
      <c r="E466" s="141"/>
      <c r="F466" s="141"/>
      <c r="G466" s="141"/>
      <c r="H466" s="141"/>
      <c r="I466" s="141"/>
      <c r="J466" s="141"/>
      <c r="K466" s="141"/>
      <c r="L466" s="141"/>
      <c r="M466" s="141"/>
      <c r="N466" s="141"/>
      <c r="O466" s="141"/>
      <c r="P466" s="141"/>
      <c r="Q466" s="141"/>
      <c r="R466" s="141"/>
      <c r="S466" s="141"/>
      <c r="T466" s="141"/>
      <c r="U466" s="141"/>
      <c r="V466" s="141"/>
      <c r="W466" s="141"/>
      <c r="X466" s="141"/>
      <c r="Y466" s="141"/>
      <c r="Z466" s="141"/>
      <c r="AA466" s="141"/>
      <c r="AB466" s="141"/>
      <c r="AC466" s="141"/>
      <c r="AD466" s="146"/>
      <c r="AE466" s="141"/>
      <c r="AF466" s="141"/>
      <c r="AG466" s="141"/>
      <c r="AH466" s="141"/>
      <c r="AI466" s="141"/>
      <c r="AJ466" s="141"/>
      <c r="AK466" s="141"/>
      <c r="AL466" s="141"/>
      <c r="AM466" s="141"/>
      <c r="AN466" s="141"/>
      <c r="AO466" s="141"/>
      <c r="AP466" s="141"/>
      <c r="AQ466" s="141"/>
      <c r="AR466" s="141"/>
      <c r="AS466" s="141"/>
      <c r="AT466" s="141"/>
      <c r="AU466" s="141"/>
      <c r="AV466" s="141"/>
      <c r="AW466" s="141"/>
      <c r="AX466" s="141"/>
      <c r="AY466" s="141"/>
      <c r="AZ466" s="141"/>
      <c r="BA466" s="141"/>
      <c r="BB466" s="141"/>
      <c r="BC466" s="141"/>
    </row>
    <row r="467" spans="1:55" ht="15.75" customHeight="1">
      <c r="A467" s="141"/>
      <c r="B467" s="141"/>
      <c r="C467" s="141"/>
      <c r="D467" s="141"/>
      <c r="E467" s="141"/>
      <c r="F467" s="141"/>
      <c r="G467" s="141"/>
      <c r="H467" s="141"/>
      <c r="I467" s="141"/>
      <c r="J467" s="141"/>
      <c r="K467" s="141"/>
      <c r="L467" s="141"/>
      <c r="M467" s="141"/>
      <c r="N467" s="141"/>
      <c r="O467" s="141"/>
      <c r="P467" s="141"/>
      <c r="Q467" s="141"/>
      <c r="R467" s="141"/>
      <c r="S467" s="141"/>
      <c r="T467" s="141"/>
      <c r="U467" s="141"/>
      <c r="V467" s="141"/>
      <c r="W467" s="141"/>
      <c r="X467" s="141"/>
      <c r="Y467" s="141"/>
      <c r="Z467" s="141"/>
      <c r="AA467" s="141"/>
      <c r="AB467" s="141"/>
      <c r="AC467" s="141"/>
      <c r="AD467" s="146"/>
      <c r="AE467" s="141"/>
      <c r="AF467" s="141"/>
      <c r="AG467" s="141"/>
      <c r="AH467" s="141"/>
      <c r="AI467" s="141"/>
      <c r="AJ467" s="141"/>
      <c r="AK467" s="141"/>
      <c r="AL467" s="141"/>
      <c r="AM467" s="141"/>
      <c r="AN467" s="141"/>
      <c r="AO467" s="141"/>
      <c r="AP467" s="141"/>
      <c r="AQ467" s="141"/>
      <c r="AR467" s="141"/>
      <c r="AS467" s="141"/>
      <c r="AT467" s="141"/>
      <c r="AU467" s="141"/>
      <c r="AV467" s="141"/>
      <c r="AW467" s="141"/>
      <c r="AX467" s="141"/>
      <c r="AY467" s="141"/>
      <c r="AZ467" s="141"/>
      <c r="BA467" s="141"/>
      <c r="BB467" s="141"/>
      <c r="BC467" s="141"/>
    </row>
    <row r="468" spans="1:55" ht="15.75" customHeight="1">
      <c r="A468" s="141"/>
      <c r="B468" s="141"/>
      <c r="C468" s="141"/>
      <c r="D468" s="141"/>
      <c r="E468" s="141"/>
      <c r="F468" s="141"/>
      <c r="G468" s="141"/>
      <c r="H468" s="141"/>
      <c r="I468" s="141"/>
      <c r="J468" s="141"/>
      <c r="K468" s="141"/>
      <c r="L468" s="141"/>
      <c r="M468" s="141"/>
      <c r="N468" s="141"/>
      <c r="O468" s="141"/>
      <c r="P468" s="141"/>
      <c r="Q468" s="141"/>
      <c r="R468" s="141"/>
      <c r="S468" s="141"/>
      <c r="T468" s="141"/>
      <c r="U468" s="141"/>
      <c r="V468" s="141"/>
      <c r="W468" s="141"/>
      <c r="X468" s="141"/>
      <c r="Y468" s="141"/>
      <c r="Z468" s="141"/>
      <c r="AA468" s="141"/>
      <c r="AB468" s="141"/>
      <c r="AC468" s="141"/>
      <c r="AD468" s="146"/>
      <c r="AE468" s="141"/>
      <c r="AF468" s="141"/>
      <c r="AG468" s="141"/>
      <c r="AH468" s="141"/>
      <c r="AI468" s="141"/>
      <c r="AJ468" s="141"/>
      <c r="AK468" s="141"/>
      <c r="AL468" s="141"/>
      <c r="AM468" s="141"/>
      <c r="AN468" s="141"/>
      <c r="AO468" s="141"/>
      <c r="AP468" s="141"/>
      <c r="AQ468" s="141"/>
      <c r="AR468" s="141"/>
      <c r="AS468" s="141"/>
      <c r="AT468" s="141"/>
      <c r="AU468" s="141"/>
      <c r="AV468" s="141"/>
      <c r="AW468" s="141"/>
      <c r="AX468" s="141"/>
      <c r="AY468" s="141"/>
      <c r="AZ468" s="141"/>
      <c r="BA468" s="141"/>
      <c r="BB468" s="141"/>
      <c r="BC468" s="141"/>
    </row>
    <row r="469" spans="1:55" ht="15.75" customHeight="1">
      <c r="A469" s="141"/>
      <c r="B469" s="141"/>
      <c r="C469" s="141"/>
      <c r="D469" s="141"/>
      <c r="E469" s="141"/>
      <c r="F469" s="141"/>
      <c r="G469" s="141"/>
      <c r="H469" s="141"/>
      <c r="I469" s="141"/>
      <c r="J469" s="141"/>
      <c r="K469" s="141"/>
      <c r="L469" s="141"/>
      <c r="M469" s="141"/>
      <c r="N469" s="141"/>
      <c r="O469" s="141"/>
      <c r="P469" s="141"/>
      <c r="Q469" s="141"/>
      <c r="R469" s="141"/>
      <c r="S469" s="141"/>
      <c r="T469" s="141"/>
      <c r="U469" s="141"/>
      <c r="V469" s="141"/>
      <c r="W469" s="141"/>
      <c r="X469" s="141"/>
      <c r="Y469" s="141"/>
      <c r="Z469" s="141"/>
      <c r="AA469" s="141"/>
      <c r="AB469" s="141"/>
      <c r="AC469" s="141"/>
      <c r="AD469" s="146"/>
      <c r="AE469" s="141"/>
      <c r="AF469" s="141"/>
      <c r="AG469" s="141"/>
      <c r="AH469" s="141"/>
      <c r="AI469" s="141"/>
      <c r="AJ469" s="141"/>
      <c r="AK469" s="141"/>
      <c r="AL469" s="141"/>
      <c r="AM469" s="141"/>
      <c r="AN469" s="141"/>
      <c r="AO469" s="141"/>
      <c r="AP469" s="141"/>
      <c r="AQ469" s="141"/>
      <c r="AR469" s="141"/>
      <c r="AS469" s="141"/>
      <c r="AT469" s="141"/>
      <c r="AU469" s="141"/>
      <c r="AV469" s="141"/>
      <c r="AW469" s="141"/>
      <c r="AX469" s="141"/>
      <c r="AY469" s="141"/>
      <c r="AZ469" s="141"/>
      <c r="BA469" s="141"/>
      <c r="BB469" s="141"/>
      <c r="BC469" s="141"/>
    </row>
    <row r="470" spans="1:55" ht="15.75" customHeight="1">
      <c r="A470" s="141"/>
      <c r="B470" s="141"/>
      <c r="C470" s="141"/>
      <c r="D470" s="141"/>
      <c r="E470" s="141"/>
      <c r="F470" s="141"/>
      <c r="G470" s="141"/>
      <c r="H470" s="141"/>
      <c r="I470" s="141"/>
      <c r="J470" s="141"/>
      <c r="K470" s="141"/>
      <c r="L470" s="141"/>
      <c r="M470" s="141"/>
      <c r="N470" s="141"/>
      <c r="O470" s="141"/>
      <c r="P470" s="141"/>
      <c r="Q470" s="141"/>
      <c r="R470" s="141"/>
      <c r="S470" s="141"/>
      <c r="T470" s="141"/>
      <c r="U470" s="141"/>
      <c r="V470" s="141"/>
      <c r="W470" s="141"/>
      <c r="X470" s="141"/>
      <c r="Y470" s="141"/>
      <c r="Z470" s="141"/>
      <c r="AA470" s="141"/>
      <c r="AB470" s="141"/>
      <c r="AC470" s="141"/>
      <c r="AD470" s="146"/>
      <c r="AE470" s="141"/>
      <c r="AF470" s="141"/>
      <c r="AG470" s="141"/>
      <c r="AH470" s="141"/>
      <c r="AI470" s="141"/>
      <c r="AJ470" s="141"/>
      <c r="AK470" s="141"/>
      <c r="AL470" s="141"/>
      <c r="AM470" s="141"/>
      <c r="AN470" s="141"/>
      <c r="AO470" s="141"/>
      <c r="AP470" s="141"/>
      <c r="AQ470" s="141"/>
      <c r="AR470" s="141"/>
      <c r="AS470" s="141"/>
      <c r="AT470" s="141"/>
      <c r="AU470" s="141"/>
      <c r="AV470" s="141"/>
      <c r="AW470" s="141"/>
      <c r="AX470" s="141"/>
      <c r="AY470" s="141"/>
      <c r="AZ470" s="141"/>
      <c r="BA470" s="141"/>
      <c r="BB470" s="141"/>
      <c r="BC470" s="141"/>
    </row>
    <row r="471" spans="1:55" ht="15.75" customHeight="1">
      <c r="A471" s="141"/>
      <c r="B471" s="141"/>
      <c r="C471" s="141"/>
      <c r="D471" s="141"/>
      <c r="E471" s="141"/>
      <c r="F471" s="141"/>
      <c r="G471" s="141"/>
      <c r="H471" s="141"/>
      <c r="I471" s="141"/>
      <c r="J471" s="141"/>
      <c r="K471" s="141"/>
      <c r="L471" s="141"/>
      <c r="M471" s="141"/>
      <c r="N471" s="141"/>
      <c r="O471" s="141"/>
      <c r="P471" s="141"/>
      <c r="Q471" s="141"/>
      <c r="R471" s="141"/>
      <c r="S471" s="141"/>
      <c r="T471" s="141"/>
      <c r="U471" s="141"/>
      <c r="V471" s="141"/>
      <c r="W471" s="141"/>
      <c r="X471" s="141"/>
      <c r="Y471" s="141"/>
      <c r="Z471" s="141"/>
      <c r="AA471" s="141"/>
      <c r="AB471" s="141"/>
      <c r="AC471" s="141"/>
      <c r="AD471" s="146"/>
      <c r="AE471" s="141"/>
      <c r="AF471" s="141"/>
      <c r="AG471" s="141"/>
      <c r="AH471" s="141"/>
      <c r="AI471" s="141"/>
      <c r="AJ471" s="141"/>
      <c r="AK471" s="141"/>
      <c r="AL471" s="141"/>
      <c r="AM471" s="141"/>
      <c r="AN471" s="141"/>
      <c r="AO471" s="141"/>
      <c r="AP471" s="141"/>
      <c r="AQ471" s="141"/>
      <c r="AR471" s="141"/>
      <c r="AS471" s="141"/>
      <c r="AT471" s="141"/>
      <c r="AU471" s="141"/>
      <c r="AV471" s="141"/>
      <c r="AW471" s="141"/>
      <c r="AX471" s="141"/>
      <c r="AY471" s="141"/>
      <c r="AZ471" s="141"/>
      <c r="BA471" s="141"/>
      <c r="BB471" s="141"/>
      <c r="BC471" s="141"/>
    </row>
    <row r="472" spans="1:55" ht="15.75" customHeigh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6"/>
      <c r="AE472" s="141"/>
      <c r="AF472" s="141"/>
      <c r="AG472" s="141"/>
      <c r="AH472" s="141"/>
      <c r="AI472" s="141"/>
      <c r="AJ472" s="141"/>
      <c r="AK472" s="141"/>
      <c r="AL472" s="141"/>
      <c r="AM472" s="141"/>
      <c r="AN472" s="141"/>
      <c r="AO472" s="141"/>
      <c r="AP472" s="141"/>
      <c r="AQ472" s="141"/>
      <c r="AR472" s="141"/>
      <c r="AS472" s="141"/>
      <c r="AT472" s="141"/>
      <c r="AU472" s="141"/>
      <c r="AV472" s="141"/>
      <c r="AW472" s="141"/>
      <c r="AX472" s="141"/>
      <c r="AY472" s="141"/>
      <c r="AZ472" s="141"/>
      <c r="BA472" s="141"/>
      <c r="BB472" s="141"/>
      <c r="BC472" s="141"/>
    </row>
    <row r="473" spans="1:55" ht="15.75" customHeight="1">
      <c r="A473" s="141"/>
      <c r="B473" s="141"/>
      <c r="C473" s="141"/>
      <c r="D473" s="141"/>
      <c r="E473" s="141"/>
      <c r="F473" s="141"/>
      <c r="G473" s="141"/>
      <c r="H473" s="141"/>
      <c r="I473" s="141"/>
      <c r="J473" s="141"/>
      <c r="K473" s="141"/>
      <c r="L473" s="141"/>
      <c r="M473" s="141"/>
      <c r="N473" s="141"/>
      <c r="O473" s="141"/>
      <c r="P473" s="141"/>
      <c r="Q473" s="141"/>
      <c r="R473" s="141"/>
      <c r="S473" s="141"/>
      <c r="T473" s="141"/>
      <c r="U473" s="141"/>
      <c r="V473" s="141"/>
      <c r="W473" s="141"/>
      <c r="X473" s="141"/>
      <c r="Y473" s="141"/>
      <c r="Z473" s="141"/>
      <c r="AA473" s="141"/>
      <c r="AB473" s="141"/>
      <c r="AC473" s="141"/>
      <c r="AD473" s="146"/>
      <c r="AE473" s="141"/>
      <c r="AF473" s="141"/>
      <c r="AG473" s="141"/>
      <c r="AH473" s="141"/>
      <c r="AI473" s="141"/>
      <c r="AJ473" s="141"/>
      <c r="AK473" s="141"/>
      <c r="AL473" s="141"/>
      <c r="AM473" s="141"/>
      <c r="AN473" s="141"/>
      <c r="AO473" s="141"/>
      <c r="AP473" s="141"/>
      <c r="AQ473" s="141"/>
      <c r="AR473" s="141"/>
      <c r="AS473" s="141"/>
      <c r="AT473" s="141"/>
      <c r="AU473" s="141"/>
      <c r="AV473" s="141"/>
      <c r="AW473" s="141"/>
      <c r="AX473" s="141"/>
      <c r="AY473" s="141"/>
      <c r="AZ473" s="141"/>
      <c r="BA473" s="141"/>
      <c r="BB473" s="141"/>
      <c r="BC473" s="141"/>
    </row>
    <row r="474" spans="1:55" ht="15.75" customHeight="1">
      <c r="A474" s="141"/>
      <c r="B474" s="141"/>
      <c r="C474" s="141"/>
      <c r="D474" s="141"/>
      <c r="E474" s="141"/>
      <c r="F474" s="141"/>
      <c r="G474" s="141"/>
      <c r="H474" s="141"/>
      <c r="I474" s="141"/>
      <c r="J474" s="141"/>
      <c r="K474" s="141"/>
      <c r="L474" s="141"/>
      <c r="M474" s="141"/>
      <c r="N474" s="141"/>
      <c r="O474" s="141"/>
      <c r="P474" s="141"/>
      <c r="Q474" s="141"/>
      <c r="R474" s="141"/>
      <c r="S474" s="141"/>
      <c r="T474" s="141"/>
      <c r="U474" s="141"/>
      <c r="V474" s="141"/>
      <c r="W474" s="141"/>
      <c r="X474" s="141"/>
      <c r="Y474" s="141"/>
      <c r="Z474" s="141"/>
      <c r="AA474" s="141"/>
      <c r="AB474" s="141"/>
      <c r="AC474" s="141"/>
      <c r="AD474" s="146"/>
      <c r="AE474" s="141"/>
      <c r="AF474" s="141"/>
      <c r="AG474" s="141"/>
      <c r="AH474" s="141"/>
      <c r="AI474" s="141"/>
      <c r="AJ474" s="141"/>
      <c r="AK474" s="141"/>
      <c r="AL474" s="141"/>
      <c r="AM474" s="141"/>
      <c r="AN474" s="141"/>
      <c r="AO474" s="141"/>
      <c r="AP474" s="141"/>
      <c r="AQ474" s="141"/>
      <c r="AR474" s="141"/>
      <c r="AS474" s="141"/>
      <c r="AT474" s="141"/>
      <c r="AU474" s="141"/>
      <c r="AV474" s="141"/>
      <c r="AW474" s="141"/>
      <c r="AX474" s="141"/>
      <c r="AY474" s="141"/>
      <c r="AZ474" s="141"/>
      <c r="BA474" s="141"/>
      <c r="BB474" s="141"/>
      <c r="BC474" s="141"/>
    </row>
    <row r="475" spans="1:55" ht="15.75" customHeigh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6"/>
      <c r="AE475" s="141"/>
      <c r="AF475" s="141"/>
      <c r="AG475" s="141"/>
      <c r="AH475" s="141"/>
      <c r="AI475" s="141"/>
      <c r="AJ475" s="141"/>
      <c r="AK475" s="141"/>
      <c r="AL475" s="141"/>
      <c r="AM475" s="141"/>
      <c r="AN475" s="141"/>
      <c r="AO475" s="141"/>
      <c r="AP475" s="141"/>
      <c r="AQ475" s="141"/>
      <c r="AR475" s="141"/>
      <c r="AS475" s="141"/>
      <c r="AT475" s="141"/>
      <c r="AU475" s="141"/>
      <c r="AV475" s="141"/>
      <c r="AW475" s="141"/>
      <c r="AX475" s="141"/>
      <c r="AY475" s="141"/>
      <c r="AZ475" s="141"/>
      <c r="BA475" s="141"/>
      <c r="BB475" s="141"/>
      <c r="BC475" s="141"/>
    </row>
    <row r="476" spans="1:55" ht="15.75" customHeight="1">
      <c r="A476" s="141"/>
      <c r="B476" s="141"/>
      <c r="C476" s="141"/>
      <c r="D476" s="141"/>
      <c r="E476" s="141"/>
      <c r="F476" s="141"/>
      <c r="G476" s="141"/>
      <c r="H476" s="141"/>
      <c r="I476" s="141"/>
      <c r="J476" s="141"/>
      <c r="K476" s="141"/>
      <c r="L476" s="141"/>
      <c r="M476" s="141"/>
      <c r="N476" s="141"/>
      <c r="O476" s="141"/>
      <c r="P476" s="141"/>
      <c r="Q476" s="141"/>
      <c r="R476" s="141"/>
      <c r="S476" s="141"/>
      <c r="T476" s="141"/>
      <c r="U476" s="141"/>
      <c r="V476" s="141"/>
      <c r="W476" s="141"/>
      <c r="X476" s="141"/>
      <c r="Y476" s="141"/>
      <c r="Z476" s="141"/>
      <c r="AA476" s="141"/>
      <c r="AB476" s="141"/>
      <c r="AC476" s="141"/>
      <c r="AD476" s="146"/>
      <c r="AE476" s="141"/>
      <c r="AF476" s="141"/>
      <c r="AG476" s="141"/>
      <c r="AH476" s="141"/>
      <c r="AI476" s="141"/>
      <c r="AJ476" s="141"/>
      <c r="AK476" s="141"/>
      <c r="AL476" s="141"/>
      <c r="AM476" s="141"/>
      <c r="AN476" s="141"/>
      <c r="AO476" s="141"/>
      <c r="AP476" s="141"/>
      <c r="AQ476" s="141"/>
      <c r="AR476" s="141"/>
      <c r="AS476" s="141"/>
      <c r="AT476" s="141"/>
      <c r="AU476" s="141"/>
      <c r="AV476" s="141"/>
      <c r="AW476" s="141"/>
      <c r="AX476" s="141"/>
      <c r="AY476" s="141"/>
      <c r="AZ476" s="141"/>
      <c r="BA476" s="141"/>
      <c r="BB476" s="141"/>
      <c r="BC476" s="141"/>
    </row>
    <row r="477" spans="1:55" ht="15.75" customHeight="1">
      <c r="A477" s="141"/>
      <c r="B477" s="141"/>
      <c r="C477" s="141"/>
      <c r="D477" s="141"/>
      <c r="E477" s="141"/>
      <c r="F477" s="141"/>
      <c r="G477" s="141"/>
      <c r="H477" s="141"/>
      <c r="I477" s="141"/>
      <c r="J477" s="141"/>
      <c r="K477" s="141"/>
      <c r="L477" s="141"/>
      <c r="M477" s="141"/>
      <c r="N477" s="141"/>
      <c r="O477" s="141"/>
      <c r="P477" s="141"/>
      <c r="Q477" s="141"/>
      <c r="R477" s="141"/>
      <c r="S477" s="141"/>
      <c r="T477" s="141"/>
      <c r="U477" s="141"/>
      <c r="V477" s="141"/>
      <c r="W477" s="141"/>
      <c r="X477" s="141"/>
      <c r="Y477" s="141"/>
      <c r="Z477" s="141"/>
      <c r="AA477" s="141"/>
      <c r="AB477" s="141"/>
      <c r="AC477" s="141"/>
      <c r="AD477" s="146"/>
      <c r="AE477" s="141"/>
      <c r="AF477" s="141"/>
      <c r="AG477" s="141"/>
      <c r="AH477" s="141"/>
      <c r="AI477" s="141"/>
      <c r="AJ477" s="141"/>
      <c r="AK477" s="141"/>
      <c r="AL477" s="141"/>
      <c r="AM477" s="141"/>
      <c r="AN477" s="141"/>
      <c r="AO477" s="141"/>
      <c r="AP477" s="141"/>
      <c r="AQ477" s="141"/>
      <c r="AR477" s="141"/>
      <c r="AS477" s="141"/>
      <c r="AT477" s="141"/>
      <c r="AU477" s="141"/>
      <c r="AV477" s="141"/>
      <c r="AW477" s="141"/>
      <c r="AX477" s="141"/>
      <c r="AY477" s="141"/>
      <c r="AZ477" s="141"/>
      <c r="BA477" s="141"/>
      <c r="BB477" s="141"/>
      <c r="BC477" s="141"/>
    </row>
    <row r="478" spans="1:55" ht="15.75" customHeight="1">
      <c r="A478" s="141"/>
      <c r="B478" s="141"/>
      <c r="C478" s="141"/>
      <c r="D478" s="141"/>
      <c r="E478" s="141"/>
      <c r="F478" s="141"/>
      <c r="G478" s="141"/>
      <c r="H478" s="141"/>
      <c r="I478" s="141"/>
      <c r="J478" s="141"/>
      <c r="K478" s="141"/>
      <c r="L478" s="141"/>
      <c r="M478" s="141"/>
      <c r="N478" s="141"/>
      <c r="O478" s="141"/>
      <c r="P478" s="141"/>
      <c r="Q478" s="141"/>
      <c r="R478" s="141"/>
      <c r="S478" s="141"/>
      <c r="T478" s="141"/>
      <c r="U478" s="141"/>
      <c r="V478" s="141"/>
      <c r="W478" s="141"/>
      <c r="X478" s="141"/>
      <c r="Y478" s="141"/>
      <c r="Z478" s="141"/>
      <c r="AA478" s="141"/>
      <c r="AB478" s="141"/>
      <c r="AC478" s="141"/>
      <c r="AD478" s="146"/>
      <c r="AE478" s="141"/>
      <c r="AF478" s="141"/>
      <c r="AG478" s="141"/>
      <c r="AH478" s="141"/>
      <c r="AI478" s="141"/>
      <c r="AJ478" s="141"/>
      <c r="AK478" s="141"/>
      <c r="AL478" s="141"/>
      <c r="AM478" s="141"/>
      <c r="AN478" s="141"/>
      <c r="AO478" s="141"/>
      <c r="AP478" s="141"/>
      <c r="AQ478" s="141"/>
      <c r="AR478" s="141"/>
      <c r="AS478" s="141"/>
      <c r="AT478" s="141"/>
      <c r="AU478" s="141"/>
      <c r="AV478" s="141"/>
      <c r="AW478" s="141"/>
      <c r="AX478" s="141"/>
      <c r="AY478" s="141"/>
      <c r="AZ478" s="141"/>
      <c r="BA478" s="141"/>
      <c r="BB478" s="141"/>
      <c r="BC478" s="141"/>
    </row>
    <row r="479" spans="1:55" ht="15.75" customHeight="1">
      <c r="A479" s="141"/>
      <c r="B479" s="141"/>
      <c r="C479" s="141"/>
      <c r="D479" s="141"/>
      <c r="E479" s="141"/>
      <c r="F479" s="141"/>
      <c r="G479" s="141"/>
      <c r="H479" s="141"/>
      <c r="I479" s="141"/>
      <c r="J479" s="141"/>
      <c r="K479" s="141"/>
      <c r="L479" s="141"/>
      <c r="M479" s="141"/>
      <c r="N479" s="141"/>
      <c r="O479" s="141"/>
      <c r="P479" s="141"/>
      <c r="Q479" s="141"/>
      <c r="R479" s="141"/>
      <c r="S479" s="141"/>
      <c r="T479" s="141"/>
      <c r="U479" s="141"/>
      <c r="V479" s="141"/>
      <c r="W479" s="141"/>
      <c r="X479" s="141"/>
      <c r="Y479" s="141"/>
      <c r="Z479" s="141"/>
      <c r="AA479" s="141"/>
      <c r="AB479" s="141"/>
      <c r="AC479" s="141"/>
      <c r="AD479" s="146"/>
      <c r="AE479" s="141"/>
      <c r="AF479" s="141"/>
      <c r="AG479" s="141"/>
      <c r="AH479" s="141"/>
      <c r="AI479" s="141"/>
      <c r="AJ479" s="141"/>
      <c r="AK479" s="141"/>
      <c r="AL479" s="141"/>
      <c r="AM479" s="141"/>
      <c r="AN479" s="141"/>
      <c r="AO479" s="141"/>
      <c r="AP479" s="141"/>
      <c r="AQ479" s="141"/>
      <c r="AR479" s="141"/>
      <c r="AS479" s="141"/>
      <c r="AT479" s="141"/>
      <c r="AU479" s="141"/>
      <c r="AV479" s="141"/>
      <c r="AW479" s="141"/>
      <c r="AX479" s="141"/>
      <c r="AY479" s="141"/>
      <c r="AZ479" s="141"/>
      <c r="BA479" s="141"/>
      <c r="BB479" s="141"/>
      <c r="BC479" s="141"/>
    </row>
    <row r="480" spans="1:55" ht="15.75" customHeight="1">
      <c r="A480" s="141"/>
      <c r="B480" s="141"/>
      <c r="C480" s="141"/>
      <c r="D480" s="141"/>
      <c r="E480" s="141"/>
      <c r="F480" s="141"/>
      <c r="G480" s="141"/>
      <c r="H480" s="141"/>
      <c r="I480" s="141"/>
      <c r="J480" s="141"/>
      <c r="K480" s="141"/>
      <c r="L480" s="141"/>
      <c r="M480" s="141"/>
      <c r="N480" s="141"/>
      <c r="O480" s="141"/>
      <c r="P480" s="141"/>
      <c r="Q480" s="141"/>
      <c r="R480" s="141"/>
      <c r="S480" s="141"/>
      <c r="T480" s="141"/>
      <c r="U480" s="141"/>
      <c r="V480" s="141"/>
      <c r="W480" s="141"/>
      <c r="X480" s="141"/>
      <c r="Y480" s="141"/>
      <c r="Z480" s="141"/>
      <c r="AA480" s="141"/>
      <c r="AB480" s="141"/>
      <c r="AC480" s="141"/>
      <c r="AD480" s="146"/>
      <c r="AE480" s="141"/>
      <c r="AF480" s="141"/>
      <c r="AG480" s="141"/>
      <c r="AH480" s="141"/>
      <c r="AI480" s="141"/>
      <c r="AJ480" s="141"/>
      <c r="AK480" s="141"/>
      <c r="AL480" s="141"/>
      <c r="AM480" s="141"/>
      <c r="AN480" s="141"/>
      <c r="AO480" s="141"/>
      <c r="AP480" s="141"/>
      <c r="AQ480" s="141"/>
      <c r="AR480" s="141"/>
      <c r="AS480" s="141"/>
      <c r="AT480" s="141"/>
      <c r="AU480" s="141"/>
      <c r="AV480" s="141"/>
      <c r="AW480" s="141"/>
      <c r="AX480" s="141"/>
      <c r="AY480" s="141"/>
      <c r="AZ480" s="141"/>
      <c r="BA480" s="141"/>
      <c r="BB480" s="141"/>
      <c r="BC480" s="141"/>
    </row>
    <row r="481" spans="1:55" ht="15.75" customHeight="1">
      <c r="A481" s="141"/>
      <c r="B481" s="141"/>
      <c r="C481" s="141"/>
      <c r="D481" s="141"/>
      <c r="E481" s="141"/>
      <c r="F481" s="141"/>
      <c r="G481" s="141"/>
      <c r="H481" s="141"/>
      <c r="I481" s="141"/>
      <c r="J481" s="141"/>
      <c r="K481" s="141"/>
      <c r="L481" s="141"/>
      <c r="M481" s="141"/>
      <c r="N481" s="141"/>
      <c r="O481" s="141"/>
      <c r="P481" s="141"/>
      <c r="Q481" s="141"/>
      <c r="R481" s="141"/>
      <c r="S481" s="141"/>
      <c r="T481" s="141"/>
      <c r="U481" s="141"/>
      <c r="V481" s="141"/>
      <c r="W481" s="141"/>
      <c r="X481" s="141"/>
      <c r="Y481" s="141"/>
      <c r="Z481" s="141"/>
      <c r="AA481" s="141"/>
      <c r="AB481" s="141"/>
      <c r="AC481" s="141"/>
      <c r="AD481" s="146"/>
      <c r="AE481" s="141"/>
      <c r="AF481" s="141"/>
      <c r="AG481" s="141"/>
      <c r="AH481" s="141"/>
      <c r="AI481" s="141"/>
      <c r="AJ481" s="141"/>
      <c r="AK481" s="141"/>
      <c r="AL481" s="141"/>
      <c r="AM481" s="141"/>
      <c r="AN481" s="141"/>
      <c r="AO481" s="141"/>
      <c r="AP481" s="141"/>
      <c r="AQ481" s="141"/>
      <c r="AR481" s="141"/>
      <c r="AS481" s="141"/>
      <c r="AT481" s="141"/>
      <c r="AU481" s="141"/>
      <c r="AV481" s="141"/>
      <c r="AW481" s="141"/>
      <c r="AX481" s="141"/>
      <c r="AY481" s="141"/>
      <c r="AZ481" s="141"/>
      <c r="BA481" s="141"/>
      <c r="BB481" s="141"/>
      <c r="BC481" s="141"/>
    </row>
    <row r="482" spans="1:55" ht="15.75" customHeight="1">
      <c r="A482" s="141"/>
      <c r="B482" s="141"/>
      <c r="C482" s="141"/>
      <c r="D482" s="141"/>
      <c r="E482" s="141"/>
      <c r="F482" s="141"/>
      <c r="G482" s="141"/>
      <c r="H482" s="141"/>
      <c r="I482" s="141"/>
      <c r="J482" s="141"/>
      <c r="K482" s="141"/>
      <c r="L482" s="141"/>
      <c r="M482" s="141"/>
      <c r="N482" s="141"/>
      <c r="O482" s="141"/>
      <c r="P482" s="141"/>
      <c r="Q482" s="141"/>
      <c r="R482" s="141"/>
      <c r="S482" s="141"/>
      <c r="T482" s="141"/>
      <c r="U482" s="141"/>
      <c r="V482" s="141"/>
      <c r="W482" s="141"/>
      <c r="X482" s="141"/>
      <c r="Y482" s="141"/>
      <c r="Z482" s="141"/>
      <c r="AA482" s="141"/>
      <c r="AB482" s="141"/>
      <c r="AC482" s="141"/>
      <c r="AD482" s="146"/>
      <c r="AE482" s="141"/>
      <c r="AF482" s="141"/>
      <c r="AG482" s="141"/>
      <c r="AH482" s="141"/>
      <c r="AI482" s="141"/>
      <c r="AJ482" s="141"/>
      <c r="AK482" s="141"/>
      <c r="AL482" s="141"/>
      <c r="AM482" s="141"/>
      <c r="AN482" s="141"/>
      <c r="AO482" s="141"/>
      <c r="AP482" s="141"/>
      <c r="AQ482" s="141"/>
      <c r="AR482" s="141"/>
      <c r="AS482" s="141"/>
      <c r="AT482" s="141"/>
      <c r="AU482" s="141"/>
      <c r="AV482" s="141"/>
      <c r="AW482" s="141"/>
      <c r="AX482" s="141"/>
      <c r="AY482" s="141"/>
      <c r="AZ482" s="141"/>
      <c r="BA482" s="141"/>
      <c r="BB482" s="141"/>
      <c r="BC482" s="141"/>
    </row>
    <row r="483" spans="1:55" ht="15.75" customHeight="1">
      <c r="A483" s="141"/>
      <c r="B483" s="141"/>
      <c r="C483" s="141"/>
      <c r="D483" s="141"/>
      <c r="E483" s="141"/>
      <c r="F483" s="141"/>
      <c r="G483" s="141"/>
      <c r="H483" s="141"/>
      <c r="I483" s="141"/>
      <c r="J483" s="141"/>
      <c r="K483" s="141"/>
      <c r="L483" s="141"/>
      <c r="M483" s="141"/>
      <c r="N483" s="141"/>
      <c r="O483" s="141"/>
      <c r="P483" s="141"/>
      <c r="Q483" s="141"/>
      <c r="R483" s="141"/>
      <c r="S483" s="141"/>
      <c r="T483" s="141"/>
      <c r="U483" s="141"/>
      <c r="V483" s="141"/>
      <c r="W483" s="141"/>
      <c r="X483" s="141"/>
      <c r="Y483" s="141"/>
      <c r="Z483" s="141"/>
      <c r="AA483" s="141"/>
      <c r="AB483" s="141"/>
      <c r="AC483" s="141"/>
      <c r="AD483" s="146"/>
      <c r="AE483" s="141"/>
      <c r="AF483" s="141"/>
      <c r="AG483" s="141"/>
      <c r="AH483" s="141"/>
      <c r="AI483" s="141"/>
      <c r="AJ483" s="141"/>
      <c r="AK483" s="141"/>
      <c r="AL483" s="141"/>
      <c r="AM483" s="141"/>
      <c r="AN483" s="141"/>
      <c r="AO483" s="141"/>
      <c r="AP483" s="141"/>
      <c r="AQ483" s="141"/>
      <c r="AR483" s="141"/>
      <c r="AS483" s="141"/>
      <c r="AT483" s="141"/>
      <c r="AU483" s="141"/>
      <c r="AV483" s="141"/>
      <c r="AW483" s="141"/>
      <c r="AX483" s="141"/>
      <c r="AY483" s="141"/>
      <c r="AZ483" s="141"/>
      <c r="BA483" s="141"/>
      <c r="BB483" s="141"/>
      <c r="BC483" s="141"/>
    </row>
    <row r="484" spans="1:55" ht="15.75" customHeight="1">
      <c r="A484" s="141"/>
      <c r="B484" s="141"/>
      <c r="C484" s="141"/>
      <c r="D484" s="141"/>
      <c r="E484" s="141"/>
      <c r="F484" s="141"/>
      <c r="G484" s="141"/>
      <c r="H484" s="141"/>
      <c r="I484" s="141"/>
      <c r="J484" s="141"/>
      <c r="K484" s="141"/>
      <c r="L484" s="141"/>
      <c r="M484" s="141"/>
      <c r="N484" s="141"/>
      <c r="O484" s="141"/>
      <c r="P484" s="141"/>
      <c r="Q484" s="141"/>
      <c r="R484" s="141"/>
      <c r="S484" s="141"/>
      <c r="T484" s="141"/>
      <c r="U484" s="141"/>
      <c r="V484" s="141"/>
      <c r="W484" s="141"/>
      <c r="X484" s="141"/>
      <c r="Y484" s="141"/>
      <c r="Z484" s="141"/>
      <c r="AA484" s="141"/>
      <c r="AB484" s="141"/>
      <c r="AC484" s="141"/>
      <c r="AD484" s="146"/>
      <c r="AE484" s="141"/>
      <c r="AF484" s="141"/>
      <c r="AG484" s="141"/>
      <c r="AH484" s="141"/>
      <c r="AI484" s="141"/>
      <c r="AJ484" s="141"/>
      <c r="AK484" s="141"/>
      <c r="AL484" s="141"/>
      <c r="AM484" s="141"/>
      <c r="AN484" s="141"/>
      <c r="AO484" s="141"/>
      <c r="AP484" s="141"/>
      <c r="AQ484" s="141"/>
      <c r="AR484" s="141"/>
      <c r="AS484" s="141"/>
      <c r="AT484" s="141"/>
      <c r="AU484" s="141"/>
      <c r="AV484" s="141"/>
      <c r="AW484" s="141"/>
      <c r="AX484" s="141"/>
      <c r="AY484" s="141"/>
      <c r="AZ484" s="141"/>
      <c r="BA484" s="141"/>
      <c r="BB484" s="141"/>
      <c r="BC484" s="141"/>
    </row>
    <row r="485" spans="1:55" ht="15.75" customHeight="1">
      <c r="A485" s="141"/>
      <c r="B485" s="141"/>
      <c r="C485" s="141"/>
      <c r="D485" s="141"/>
      <c r="E485" s="141"/>
      <c r="F485" s="141"/>
      <c r="G485" s="141"/>
      <c r="H485" s="141"/>
      <c r="I485" s="141"/>
      <c r="J485" s="141"/>
      <c r="K485" s="141"/>
      <c r="L485" s="141"/>
      <c r="M485" s="141"/>
      <c r="N485" s="141"/>
      <c r="O485" s="141"/>
      <c r="P485" s="141"/>
      <c r="Q485" s="141"/>
      <c r="R485" s="141"/>
      <c r="S485" s="141"/>
      <c r="T485" s="141"/>
      <c r="U485" s="141"/>
      <c r="V485" s="141"/>
      <c r="W485" s="141"/>
      <c r="X485" s="141"/>
      <c r="Y485" s="141"/>
      <c r="Z485" s="141"/>
      <c r="AA485" s="141"/>
      <c r="AB485" s="141"/>
      <c r="AC485" s="141"/>
      <c r="AD485" s="146"/>
      <c r="AE485" s="141"/>
      <c r="AF485" s="141"/>
      <c r="AG485" s="141"/>
      <c r="AH485" s="141"/>
      <c r="AI485" s="141"/>
      <c r="AJ485" s="141"/>
      <c r="AK485" s="141"/>
      <c r="AL485" s="141"/>
      <c r="AM485" s="141"/>
      <c r="AN485" s="141"/>
      <c r="AO485" s="141"/>
      <c r="AP485" s="141"/>
      <c r="AQ485" s="141"/>
      <c r="AR485" s="141"/>
      <c r="AS485" s="141"/>
      <c r="AT485" s="141"/>
      <c r="AU485" s="141"/>
      <c r="AV485" s="141"/>
      <c r="AW485" s="141"/>
      <c r="AX485" s="141"/>
      <c r="AY485" s="141"/>
      <c r="AZ485" s="141"/>
      <c r="BA485" s="141"/>
      <c r="BB485" s="141"/>
      <c r="BC485" s="141"/>
    </row>
    <row r="486" spans="1:55" ht="15.75" customHeight="1">
      <c r="A486" s="141"/>
      <c r="B486" s="141"/>
      <c r="C486" s="141"/>
      <c r="D486" s="141"/>
      <c r="E486" s="141"/>
      <c r="F486" s="141"/>
      <c r="G486" s="141"/>
      <c r="H486" s="141"/>
      <c r="I486" s="141"/>
      <c r="J486" s="141"/>
      <c r="K486" s="141"/>
      <c r="L486" s="141"/>
      <c r="M486" s="141"/>
      <c r="N486" s="141"/>
      <c r="O486" s="141"/>
      <c r="P486" s="141"/>
      <c r="Q486" s="141"/>
      <c r="R486" s="141"/>
      <c r="S486" s="141"/>
      <c r="T486" s="141"/>
      <c r="U486" s="141"/>
      <c r="V486" s="141"/>
      <c r="W486" s="141"/>
      <c r="X486" s="141"/>
      <c r="Y486" s="141"/>
      <c r="Z486" s="141"/>
      <c r="AA486" s="141"/>
      <c r="AB486" s="141"/>
      <c r="AC486" s="141"/>
      <c r="AD486" s="146"/>
      <c r="AE486" s="141"/>
      <c r="AF486" s="141"/>
      <c r="AG486" s="141"/>
      <c r="AH486" s="141"/>
      <c r="AI486" s="141"/>
      <c r="AJ486" s="141"/>
      <c r="AK486" s="141"/>
      <c r="AL486" s="141"/>
      <c r="AM486" s="141"/>
      <c r="AN486" s="141"/>
      <c r="AO486" s="141"/>
      <c r="AP486" s="141"/>
      <c r="AQ486" s="141"/>
      <c r="AR486" s="141"/>
      <c r="AS486" s="141"/>
      <c r="AT486" s="141"/>
      <c r="AU486" s="141"/>
      <c r="AV486" s="141"/>
      <c r="AW486" s="141"/>
      <c r="AX486" s="141"/>
      <c r="AY486" s="141"/>
      <c r="AZ486" s="141"/>
      <c r="BA486" s="141"/>
      <c r="BB486" s="141"/>
      <c r="BC486" s="141"/>
    </row>
    <row r="487" spans="1:55" ht="15.75" customHeight="1">
      <c r="A487" s="141"/>
      <c r="B487" s="141"/>
      <c r="C487" s="141"/>
      <c r="D487" s="141"/>
      <c r="E487" s="141"/>
      <c r="F487" s="141"/>
      <c r="G487" s="141"/>
      <c r="H487" s="141"/>
      <c r="I487" s="141"/>
      <c r="J487" s="141"/>
      <c r="K487" s="141"/>
      <c r="L487" s="141"/>
      <c r="M487" s="141"/>
      <c r="N487" s="141"/>
      <c r="O487" s="141"/>
      <c r="P487" s="141"/>
      <c r="Q487" s="141"/>
      <c r="R487" s="141"/>
      <c r="S487" s="141"/>
      <c r="T487" s="141"/>
      <c r="U487" s="141"/>
      <c r="V487" s="141"/>
      <c r="W487" s="141"/>
      <c r="X487" s="141"/>
      <c r="Y487" s="141"/>
      <c r="Z487" s="141"/>
      <c r="AA487" s="141"/>
      <c r="AB487" s="141"/>
      <c r="AC487" s="141"/>
      <c r="AD487" s="146"/>
      <c r="AE487" s="141"/>
      <c r="AF487" s="141"/>
      <c r="AG487" s="141"/>
      <c r="AH487" s="141"/>
      <c r="AI487" s="141"/>
      <c r="AJ487" s="141"/>
      <c r="AK487" s="141"/>
      <c r="AL487" s="141"/>
      <c r="AM487" s="141"/>
      <c r="AN487" s="141"/>
      <c r="AO487" s="141"/>
      <c r="AP487" s="141"/>
      <c r="AQ487" s="141"/>
      <c r="AR487" s="141"/>
      <c r="AS487" s="141"/>
      <c r="AT487" s="141"/>
      <c r="AU487" s="141"/>
      <c r="AV487" s="141"/>
      <c r="AW487" s="141"/>
      <c r="AX487" s="141"/>
      <c r="AY487" s="141"/>
      <c r="AZ487" s="141"/>
      <c r="BA487" s="141"/>
      <c r="BB487" s="141"/>
      <c r="BC487" s="141"/>
    </row>
    <row r="488" spans="1:55" ht="15.75" customHeight="1">
      <c r="A488" s="141"/>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6"/>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row>
    <row r="489" spans="1:55" ht="15.75" customHeight="1">
      <c r="A489" s="141"/>
      <c r="B489" s="141"/>
      <c r="C489" s="141"/>
      <c r="D489" s="141"/>
      <c r="E489" s="141"/>
      <c r="F489" s="141"/>
      <c r="G489" s="141"/>
      <c r="H489" s="141"/>
      <c r="I489" s="141"/>
      <c r="J489" s="141"/>
      <c r="K489" s="141"/>
      <c r="L489" s="141"/>
      <c r="M489" s="141"/>
      <c r="N489" s="141"/>
      <c r="O489" s="141"/>
      <c r="P489" s="141"/>
      <c r="Q489" s="141"/>
      <c r="R489" s="141"/>
      <c r="S489" s="141"/>
      <c r="T489" s="141"/>
      <c r="U489" s="141"/>
      <c r="V489" s="141"/>
      <c r="W489" s="141"/>
      <c r="X489" s="141"/>
      <c r="Y489" s="141"/>
      <c r="Z489" s="141"/>
      <c r="AA489" s="141"/>
      <c r="AB489" s="141"/>
      <c r="AC489" s="141"/>
      <c r="AD489" s="146"/>
      <c r="AE489" s="141"/>
      <c r="AF489" s="141"/>
      <c r="AG489" s="141"/>
      <c r="AH489" s="141"/>
      <c r="AI489" s="141"/>
      <c r="AJ489" s="141"/>
      <c r="AK489" s="141"/>
      <c r="AL489" s="141"/>
      <c r="AM489" s="141"/>
      <c r="AN489" s="141"/>
      <c r="AO489" s="141"/>
      <c r="AP489" s="141"/>
      <c r="AQ489" s="141"/>
      <c r="AR489" s="141"/>
      <c r="AS489" s="141"/>
      <c r="AT489" s="141"/>
      <c r="AU489" s="141"/>
      <c r="AV489" s="141"/>
      <c r="AW489" s="141"/>
      <c r="AX489" s="141"/>
      <c r="AY489" s="141"/>
      <c r="AZ489" s="141"/>
      <c r="BA489" s="141"/>
      <c r="BB489" s="141"/>
      <c r="BC489" s="141"/>
    </row>
    <row r="490" spans="1:55" ht="15.75" customHeight="1">
      <c r="A490" s="141"/>
      <c r="B490" s="141"/>
      <c r="C490" s="141"/>
      <c r="D490" s="141"/>
      <c r="E490" s="141"/>
      <c r="F490" s="141"/>
      <c r="G490" s="141"/>
      <c r="H490" s="141"/>
      <c r="I490" s="141"/>
      <c r="J490" s="141"/>
      <c r="K490" s="141"/>
      <c r="L490" s="141"/>
      <c r="M490" s="141"/>
      <c r="N490" s="141"/>
      <c r="O490" s="141"/>
      <c r="P490" s="141"/>
      <c r="Q490" s="141"/>
      <c r="R490" s="141"/>
      <c r="S490" s="141"/>
      <c r="T490" s="141"/>
      <c r="U490" s="141"/>
      <c r="V490" s="141"/>
      <c r="W490" s="141"/>
      <c r="X490" s="141"/>
      <c r="Y490" s="141"/>
      <c r="Z490" s="141"/>
      <c r="AA490" s="141"/>
      <c r="AB490" s="141"/>
      <c r="AC490" s="141"/>
      <c r="AD490" s="146"/>
      <c r="AE490" s="141"/>
      <c r="AF490" s="141"/>
      <c r="AG490" s="141"/>
      <c r="AH490" s="141"/>
      <c r="AI490" s="141"/>
      <c r="AJ490" s="141"/>
      <c r="AK490" s="141"/>
      <c r="AL490" s="141"/>
      <c r="AM490" s="141"/>
      <c r="AN490" s="141"/>
      <c r="AO490" s="141"/>
      <c r="AP490" s="141"/>
      <c r="AQ490" s="141"/>
      <c r="AR490" s="141"/>
      <c r="AS490" s="141"/>
      <c r="AT490" s="141"/>
      <c r="AU490" s="141"/>
      <c r="AV490" s="141"/>
      <c r="AW490" s="141"/>
      <c r="AX490" s="141"/>
      <c r="AY490" s="141"/>
      <c r="AZ490" s="141"/>
      <c r="BA490" s="141"/>
      <c r="BB490" s="141"/>
      <c r="BC490" s="141"/>
    </row>
    <row r="491" spans="1:55" ht="15.75" customHeight="1">
      <c r="A491" s="141"/>
      <c r="B491" s="141"/>
      <c r="C491" s="141"/>
      <c r="D491" s="141"/>
      <c r="E491" s="141"/>
      <c r="F491" s="141"/>
      <c r="G491" s="141"/>
      <c r="H491" s="141"/>
      <c r="I491" s="141"/>
      <c r="J491" s="141"/>
      <c r="K491" s="141"/>
      <c r="L491" s="141"/>
      <c r="M491" s="141"/>
      <c r="N491" s="141"/>
      <c r="O491" s="141"/>
      <c r="P491" s="141"/>
      <c r="Q491" s="141"/>
      <c r="R491" s="141"/>
      <c r="S491" s="141"/>
      <c r="T491" s="141"/>
      <c r="U491" s="141"/>
      <c r="V491" s="141"/>
      <c r="W491" s="141"/>
      <c r="X491" s="141"/>
      <c r="Y491" s="141"/>
      <c r="Z491" s="141"/>
      <c r="AA491" s="141"/>
      <c r="AB491" s="141"/>
      <c r="AC491" s="141"/>
      <c r="AD491" s="146"/>
      <c r="AE491" s="141"/>
      <c r="AF491" s="141"/>
      <c r="AG491" s="141"/>
      <c r="AH491" s="141"/>
      <c r="AI491" s="141"/>
      <c r="AJ491" s="141"/>
      <c r="AK491" s="141"/>
      <c r="AL491" s="141"/>
      <c r="AM491" s="141"/>
      <c r="AN491" s="141"/>
      <c r="AO491" s="141"/>
      <c r="AP491" s="141"/>
      <c r="AQ491" s="141"/>
      <c r="AR491" s="141"/>
      <c r="AS491" s="141"/>
      <c r="AT491" s="141"/>
      <c r="AU491" s="141"/>
      <c r="AV491" s="141"/>
      <c r="AW491" s="141"/>
      <c r="AX491" s="141"/>
      <c r="AY491" s="141"/>
      <c r="AZ491" s="141"/>
      <c r="BA491" s="141"/>
      <c r="BB491" s="141"/>
      <c r="BC491" s="141"/>
    </row>
    <row r="492" spans="1:55" ht="15.75" customHeight="1">
      <c r="A492" s="141"/>
      <c r="B492" s="141"/>
      <c r="C492" s="141"/>
      <c r="D492" s="141"/>
      <c r="E492" s="141"/>
      <c r="F492" s="141"/>
      <c r="G492" s="141"/>
      <c r="H492" s="141"/>
      <c r="I492" s="141"/>
      <c r="J492" s="141"/>
      <c r="K492" s="141"/>
      <c r="L492" s="141"/>
      <c r="M492" s="141"/>
      <c r="N492" s="141"/>
      <c r="O492" s="141"/>
      <c r="P492" s="141"/>
      <c r="Q492" s="141"/>
      <c r="R492" s="141"/>
      <c r="S492" s="141"/>
      <c r="T492" s="141"/>
      <c r="U492" s="141"/>
      <c r="V492" s="141"/>
      <c r="W492" s="141"/>
      <c r="X492" s="141"/>
      <c r="Y492" s="141"/>
      <c r="Z492" s="141"/>
      <c r="AA492" s="141"/>
      <c r="AB492" s="141"/>
      <c r="AC492" s="141"/>
      <c r="AD492" s="146"/>
      <c r="AE492" s="141"/>
      <c r="AF492" s="141"/>
      <c r="AG492" s="141"/>
      <c r="AH492" s="141"/>
      <c r="AI492" s="141"/>
      <c r="AJ492" s="141"/>
      <c r="AK492" s="141"/>
      <c r="AL492" s="141"/>
      <c r="AM492" s="141"/>
      <c r="AN492" s="141"/>
      <c r="AO492" s="141"/>
      <c r="AP492" s="141"/>
      <c r="AQ492" s="141"/>
      <c r="AR492" s="141"/>
      <c r="AS492" s="141"/>
      <c r="AT492" s="141"/>
      <c r="AU492" s="141"/>
      <c r="AV492" s="141"/>
      <c r="AW492" s="141"/>
      <c r="AX492" s="141"/>
      <c r="AY492" s="141"/>
      <c r="AZ492" s="141"/>
      <c r="BA492" s="141"/>
      <c r="BB492" s="141"/>
      <c r="BC492" s="141"/>
    </row>
    <row r="493" spans="1:55" ht="15.75" customHeight="1">
      <c r="A493" s="141"/>
      <c r="B493" s="141"/>
      <c r="C493" s="141"/>
      <c r="D493" s="141"/>
      <c r="E493" s="141"/>
      <c r="F493" s="141"/>
      <c r="G493" s="141"/>
      <c r="H493" s="141"/>
      <c r="I493" s="141"/>
      <c r="J493" s="141"/>
      <c r="K493" s="141"/>
      <c r="L493" s="141"/>
      <c r="M493" s="141"/>
      <c r="N493" s="141"/>
      <c r="O493" s="141"/>
      <c r="P493" s="141"/>
      <c r="Q493" s="141"/>
      <c r="R493" s="141"/>
      <c r="S493" s="141"/>
      <c r="T493" s="141"/>
      <c r="U493" s="141"/>
      <c r="V493" s="141"/>
      <c r="W493" s="141"/>
      <c r="X493" s="141"/>
      <c r="Y493" s="141"/>
      <c r="Z493" s="141"/>
      <c r="AA493" s="141"/>
      <c r="AB493" s="141"/>
      <c r="AC493" s="141"/>
      <c r="AD493" s="146"/>
      <c r="AE493" s="141"/>
      <c r="AF493" s="141"/>
      <c r="AG493" s="141"/>
      <c r="AH493" s="141"/>
      <c r="AI493" s="141"/>
      <c r="AJ493" s="141"/>
      <c r="AK493" s="141"/>
      <c r="AL493" s="141"/>
      <c r="AM493" s="141"/>
      <c r="AN493" s="141"/>
      <c r="AO493" s="141"/>
      <c r="AP493" s="141"/>
      <c r="AQ493" s="141"/>
      <c r="AR493" s="141"/>
      <c r="AS493" s="141"/>
      <c r="AT493" s="141"/>
      <c r="AU493" s="141"/>
      <c r="AV493" s="141"/>
      <c r="AW493" s="141"/>
      <c r="AX493" s="141"/>
      <c r="AY493" s="141"/>
      <c r="AZ493" s="141"/>
      <c r="BA493" s="141"/>
      <c r="BB493" s="141"/>
      <c r="BC493" s="141"/>
    </row>
    <row r="494" spans="1:55" ht="15.75" customHeight="1">
      <c r="A494" s="141"/>
      <c r="B494" s="141"/>
      <c r="C494" s="141"/>
      <c r="D494" s="141"/>
      <c r="E494" s="141"/>
      <c r="F494" s="141"/>
      <c r="G494" s="141"/>
      <c r="H494" s="141"/>
      <c r="I494" s="141"/>
      <c r="J494" s="141"/>
      <c r="K494" s="141"/>
      <c r="L494" s="141"/>
      <c r="M494" s="141"/>
      <c r="N494" s="141"/>
      <c r="O494" s="141"/>
      <c r="P494" s="141"/>
      <c r="Q494" s="141"/>
      <c r="R494" s="141"/>
      <c r="S494" s="141"/>
      <c r="T494" s="141"/>
      <c r="U494" s="141"/>
      <c r="V494" s="141"/>
      <c r="W494" s="141"/>
      <c r="X494" s="141"/>
      <c r="Y494" s="141"/>
      <c r="Z494" s="141"/>
      <c r="AA494" s="141"/>
      <c r="AB494" s="141"/>
      <c r="AC494" s="141"/>
      <c r="AD494" s="146"/>
      <c r="AE494" s="141"/>
      <c r="AF494" s="141"/>
      <c r="AG494" s="141"/>
      <c r="AH494" s="141"/>
      <c r="AI494" s="141"/>
      <c r="AJ494" s="141"/>
      <c r="AK494" s="141"/>
      <c r="AL494" s="141"/>
      <c r="AM494" s="141"/>
      <c r="AN494" s="141"/>
      <c r="AO494" s="141"/>
      <c r="AP494" s="141"/>
      <c r="AQ494" s="141"/>
      <c r="AR494" s="141"/>
      <c r="AS494" s="141"/>
      <c r="AT494" s="141"/>
      <c r="AU494" s="141"/>
      <c r="AV494" s="141"/>
      <c r="AW494" s="141"/>
      <c r="AX494" s="141"/>
      <c r="AY494" s="141"/>
      <c r="AZ494" s="141"/>
      <c r="BA494" s="141"/>
      <c r="BB494" s="141"/>
      <c r="BC494" s="141"/>
    </row>
    <row r="495" spans="1:55" ht="15.75" customHeight="1">
      <c r="A495" s="141"/>
      <c r="B495" s="141"/>
      <c r="C495" s="141"/>
      <c r="D495" s="141"/>
      <c r="E495" s="141"/>
      <c r="F495" s="141"/>
      <c r="G495" s="141"/>
      <c r="H495" s="141"/>
      <c r="I495" s="141"/>
      <c r="J495" s="141"/>
      <c r="K495" s="141"/>
      <c r="L495" s="141"/>
      <c r="M495" s="141"/>
      <c r="N495" s="141"/>
      <c r="O495" s="141"/>
      <c r="P495" s="141"/>
      <c r="Q495" s="141"/>
      <c r="R495" s="141"/>
      <c r="S495" s="141"/>
      <c r="T495" s="141"/>
      <c r="U495" s="141"/>
      <c r="V495" s="141"/>
      <c r="W495" s="141"/>
      <c r="X495" s="141"/>
      <c r="Y495" s="141"/>
      <c r="Z495" s="141"/>
      <c r="AA495" s="141"/>
      <c r="AB495" s="141"/>
      <c r="AC495" s="141"/>
      <c r="AD495" s="146"/>
      <c r="AE495" s="141"/>
      <c r="AF495" s="141"/>
      <c r="AG495" s="141"/>
      <c r="AH495" s="141"/>
      <c r="AI495" s="141"/>
      <c r="AJ495" s="141"/>
      <c r="AK495" s="141"/>
      <c r="AL495" s="141"/>
      <c r="AM495" s="141"/>
      <c r="AN495" s="141"/>
      <c r="AO495" s="141"/>
      <c r="AP495" s="141"/>
      <c r="AQ495" s="141"/>
      <c r="AR495" s="141"/>
      <c r="AS495" s="141"/>
      <c r="AT495" s="141"/>
      <c r="AU495" s="141"/>
      <c r="AV495" s="141"/>
      <c r="AW495" s="141"/>
      <c r="AX495" s="141"/>
      <c r="AY495" s="141"/>
      <c r="AZ495" s="141"/>
      <c r="BA495" s="141"/>
      <c r="BB495" s="141"/>
      <c r="BC495" s="141"/>
    </row>
    <row r="496" spans="1:55" ht="15.75" customHeight="1">
      <c r="A496" s="141"/>
      <c r="B496" s="141"/>
      <c r="C496" s="141"/>
      <c r="D496" s="141"/>
      <c r="E496" s="141"/>
      <c r="F496" s="141"/>
      <c r="G496" s="141"/>
      <c r="H496" s="141"/>
      <c r="I496" s="141"/>
      <c r="J496" s="141"/>
      <c r="K496" s="141"/>
      <c r="L496" s="141"/>
      <c r="M496" s="141"/>
      <c r="N496" s="141"/>
      <c r="O496" s="141"/>
      <c r="P496" s="141"/>
      <c r="Q496" s="141"/>
      <c r="R496" s="141"/>
      <c r="S496" s="141"/>
      <c r="T496" s="141"/>
      <c r="U496" s="141"/>
      <c r="V496" s="141"/>
      <c r="W496" s="141"/>
      <c r="X496" s="141"/>
      <c r="Y496" s="141"/>
      <c r="Z496" s="141"/>
      <c r="AA496" s="141"/>
      <c r="AB496" s="141"/>
      <c r="AC496" s="141"/>
      <c r="AD496" s="146"/>
      <c r="AE496" s="141"/>
      <c r="AF496" s="141"/>
      <c r="AG496" s="141"/>
      <c r="AH496" s="141"/>
      <c r="AI496" s="141"/>
      <c r="AJ496" s="141"/>
      <c r="AK496" s="141"/>
      <c r="AL496" s="141"/>
      <c r="AM496" s="141"/>
      <c r="AN496" s="141"/>
      <c r="AO496" s="141"/>
      <c r="AP496" s="141"/>
      <c r="AQ496" s="141"/>
      <c r="AR496" s="141"/>
      <c r="AS496" s="141"/>
      <c r="AT496" s="141"/>
      <c r="AU496" s="141"/>
      <c r="AV496" s="141"/>
      <c r="AW496" s="141"/>
      <c r="AX496" s="141"/>
      <c r="AY496" s="141"/>
      <c r="AZ496" s="141"/>
      <c r="BA496" s="141"/>
      <c r="BB496" s="141"/>
      <c r="BC496" s="141"/>
    </row>
    <row r="497" spans="1:55" ht="15.75" customHeight="1">
      <c r="A497" s="141"/>
      <c r="B497" s="141"/>
      <c r="C497" s="141"/>
      <c r="D497" s="141"/>
      <c r="E497" s="141"/>
      <c r="F497" s="141"/>
      <c r="G497" s="141"/>
      <c r="H497" s="141"/>
      <c r="I497" s="141"/>
      <c r="J497" s="141"/>
      <c r="K497" s="141"/>
      <c r="L497" s="141"/>
      <c r="M497" s="141"/>
      <c r="N497" s="141"/>
      <c r="O497" s="141"/>
      <c r="P497" s="141"/>
      <c r="Q497" s="141"/>
      <c r="R497" s="141"/>
      <c r="S497" s="141"/>
      <c r="T497" s="141"/>
      <c r="U497" s="141"/>
      <c r="V497" s="141"/>
      <c r="W497" s="141"/>
      <c r="X497" s="141"/>
      <c r="Y497" s="141"/>
      <c r="Z497" s="141"/>
      <c r="AA497" s="141"/>
      <c r="AB497" s="141"/>
      <c r="AC497" s="141"/>
      <c r="AD497" s="146"/>
      <c r="AE497" s="141"/>
      <c r="AF497" s="141"/>
      <c r="AG497" s="141"/>
      <c r="AH497" s="141"/>
      <c r="AI497" s="141"/>
      <c r="AJ497" s="141"/>
      <c r="AK497" s="141"/>
      <c r="AL497" s="141"/>
      <c r="AM497" s="141"/>
      <c r="AN497" s="141"/>
      <c r="AO497" s="141"/>
      <c r="AP497" s="141"/>
      <c r="AQ497" s="141"/>
      <c r="AR497" s="141"/>
      <c r="AS497" s="141"/>
      <c r="AT497" s="141"/>
      <c r="AU497" s="141"/>
      <c r="AV497" s="141"/>
      <c r="AW497" s="141"/>
      <c r="AX497" s="141"/>
      <c r="AY497" s="141"/>
      <c r="AZ497" s="141"/>
      <c r="BA497" s="141"/>
      <c r="BB497" s="141"/>
      <c r="BC497" s="141"/>
    </row>
    <row r="498" spans="1:55" ht="15.75" customHeight="1">
      <c r="A498" s="141"/>
      <c r="B498" s="141"/>
      <c r="C498" s="141"/>
      <c r="D498" s="141"/>
      <c r="E498" s="141"/>
      <c r="F498" s="141"/>
      <c r="G498" s="141"/>
      <c r="H498" s="141"/>
      <c r="I498" s="141"/>
      <c r="J498" s="141"/>
      <c r="K498" s="141"/>
      <c r="L498" s="141"/>
      <c r="M498" s="141"/>
      <c r="N498" s="141"/>
      <c r="O498" s="141"/>
      <c r="P498" s="141"/>
      <c r="Q498" s="141"/>
      <c r="R498" s="141"/>
      <c r="S498" s="141"/>
      <c r="T498" s="141"/>
      <c r="U498" s="141"/>
      <c r="V498" s="141"/>
      <c r="W498" s="141"/>
      <c r="X498" s="141"/>
      <c r="Y498" s="141"/>
      <c r="Z498" s="141"/>
      <c r="AA498" s="141"/>
      <c r="AB498" s="141"/>
      <c r="AC498" s="141"/>
      <c r="AD498" s="146"/>
      <c r="AE498" s="141"/>
      <c r="AF498" s="141"/>
      <c r="AG498" s="141"/>
      <c r="AH498" s="141"/>
      <c r="AI498" s="141"/>
      <c r="AJ498" s="141"/>
      <c r="AK498" s="141"/>
      <c r="AL498" s="141"/>
      <c r="AM498" s="141"/>
      <c r="AN498" s="141"/>
      <c r="AO498" s="141"/>
      <c r="AP498" s="141"/>
      <c r="AQ498" s="141"/>
      <c r="AR498" s="141"/>
      <c r="AS498" s="141"/>
      <c r="AT498" s="141"/>
      <c r="AU498" s="141"/>
      <c r="AV498" s="141"/>
      <c r="AW498" s="141"/>
      <c r="AX498" s="141"/>
      <c r="AY498" s="141"/>
      <c r="AZ498" s="141"/>
      <c r="BA498" s="141"/>
      <c r="BB498" s="141"/>
      <c r="BC498" s="141"/>
    </row>
    <row r="499" spans="1:55" ht="15.75" customHeight="1">
      <c r="A499" s="141"/>
      <c r="B499" s="141"/>
      <c r="C499" s="141"/>
      <c r="D499" s="141"/>
      <c r="E499" s="141"/>
      <c r="F499" s="141"/>
      <c r="G499" s="141"/>
      <c r="H499" s="141"/>
      <c r="I499" s="141"/>
      <c r="J499" s="141"/>
      <c r="K499" s="141"/>
      <c r="L499" s="141"/>
      <c r="M499" s="141"/>
      <c r="N499" s="141"/>
      <c r="O499" s="141"/>
      <c r="P499" s="141"/>
      <c r="Q499" s="141"/>
      <c r="R499" s="141"/>
      <c r="S499" s="141"/>
      <c r="T499" s="141"/>
      <c r="U499" s="141"/>
      <c r="V499" s="141"/>
      <c r="W499" s="141"/>
      <c r="X499" s="141"/>
      <c r="Y499" s="141"/>
      <c r="Z499" s="141"/>
      <c r="AA499" s="141"/>
      <c r="AB499" s="141"/>
      <c r="AC499" s="141"/>
      <c r="AD499" s="146"/>
      <c r="AE499" s="141"/>
      <c r="AF499" s="141"/>
      <c r="AG499" s="141"/>
      <c r="AH499" s="141"/>
      <c r="AI499" s="141"/>
      <c r="AJ499" s="141"/>
      <c r="AK499" s="141"/>
      <c r="AL499" s="141"/>
      <c r="AM499" s="141"/>
      <c r="AN499" s="141"/>
      <c r="AO499" s="141"/>
      <c r="AP499" s="141"/>
      <c r="AQ499" s="141"/>
      <c r="AR499" s="141"/>
      <c r="AS499" s="141"/>
      <c r="AT499" s="141"/>
      <c r="AU499" s="141"/>
      <c r="AV499" s="141"/>
      <c r="AW499" s="141"/>
      <c r="AX499" s="141"/>
      <c r="AY499" s="141"/>
      <c r="AZ499" s="141"/>
      <c r="BA499" s="141"/>
      <c r="BB499" s="141"/>
      <c r="BC499" s="141"/>
    </row>
    <row r="500" spans="1:55" ht="15.75" customHeight="1">
      <c r="A500" s="141"/>
      <c r="B500" s="141"/>
      <c r="C500" s="141"/>
      <c r="D500" s="141"/>
      <c r="E500" s="141"/>
      <c r="F500" s="141"/>
      <c r="G500" s="141"/>
      <c r="H500" s="141"/>
      <c r="I500" s="141"/>
      <c r="J500" s="141"/>
      <c r="K500" s="141"/>
      <c r="L500" s="141"/>
      <c r="M500" s="141"/>
      <c r="N500" s="141"/>
      <c r="O500" s="141"/>
      <c r="P500" s="141"/>
      <c r="Q500" s="141"/>
      <c r="R500" s="141"/>
      <c r="S500" s="141"/>
      <c r="T500" s="141"/>
      <c r="U500" s="141"/>
      <c r="V500" s="141"/>
      <c r="W500" s="141"/>
      <c r="X500" s="141"/>
      <c r="Y500" s="141"/>
      <c r="Z500" s="141"/>
      <c r="AA500" s="141"/>
      <c r="AB500" s="141"/>
      <c r="AC500" s="141"/>
      <c r="AD500" s="146"/>
      <c r="AE500" s="141"/>
      <c r="AF500" s="141"/>
      <c r="AG500" s="141"/>
      <c r="AH500" s="141"/>
      <c r="AI500" s="141"/>
      <c r="AJ500" s="141"/>
      <c r="AK500" s="141"/>
      <c r="AL500" s="141"/>
      <c r="AM500" s="141"/>
      <c r="AN500" s="141"/>
      <c r="AO500" s="141"/>
      <c r="AP500" s="141"/>
      <c r="AQ500" s="141"/>
      <c r="AR500" s="141"/>
      <c r="AS500" s="141"/>
      <c r="AT500" s="141"/>
      <c r="AU500" s="141"/>
      <c r="AV500" s="141"/>
      <c r="AW500" s="141"/>
      <c r="AX500" s="141"/>
      <c r="AY500" s="141"/>
      <c r="AZ500" s="141"/>
      <c r="BA500" s="141"/>
      <c r="BB500" s="141"/>
      <c r="BC500" s="141"/>
    </row>
    <row r="501" spans="1:55" ht="15.75" customHeight="1">
      <c r="A501" s="141"/>
      <c r="B501" s="141"/>
      <c r="C501" s="141"/>
      <c r="D501" s="141"/>
      <c r="E501" s="141"/>
      <c r="F501" s="141"/>
      <c r="G501" s="141"/>
      <c r="H501" s="141"/>
      <c r="I501" s="141"/>
      <c r="J501" s="141"/>
      <c r="K501" s="141"/>
      <c r="L501" s="141"/>
      <c r="M501" s="141"/>
      <c r="N501" s="141"/>
      <c r="O501" s="141"/>
      <c r="P501" s="141"/>
      <c r="Q501" s="141"/>
      <c r="R501" s="141"/>
      <c r="S501" s="141"/>
      <c r="T501" s="141"/>
      <c r="U501" s="141"/>
      <c r="V501" s="141"/>
      <c r="W501" s="141"/>
      <c r="X501" s="141"/>
      <c r="Y501" s="141"/>
      <c r="Z501" s="141"/>
      <c r="AA501" s="141"/>
      <c r="AB501" s="141"/>
      <c r="AC501" s="141"/>
      <c r="AD501" s="146"/>
      <c r="AE501" s="141"/>
      <c r="AF501" s="141"/>
      <c r="AG501" s="141"/>
      <c r="AH501" s="141"/>
      <c r="AI501" s="141"/>
      <c r="AJ501" s="141"/>
      <c r="AK501" s="141"/>
      <c r="AL501" s="141"/>
      <c r="AM501" s="141"/>
      <c r="AN501" s="141"/>
      <c r="AO501" s="141"/>
      <c r="AP501" s="141"/>
      <c r="AQ501" s="141"/>
      <c r="AR501" s="141"/>
      <c r="AS501" s="141"/>
      <c r="AT501" s="141"/>
      <c r="AU501" s="141"/>
      <c r="AV501" s="141"/>
      <c r="AW501" s="141"/>
      <c r="AX501" s="141"/>
      <c r="AY501" s="141"/>
      <c r="AZ501" s="141"/>
      <c r="BA501" s="141"/>
      <c r="BB501" s="141"/>
      <c r="BC501" s="141"/>
    </row>
    <row r="502" spans="1:55" ht="15.75" customHeight="1">
      <c r="A502" s="141"/>
      <c r="B502" s="141"/>
      <c r="C502" s="141"/>
      <c r="D502" s="141"/>
      <c r="E502" s="141"/>
      <c r="F502" s="141"/>
      <c r="G502" s="141"/>
      <c r="H502" s="141"/>
      <c r="I502" s="141"/>
      <c r="J502" s="141"/>
      <c r="K502" s="141"/>
      <c r="L502" s="141"/>
      <c r="M502" s="141"/>
      <c r="N502" s="141"/>
      <c r="O502" s="141"/>
      <c r="P502" s="141"/>
      <c r="Q502" s="141"/>
      <c r="R502" s="141"/>
      <c r="S502" s="141"/>
      <c r="T502" s="141"/>
      <c r="U502" s="141"/>
      <c r="V502" s="141"/>
      <c r="W502" s="141"/>
      <c r="X502" s="141"/>
      <c r="Y502" s="141"/>
      <c r="Z502" s="141"/>
      <c r="AA502" s="141"/>
      <c r="AB502" s="141"/>
      <c r="AC502" s="141"/>
      <c r="AD502" s="146"/>
      <c r="AE502" s="141"/>
      <c r="AF502" s="141"/>
      <c r="AG502" s="141"/>
      <c r="AH502" s="141"/>
      <c r="AI502" s="141"/>
      <c r="AJ502" s="141"/>
      <c r="AK502" s="141"/>
      <c r="AL502" s="141"/>
      <c r="AM502" s="141"/>
      <c r="AN502" s="141"/>
      <c r="AO502" s="141"/>
      <c r="AP502" s="141"/>
      <c r="AQ502" s="141"/>
      <c r="AR502" s="141"/>
      <c r="AS502" s="141"/>
      <c r="AT502" s="141"/>
      <c r="AU502" s="141"/>
      <c r="AV502" s="141"/>
      <c r="AW502" s="141"/>
      <c r="AX502" s="141"/>
      <c r="AY502" s="141"/>
      <c r="AZ502" s="141"/>
      <c r="BA502" s="141"/>
      <c r="BB502" s="141"/>
      <c r="BC502" s="141"/>
    </row>
    <row r="503" spans="1:55" ht="15.75" customHeight="1">
      <c r="A503" s="141"/>
      <c r="B503" s="141"/>
      <c r="C503" s="141"/>
      <c r="D503" s="141"/>
      <c r="E503" s="141"/>
      <c r="F503" s="141"/>
      <c r="G503" s="141"/>
      <c r="H503" s="141"/>
      <c r="I503" s="141"/>
      <c r="J503" s="141"/>
      <c r="K503" s="141"/>
      <c r="L503" s="141"/>
      <c r="M503" s="141"/>
      <c r="N503" s="141"/>
      <c r="O503" s="141"/>
      <c r="P503" s="141"/>
      <c r="Q503" s="141"/>
      <c r="R503" s="141"/>
      <c r="S503" s="141"/>
      <c r="T503" s="141"/>
      <c r="U503" s="141"/>
      <c r="V503" s="141"/>
      <c r="W503" s="141"/>
      <c r="X503" s="141"/>
      <c r="Y503" s="141"/>
      <c r="Z503" s="141"/>
      <c r="AA503" s="141"/>
      <c r="AB503" s="141"/>
      <c r="AC503" s="141"/>
      <c r="AD503" s="146"/>
      <c r="AE503" s="141"/>
      <c r="AF503" s="141"/>
      <c r="AG503" s="141"/>
      <c r="AH503" s="141"/>
      <c r="AI503" s="141"/>
      <c r="AJ503" s="141"/>
      <c r="AK503" s="141"/>
      <c r="AL503" s="141"/>
      <c r="AM503" s="141"/>
      <c r="AN503" s="141"/>
      <c r="AO503" s="141"/>
      <c r="AP503" s="141"/>
      <c r="AQ503" s="141"/>
      <c r="AR503" s="141"/>
      <c r="AS503" s="141"/>
      <c r="AT503" s="141"/>
      <c r="AU503" s="141"/>
      <c r="AV503" s="141"/>
      <c r="AW503" s="141"/>
      <c r="AX503" s="141"/>
      <c r="AY503" s="141"/>
      <c r="AZ503" s="141"/>
      <c r="BA503" s="141"/>
      <c r="BB503" s="141"/>
      <c r="BC503" s="141"/>
    </row>
    <row r="504" spans="1:55" ht="15.75" customHeight="1">
      <c r="A504" s="141"/>
      <c r="B504" s="141"/>
      <c r="C504" s="141"/>
      <c r="D504" s="141"/>
      <c r="E504" s="141"/>
      <c r="F504" s="141"/>
      <c r="G504" s="141"/>
      <c r="H504" s="141"/>
      <c r="I504" s="141"/>
      <c r="J504" s="141"/>
      <c r="K504" s="141"/>
      <c r="L504" s="141"/>
      <c r="M504" s="141"/>
      <c r="N504" s="141"/>
      <c r="O504" s="141"/>
      <c r="P504" s="141"/>
      <c r="Q504" s="141"/>
      <c r="R504" s="141"/>
      <c r="S504" s="141"/>
      <c r="T504" s="141"/>
      <c r="U504" s="141"/>
      <c r="V504" s="141"/>
      <c r="W504" s="141"/>
      <c r="X504" s="141"/>
      <c r="Y504" s="141"/>
      <c r="Z504" s="141"/>
      <c r="AA504" s="141"/>
      <c r="AB504" s="141"/>
      <c r="AC504" s="141"/>
      <c r="AD504" s="146"/>
      <c r="AE504" s="141"/>
      <c r="AF504" s="141"/>
      <c r="AG504" s="141"/>
      <c r="AH504" s="141"/>
      <c r="AI504" s="141"/>
      <c r="AJ504" s="141"/>
      <c r="AK504" s="141"/>
      <c r="AL504" s="141"/>
      <c r="AM504" s="141"/>
      <c r="AN504" s="141"/>
      <c r="AO504" s="141"/>
      <c r="AP504" s="141"/>
      <c r="AQ504" s="141"/>
      <c r="AR504" s="141"/>
      <c r="AS504" s="141"/>
      <c r="AT504" s="141"/>
      <c r="AU504" s="141"/>
      <c r="AV504" s="141"/>
      <c r="AW504" s="141"/>
      <c r="AX504" s="141"/>
      <c r="AY504" s="141"/>
      <c r="AZ504" s="141"/>
      <c r="BA504" s="141"/>
      <c r="BB504" s="141"/>
      <c r="BC504" s="141"/>
    </row>
    <row r="505" spans="1:55" ht="15.75" customHeight="1">
      <c r="A505" s="141"/>
      <c r="B505" s="141"/>
      <c r="C505" s="141"/>
      <c r="D505" s="141"/>
      <c r="E505" s="141"/>
      <c r="F505" s="141"/>
      <c r="G505" s="141"/>
      <c r="H505" s="141"/>
      <c r="I505" s="141"/>
      <c r="J505" s="141"/>
      <c r="K505" s="141"/>
      <c r="L505" s="141"/>
      <c r="M505" s="141"/>
      <c r="N505" s="141"/>
      <c r="O505" s="141"/>
      <c r="P505" s="141"/>
      <c r="Q505" s="141"/>
      <c r="R505" s="141"/>
      <c r="S505" s="141"/>
      <c r="T505" s="141"/>
      <c r="U505" s="141"/>
      <c r="V505" s="141"/>
      <c r="W505" s="141"/>
      <c r="X505" s="141"/>
      <c r="Y505" s="141"/>
      <c r="Z505" s="141"/>
      <c r="AA505" s="141"/>
      <c r="AB505" s="141"/>
      <c r="AC505" s="141"/>
      <c r="AD505" s="146"/>
      <c r="AE505" s="141"/>
      <c r="AF505" s="141"/>
      <c r="AG505" s="141"/>
      <c r="AH505" s="141"/>
      <c r="AI505" s="141"/>
      <c r="AJ505" s="141"/>
      <c r="AK505" s="141"/>
      <c r="AL505" s="141"/>
      <c r="AM505" s="141"/>
      <c r="AN505" s="141"/>
      <c r="AO505" s="141"/>
      <c r="AP505" s="141"/>
      <c r="AQ505" s="141"/>
      <c r="AR505" s="141"/>
      <c r="AS505" s="141"/>
      <c r="AT505" s="141"/>
      <c r="AU505" s="141"/>
      <c r="AV505" s="141"/>
      <c r="AW505" s="141"/>
      <c r="AX505" s="141"/>
      <c r="AY505" s="141"/>
      <c r="AZ505" s="141"/>
      <c r="BA505" s="141"/>
      <c r="BB505" s="141"/>
      <c r="BC505" s="141"/>
    </row>
    <row r="506" spans="1:55" ht="15.75" customHeight="1">
      <c r="A506" s="141"/>
      <c r="B506" s="141"/>
      <c r="C506" s="141"/>
      <c r="D506" s="141"/>
      <c r="E506" s="141"/>
      <c r="F506" s="141"/>
      <c r="G506" s="141"/>
      <c r="H506" s="141"/>
      <c r="I506" s="141"/>
      <c r="J506" s="141"/>
      <c r="K506" s="141"/>
      <c r="L506" s="141"/>
      <c r="M506" s="141"/>
      <c r="N506" s="141"/>
      <c r="O506" s="141"/>
      <c r="P506" s="141"/>
      <c r="Q506" s="141"/>
      <c r="R506" s="141"/>
      <c r="S506" s="141"/>
      <c r="T506" s="141"/>
      <c r="U506" s="141"/>
      <c r="V506" s="141"/>
      <c r="W506" s="141"/>
      <c r="X506" s="141"/>
      <c r="Y506" s="141"/>
      <c r="Z506" s="141"/>
      <c r="AA506" s="141"/>
      <c r="AB506" s="141"/>
      <c r="AC506" s="141"/>
      <c r="AD506" s="146"/>
      <c r="AE506" s="141"/>
      <c r="AF506" s="141"/>
      <c r="AG506" s="141"/>
      <c r="AH506" s="141"/>
      <c r="AI506" s="141"/>
      <c r="AJ506" s="141"/>
      <c r="AK506" s="141"/>
      <c r="AL506" s="141"/>
      <c r="AM506" s="141"/>
      <c r="AN506" s="141"/>
      <c r="AO506" s="141"/>
      <c r="AP506" s="141"/>
      <c r="AQ506" s="141"/>
      <c r="AR506" s="141"/>
      <c r="AS506" s="141"/>
      <c r="AT506" s="141"/>
      <c r="AU506" s="141"/>
      <c r="AV506" s="141"/>
      <c r="AW506" s="141"/>
      <c r="AX506" s="141"/>
      <c r="AY506" s="141"/>
      <c r="AZ506" s="141"/>
      <c r="BA506" s="141"/>
      <c r="BB506" s="141"/>
      <c r="BC506" s="141"/>
    </row>
    <row r="507" spans="1:55" ht="15.75" customHeight="1">
      <c r="A507" s="141"/>
      <c r="B507" s="141"/>
      <c r="C507" s="141"/>
      <c r="D507" s="141"/>
      <c r="E507" s="141"/>
      <c r="F507" s="141"/>
      <c r="G507" s="141"/>
      <c r="H507" s="141"/>
      <c r="I507" s="141"/>
      <c r="J507" s="141"/>
      <c r="K507" s="141"/>
      <c r="L507" s="141"/>
      <c r="M507" s="141"/>
      <c r="N507" s="141"/>
      <c r="O507" s="141"/>
      <c r="P507" s="141"/>
      <c r="Q507" s="141"/>
      <c r="R507" s="141"/>
      <c r="S507" s="141"/>
      <c r="T507" s="141"/>
      <c r="U507" s="141"/>
      <c r="V507" s="141"/>
      <c r="W507" s="141"/>
      <c r="X507" s="141"/>
      <c r="Y507" s="141"/>
      <c r="Z507" s="141"/>
      <c r="AA507" s="141"/>
      <c r="AB507" s="141"/>
      <c r="AC507" s="141"/>
      <c r="AD507" s="146"/>
      <c r="AE507" s="141"/>
      <c r="AF507" s="141"/>
      <c r="AG507" s="141"/>
      <c r="AH507" s="141"/>
      <c r="AI507" s="141"/>
      <c r="AJ507" s="141"/>
      <c r="AK507" s="141"/>
      <c r="AL507" s="141"/>
      <c r="AM507" s="141"/>
      <c r="AN507" s="141"/>
      <c r="AO507" s="141"/>
      <c r="AP507" s="141"/>
      <c r="AQ507" s="141"/>
      <c r="AR507" s="141"/>
      <c r="AS507" s="141"/>
      <c r="AT507" s="141"/>
      <c r="AU507" s="141"/>
      <c r="AV507" s="141"/>
      <c r="AW507" s="141"/>
      <c r="AX507" s="141"/>
      <c r="AY507" s="141"/>
      <c r="AZ507" s="141"/>
      <c r="BA507" s="141"/>
      <c r="BB507" s="141"/>
      <c r="BC507" s="141"/>
    </row>
    <row r="508" spans="1:55" ht="15.75" customHeight="1">
      <c r="A508" s="141"/>
      <c r="B508" s="141"/>
      <c r="C508" s="141"/>
      <c r="D508" s="141"/>
      <c r="E508" s="141"/>
      <c r="F508" s="141"/>
      <c r="G508" s="141"/>
      <c r="H508" s="141"/>
      <c r="I508" s="141"/>
      <c r="J508" s="141"/>
      <c r="K508" s="141"/>
      <c r="L508" s="141"/>
      <c r="M508" s="141"/>
      <c r="N508" s="141"/>
      <c r="O508" s="141"/>
      <c r="P508" s="141"/>
      <c r="Q508" s="141"/>
      <c r="R508" s="141"/>
      <c r="S508" s="141"/>
      <c r="T508" s="141"/>
      <c r="U508" s="141"/>
      <c r="V508" s="141"/>
      <c r="W508" s="141"/>
      <c r="X508" s="141"/>
      <c r="Y508" s="141"/>
      <c r="Z508" s="141"/>
      <c r="AA508" s="141"/>
      <c r="AB508" s="141"/>
      <c r="AC508" s="141"/>
      <c r="AD508" s="146"/>
      <c r="AE508" s="141"/>
      <c r="AF508" s="141"/>
      <c r="AG508" s="141"/>
      <c r="AH508" s="141"/>
      <c r="AI508" s="141"/>
      <c r="AJ508" s="141"/>
      <c r="AK508" s="141"/>
      <c r="AL508" s="141"/>
      <c r="AM508" s="141"/>
      <c r="AN508" s="141"/>
      <c r="AO508" s="141"/>
      <c r="AP508" s="141"/>
      <c r="AQ508" s="141"/>
      <c r="AR508" s="141"/>
      <c r="AS508" s="141"/>
      <c r="AT508" s="141"/>
      <c r="AU508" s="141"/>
      <c r="AV508" s="141"/>
      <c r="AW508" s="141"/>
      <c r="AX508" s="141"/>
      <c r="AY508" s="141"/>
      <c r="AZ508" s="141"/>
      <c r="BA508" s="141"/>
      <c r="BB508" s="141"/>
      <c r="BC508" s="141"/>
    </row>
    <row r="509" spans="1:55" ht="15.75" customHeight="1">
      <c r="A509" s="141"/>
      <c r="B509" s="141"/>
      <c r="C509" s="141"/>
      <c r="D509" s="141"/>
      <c r="E509" s="141"/>
      <c r="F509" s="141"/>
      <c r="G509" s="141"/>
      <c r="H509" s="141"/>
      <c r="I509" s="141"/>
      <c r="J509" s="141"/>
      <c r="K509" s="141"/>
      <c r="L509" s="141"/>
      <c r="M509" s="141"/>
      <c r="N509" s="141"/>
      <c r="O509" s="141"/>
      <c r="P509" s="141"/>
      <c r="Q509" s="141"/>
      <c r="R509" s="141"/>
      <c r="S509" s="141"/>
      <c r="T509" s="141"/>
      <c r="U509" s="141"/>
      <c r="V509" s="141"/>
      <c r="W509" s="141"/>
      <c r="X509" s="141"/>
      <c r="Y509" s="141"/>
      <c r="Z509" s="141"/>
      <c r="AA509" s="141"/>
      <c r="AB509" s="141"/>
      <c r="AC509" s="141"/>
      <c r="AD509" s="146"/>
      <c r="AE509" s="141"/>
      <c r="AF509" s="141"/>
      <c r="AG509" s="141"/>
      <c r="AH509" s="141"/>
      <c r="AI509" s="141"/>
      <c r="AJ509" s="141"/>
      <c r="AK509" s="141"/>
      <c r="AL509" s="141"/>
      <c r="AM509" s="141"/>
      <c r="AN509" s="141"/>
      <c r="AO509" s="141"/>
      <c r="AP509" s="141"/>
      <c r="AQ509" s="141"/>
      <c r="AR509" s="141"/>
      <c r="AS509" s="141"/>
      <c r="AT509" s="141"/>
      <c r="AU509" s="141"/>
      <c r="AV509" s="141"/>
      <c r="AW509" s="141"/>
      <c r="AX509" s="141"/>
      <c r="AY509" s="141"/>
      <c r="AZ509" s="141"/>
      <c r="BA509" s="141"/>
      <c r="BB509" s="141"/>
      <c r="BC509" s="141"/>
    </row>
    <row r="510" spans="1:55" ht="15.75" customHeight="1">
      <c r="A510" s="141"/>
      <c r="B510" s="141"/>
      <c r="C510" s="141"/>
      <c r="D510" s="141"/>
      <c r="E510" s="141"/>
      <c r="F510" s="141"/>
      <c r="G510" s="141"/>
      <c r="H510" s="141"/>
      <c r="I510" s="141"/>
      <c r="J510" s="141"/>
      <c r="K510" s="141"/>
      <c r="L510" s="141"/>
      <c r="M510" s="141"/>
      <c r="N510" s="141"/>
      <c r="O510" s="141"/>
      <c r="P510" s="141"/>
      <c r="Q510" s="141"/>
      <c r="R510" s="141"/>
      <c r="S510" s="141"/>
      <c r="T510" s="141"/>
      <c r="U510" s="141"/>
      <c r="V510" s="141"/>
      <c r="W510" s="141"/>
      <c r="X510" s="141"/>
      <c r="Y510" s="141"/>
      <c r="Z510" s="141"/>
      <c r="AA510" s="141"/>
      <c r="AB510" s="141"/>
      <c r="AC510" s="141"/>
      <c r="AD510" s="146"/>
      <c r="AE510" s="141"/>
      <c r="AF510" s="141"/>
      <c r="AG510" s="141"/>
      <c r="AH510" s="141"/>
      <c r="AI510" s="141"/>
      <c r="AJ510" s="141"/>
      <c r="AK510" s="141"/>
      <c r="AL510" s="141"/>
      <c r="AM510" s="141"/>
      <c r="AN510" s="141"/>
      <c r="AO510" s="141"/>
      <c r="AP510" s="141"/>
      <c r="AQ510" s="141"/>
      <c r="AR510" s="141"/>
      <c r="AS510" s="141"/>
      <c r="AT510" s="141"/>
      <c r="AU510" s="141"/>
      <c r="AV510" s="141"/>
      <c r="AW510" s="141"/>
      <c r="AX510" s="141"/>
      <c r="AY510" s="141"/>
      <c r="AZ510" s="141"/>
      <c r="BA510" s="141"/>
      <c r="BB510" s="141"/>
      <c r="BC510" s="141"/>
    </row>
    <row r="511" spans="1:55" ht="15.75" customHeight="1">
      <c r="A511" s="141"/>
      <c r="B511" s="141"/>
      <c r="C511" s="141"/>
      <c r="D511" s="141"/>
      <c r="E511" s="141"/>
      <c r="F511" s="141"/>
      <c r="G511" s="141"/>
      <c r="H511" s="141"/>
      <c r="I511" s="141"/>
      <c r="J511" s="141"/>
      <c r="K511" s="141"/>
      <c r="L511" s="141"/>
      <c r="M511" s="141"/>
      <c r="N511" s="141"/>
      <c r="O511" s="141"/>
      <c r="P511" s="141"/>
      <c r="Q511" s="141"/>
      <c r="R511" s="141"/>
      <c r="S511" s="141"/>
      <c r="T511" s="141"/>
      <c r="U511" s="141"/>
      <c r="V511" s="141"/>
      <c r="W511" s="141"/>
      <c r="X511" s="141"/>
      <c r="Y511" s="141"/>
      <c r="Z511" s="141"/>
      <c r="AA511" s="141"/>
      <c r="AB511" s="141"/>
      <c r="AC511" s="141"/>
      <c r="AD511" s="146"/>
      <c r="AE511" s="141"/>
      <c r="AF511" s="141"/>
      <c r="AG511" s="141"/>
      <c r="AH511" s="141"/>
      <c r="AI511" s="141"/>
      <c r="AJ511" s="141"/>
      <c r="AK511" s="141"/>
      <c r="AL511" s="141"/>
      <c r="AM511" s="141"/>
      <c r="AN511" s="141"/>
      <c r="AO511" s="141"/>
      <c r="AP511" s="141"/>
      <c r="AQ511" s="141"/>
      <c r="AR511" s="141"/>
      <c r="AS511" s="141"/>
      <c r="AT511" s="141"/>
      <c r="AU511" s="141"/>
      <c r="AV511" s="141"/>
      <c r="AW511" s="141"/>
      <c r="AX511" s="141"/>
      <c r="AY511" s="141"/>
      <c r="AZ511" s="141"/>
      <c r="BA511" s="141"/>
      <c r="BB511" s="141"/>
      <c r="BC511" s="141"/>
    </row>
    <row r="512" spans="1:55" ht="15.75" customHeight="1">
      <c r="A512" s="141"/>
      <c r="B512" s="141"/>
      <c r="C512" s="141"/>
      <c r="D512" s="141"/>
      <c r="E512" s="141"/>
      <c r="F512" s="141"/>
      <c r="G512" s="141"/>
      <c r="H512" s="141"/>
      <c r="I512" s="141"/>
      <c r="J512" s="141"/>
      <c r="K512" s="141"/>
      <c r="L512" s="141"/>
      <c r="M512" s="141"/>
      <c r="N512" s="141"/>
      <c r="O512" s="141"/>
      <c r="P512" s="141"/>
      <c r="Q512" s="141"/>
      <c r="R512" s="141"/>
      <c r="S512" s="141"/>
      <c r="T512" s="141"/>
      <c r="U512" s="141"/>
      <c r="V512" s="141"/>
      <c r="W512" s="141"/>
      <c r="X512" s="141"/>
      <c r="Y512" s="141"/>
      <c r="Z512" s="141"/>
      <c r="AA512" s="141"/>
      <c r="AB512" s="141"/>
      <c r="AC512" s="141"/>
      <c r="AD512" s="146"/>
      <c r="AE512" s="141"/>
      <c r="AF512" s="141"/>
      <c r="AG512" s="141"/>
      <c r="AH512" s="141"/>
      <c r="AI512" s="141"/>
      <c r="AJ512" s="141"/>
      <c r="AK512" s="141"/>
      <c r="AL512" s="141"/>
      <c r="AM512" s="141"/>
      <c r="AN512" s="141"/>
      <c r="AO512" s="141"/>
      <c r="AP512" s="141"/>
      <c r="AQ512" s="141"/>
      <c r="AR512" s="141"/>
      <c r="AS512" s="141"/>
      <c r="AT512" s="141"/>
      <c r="AU512" s="141"/>
      <c r="AV512" s="141"/>
      <c r="AW512" s="141"/>
      <c r="AX512" s="141"/>
      <c r="AY512" s="141"/>
      <c r="AZ512" s="141"/>
      <c r="BA512" s="141"/>
      <c r="BB512" s="141"/>
      <c r="BC512" s="141"/>
    </row>
    <row r="513" spans="1:55" ht="15.75" customHeight="1">
      <c r="A513" s="141"/>
      <c r="B513" s="141"/>
      <c r="C513" s="141"/>
      <c r="D513" s="141"/>
      <c r="E513" s="141"/>
      <c r="F513" s="141"/>
      <c r="G513" s="141"/>
      <c r="H513" s="141"/>
      <c r="I513" s="141"/>
      <c r="J513" s="141"/>
      <c r="K513" s="141"/>
      <c r="L513" s="141"/>
      <c r="M513" s="141"/>
      <c r="N513" s="141"/>
      <c r="O513" s="141"/>
      <c r="P513" s="141"/>
      <c r="Q513" s="141"/>
      <c r="R513" s="141"/>
      <c r="S513" s="141"/>
      <c r="T513" s="141"/>
      <c r="U513" s="141"/>
      <c r="V513" s="141"/>
      <c r="W513" s="141"/>
      <c r="X513" s="141"/>
      <c r="Y513" s="141"/>
      <c r="Z513" s="141"/>
      <c r="AA513" s="141"/>
      <c r="AB513" s="141"/>
      <c r="AC513" s="141"/>
      <c r="AD513" s="146"/>
      <c r="AE513" s="141"/>
      <c r="AF513" s="141"/>
      <c r="AG513" s="141"/>
      <c r="AH513" s="141"/>
      <c r="AI513" s="141"/>
      <c r="AJ513" s="141"/>
      <c r="AK513" s="141"/>
      <c r="AL513" s="141"/>
      <c r="AM513" s="141"/>
      <c r="AN513" s="141"/>
      <c r="AO513" s="141"/>
      <c r="AP513" s="141"/>
      <c r="AQ513" s="141"/>
      <c r="AR513" s="141"/>
      <c r="AS513" s="141"/>
      <c r="AT513" s="141"/>
      <c r="AU513" s="141"/>
      <c r="AV513" s="141"/>
      <c r="AW513" s="141"/>
      <c r="AX513" s="141"/>
      <c r="AY513" s="141"/>
      <c r="AZ513" s="141"/>
      <c r="BA513" s="141"/>
      <c r="BB513" s="141"/>
      <c r="BC513" s="141"/>
    </row>
    <row r="514" spans="1:55" ht="15.75" customHeight="1">
      <c r="A514" s="141"/>
      <c r="B514" s="141"/>
      <c r="C514" s="141"/>
      <c r="D514" s="141"/>
      <c r="E514" s="141"/>
      <c r="F514" s="141"/>
      <c r="G514" s="141"/>
      <c r="H514" s="141"/>
      <c r="I514" s="141"/>
      <c r="J514" s="141"/>
      <c r="K514" s="141"/>
      <c r="L514" s="141"/>
      <c r="M514" s="141"/>
      <c r="N514" s="141"/>
      <c r="O514" s="141"/>
      <c r="P514" s="141"/>
      <c r="Q514" s="141"/>
      <c r="R514" s="141"/>
      <c r="S514" s="141"/>
      <c r="T514" s="141"/>
      <c r="U514" s="141"/>
      <c r="V514" s="141"/>
      <c r="W514" s="141"/>
      <c r="X514" s="141"/>
      <c r="Y514" s="141"/>
      <c r="Z514" s="141"/>
      <c r="AA514" s="141"/>
      <c r="AB514" s="141"/>
      <c r="AC514" s="141"/>
      <c r="AD514" s="146"/>
      <c r="AE514" s="141"/>
      <c r="AF514" s="141"/>
      <c r="AG514" s="141"/>
      <c r="AH514" s="141"/>
      <c r="AI514" s="141"/>
      <c r="AJ514" s="141"/>
      <c r="AK514" s="141"/>
      <c r="AL514" s="141"/>
      <c r="AM514" s="141"/>
      <c r="AN514" s="141"/>
      <c r="AO514" s="141"/>
      <c r="AP514" s="141"/>
      <c r="AQ514" s="141"/>
      <c r="AR514" s="141"/>
      <c r="AS514" s="141"/>
      <c r="AT514" s="141"/>
      <c r="AU514" s="141"/>
      <c r="AV514" s="141"/>
      <c r="AW514" s="141"/>
      <c r="AX514" s="141"/>
      <c r="AY514" s="141"/>
      <c r="AZ514" s="141"/>
      <c r="BA514" s="141"/>
      <c r="BB514" s="141"/>
      <c r="BC514" s="141"/>
    </row>
    <row r="515" spans="1:55" ht="15.75" customHeight="1">
      <c r="A515" s="141"/>
      <c r="B515" s="141"/>
      <c r="C515" s="141"/>
      <c r="D515" s="141"/>
      <c r="E515" s="141"/>
      <c r="F515" s="141"/>
      <c r="G515" s="141"/>
      <c r="H515" s="141"/>
      <c r="I515" s="141"/>
      <c r="J515" s="141"/>
      <c r="K515" s="141"/>
      <c r="L515" s="141"/>
      <c r="M515" s="141"/>
      <c r="N515" s="141"/>
      <c r="O515" s="141"/>
      <c r="P515" s="141"/>
      <c r="Q515" s="141"/>
      <c r="R515" s="141"/>
      <c r="S515" s="141"/>
      <c r="T515" s="141"/>
      <c r="U515" s="141"/>
      <c r="V515" s="141"/>
      <c r="W515" s="141"/>
      <c r="X515" s="141"/>
      <c r="Y515" s="141"/>
      <c r="Z515" s="141"/>
      <c r="AA515" s="141"/>
      <c r="AB515" s="141"/>
      <c r="AC515" s="141"/>
      <c r="AD515" s="146"/>
      <c r="AE515" s="141"/>
      <c r="AF515" s="141"/>
      <c r="AG515" s="141"/>
      <c r="AH515" s="141"/>
      <c r="AI515" s="141"/>
      <c r="AJ515" s="141"/>
      <c r="AK515" s="141"/>
      <c r="AL515" s="141"/>
      <c r="AM515" s="141"/>
      <c r="AN515" s="141"/>
      <c r="AO515" s="141"/>
      <c r="AP515" s="141"/>
      <c r="AQ515" s="141"/>
      <c r="AR515" s="141"/>
      <c r="AS515" s="141"/>
      <c r="AT515" s="141"/>
      <c r="AU515" s="141"/>
      <c r="AV515" s="141"/>
      <c r="AW515" s="141"/>
      <c r="AX515" s="141"/>
      <c r="AY515" s="141"/>
      <c r="AZ515" s="141"/>
      <c r="BA515" s="141"/>
      <c r="BB515" s="141"/>
      <c r="BC515" s="141"/>
    </row>
    <row r="516" spans="1:55" ht="15.75" customHeight="1">
      <c r="A516" s="141"/>
      <c r="B516" s="141"/>
      <c r="C516" s="141"/>
      <c r="D516" s="141"/>
      <c r="E516" s="141"/>
      <c r="F516" s="141"/>
      <c r="G516" s="141"/>
      <c r="H516" s="141"/>
      <c r="I516" s="141"/>
      <c r="J516" s="141"/>
      <c r="K516" s="141"/>
      <c r="L516" s="141"/>
      <c r="M516" s="141"/>
      <c r="N516" s="141"/>
      <c r="O516" s="141"/>
      <c r="P516" s="141"/>
      <c r="Q516" s="141"/>
      <c r="R516" s="141"/>
      <c r="S516" s="141"/>
      <c r="T516" s="141"/>
      <c r="U516" s="141"/>
      <c r="V516" s="141"/>
      <c r="W516" s="141"/>
      <c r="X516" s="141"/>
      <c r="Y516" s="141"/>
      <c r="Z516" s="141"/>
      <c r="AA516" s="141"/>
      <c r="AB516" s="141"/>
      <c r="AC516" s="141"/>
      <c r="AD516" s="146"/>
      <c r="AE516" s="141"/>
      <c r="AF516" s="141"/>
      <c r="AG516" s="141"/>
      <c r="AH516" s="141"/>
      <c r="AI516" s="141"/>
      <c r="AJ516" s="141"/>
      <c r="AK516" s="141"/>
      <c r="AL516" s="141"/>
      <c r="AM516" s="141"/>
      <c r="AN516" s="141"/>
      <c r="AO516" s="141"/>
      <c r="AP516" s="141"/>
      <c r="AQ516" s="141"/>
      <c r="AR516" s="141"/>
      <c r="AS516" s="141"/>
      <c r="AT516" s="141"/>
      <c r="AU516" s="141"/>
      <c r="AV516" s="141"/>
      <c r="AW516" s="141"/>
      <c r="AX516" s="141"/>
      <c r="AY516" s="141"/>
      <c r="AZ516" s="141"/>
      <c r="BA516" s="141"/>
      <c r="BB516" s="141"/>
      <c r="BC516" s="141"/>
    </row>
    <row r="517" spans="1:55" ht="15.75" customHeight="1">
      <c r="A517" s="141"/>
      <c r="B517" s="141"/>
      <c r="C517" s="141"/>
      <c r="D517" s="141"/>
      <c r="E517" s="141"/>
      <c r="F517" s="141"/>
      <c r="G517" s="141"/>
      <c r="H517" s="141"/>
      <c r="I517" s="141"/>
      <c r="J517" s="141"/>
      <c r="K517" s="141"/>
      <c r="L517" s="141"/>
      <c r="M517" s="141"/>
      <c r="N517" s="141"/>
      <c r="O517" s="141"/>
      <c r="P517" s="141"/>
      <c r="Q517" s="141"/>
      <c r="R517" s="141"/>
      <c r="S517" s="141"/>
      <c r="T517" s="141"/>
      <c r="U517" s="141"/>
      <c r="V517" s="141"/>
      <c r="W517" s="141"/>
      <c r="X517" s="141"/>
      <c r="Y517" s="141"/>
      <c r="Z517" s="141"/>
      <c r="AA517" s="141"/>
      <c r="AB517" s="141"/>
      <c r="AC517" s="141"/>
      <c r="AD517" s="146"/>
      <c r="AE517" s="141"/>
      <c r="AF517" s="141"/>
      <c r="AG517" s="141"/>
      <c r="AH517" s="141"/>
      <c r="AI517" s="141"/>
      <c r="AJ517" s="141"/>
      <c r="AK517" s="141"/>
      <c r="AL517" s="141"/>
      <c r="AM517" s="141"/>
      <c r="AN517" s="141"/>
      <c r="AO517" s="141"/>
      <c r="AP517" s="141"/>
      <c r="AQ517" s="141"/>
      <c r="AR517" s="141"/>
      <c r="AS517" s="141"/>
      <c r="AT517" s="141"/>
      <c r="AU517" s="141"/>
      <c r="AV517" s="141"/>
      <c r="AW517" s="141"/>
      <c r="AX517" s="141"/>
      <c r="AY517" s="141"/>
      <c r="AZ517" s="141"/>
      <c r="BA517" s="141"/>
      <c r="BB517" s="141"/>
      <c r="BC517" s="141"/>
    </row>
    <row r="518" spans="1:55" ht="15.75" customHeight="1">
      <c r="A518" s="141"/>
      <c r="B518" s="141"/>
      <c r="C518" s="141"/>
      <c r="D518" s="141"/>
      <c r="E518" s="141"/>
      <c r="F518" s="141"/>
      <c r="G518" s="141"/>
      <c r="H518" s="141"/>
      <c r="I518" s="141"/>
      <c r="J518" s="141"/>
      <c r="K518" s="141"/>
      <c r="L518" s="141"/>
      <c r="M518" s="141"/>
      <c r="N518" s="141"/>
      <c r="O518" s="141"/>
      <c r="P518" s="141"/>
      <c r="Q518" s="141"/>
      <c r="R518" s="141"/>
      <c r="S518" s="141"/>
      <c r="T518" s="141"/>
      <c r="U518" s="141"/>
      <c r="V518" s="141"/>
      <c r="W518" s="141"/>
      <c r="X518" s="141"/>
      <c r="Y518" s="141"/>
      <c r="Z518" s="141"/>
      <c r="AA518" s="141"/>
      <c r="AB518" s="141"/>
      <c r="AC518" s="141"/>
      <c r="AD518" s="146"/>
      <c r="AE518" s="141"/>
      <c r="AF518" s="141"/>
      <c r="AG518" s="141"/>
      <c r="AH518" s="141"/>
      <c r="AI518" s="141"/>
      <c r="AJ518" s="141"/>
      <c r="AK518" s="141"/>
      <c r="AL518" s="141"/>
      <c r="AM518" s="141"/>
      <c r="AN518" s="141"/>
      <c r="AO518" s="141"/>
      <c r="AP518" s="141"/>
      <c r="AQ518" s="141"/>
      <c r="AR518" s="141"/>
      <c r="AS518" s="141"/>
      <c r="AT518" s="141"/>
      <c r="AU518" s="141"/>
      <c r="AV518" s="141"/>
      <c r="AW518" s="141"/>
      <c r="AX518" s="141"/>
      <c r="AY518" s="141"/>
      <c r="AZ518" s="141"/>
      <c r="BA518" s="141"/>
      <c r="BB518" s="141"/>
      <c r="BC518" s="141"/>
    </row>
    <row r="519" spans="1:55" ht="15.75" customHeight="1">
      <c r="A519" s="141"/>
      <c r="B519" s="141"/>
      <c r="C519" s="141"/>
      <c r="D519" s="141"/>
      <c r="E519" s="141"/>
      <c r="F519" s="141"/>
      <c r="G519" s="141"/>
      <c r="H519" s="141"/>
      <c r="I519" s="141"/>
      <c r="J519" s="141"/>
      <c r="K519" s="141"/>
      <c r="L519" s="141"/>
      <c r="M519" s="141"/>
      <c r="N519" s="141"/>
      <c r="O519" s="141"/>
      <c r="P519" s="141"/>
      <c r="Q519" s="141"/>
      <c r="R519" s="141"/>
      <c r="S519" s="141"/>
      <c r="T519" s="141"/>
      <c r="U519" s="141"/>
      <c r="V519" s="141"/>
      <c r="W519" s="141"/>
      <c r="X519" s="141"/>
      <c r="Y519" s="141"/>
      <c r="Z519" s="141"/>
      <c r="AA519" s="141"/>
      <c r="AB519" s="141"/>
      <c r="AC519" s="141"/>
      <c r="AD519" s="146"/>
      <c r="AE519" s="141"/>
      <c r="AF519" s="141"/>
      <c r="AG519" s="141"/>
      <c r="AH519" s="141"/>
      <c r="AI519" s="141"/>
      <c r="AJ519" s="141"/>
      <c r="AK519" s="141"/>
      <c r="AL519" s="141"/>
      <c r="AM519" s="141"/>
      <c r="AN519" s="141"/>
      <c r="AO519" s="141"/>
      <c r="AP519" s="141"/>
      <c r="AQ519" s="141"/>
      <c r="AR519" s="141"/>
      <c r="AS519" s="141"/>
      <c r="AT519" s="141"/>
      <c r="AU519" s="141"/>
      <c r="AV519" s="141"/>
      <c r="AW519" s="141"/>
      <c r="AX519" s="141"/>
      <c r="AY519" s="141"/>
      <c r="AZ519" s="141"/>
      <c r="BA519" s="141"/>
      <c r="BB519" s="141"/>
      <c r="BC519" s="141"/>
    </row>
    <row r="520" spans="1:55" ht="15.75" customHeight="1">
      <c r="A520" s="141"/>
      <c r="B520" s="141"/>
      <c r="C520" s="141"/>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6"/>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row>
    <row r="521" spans="1:55" ht="15.75" customHeight="1">
      <c r="A521" s="141"/>
      <c r="B521" s="141"/>
      <c r="C521" s="141"/>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6"/>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row>
    <row r="522" spans="1:55" ht="15.75" customHeight="1">
      <c r="A522" s="141"/>
      <c r="B522" s="141"/>
      <c r="C522" s="141"/>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6"/>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row>
    <row r="523" spans="1:55" ht="15.75" customHeight="1">
      <c r="A523" s="141"/>
      <c r="B523" s="141"/>
      <c r="C523" s="141"/>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6"/>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row>
    <row r="524" spans="1:55" ht="15.75" customHeight="1">
      <c r="A524" s="141"/>
      <c r="B524" s="141"/>
      <c r="C524" s="141"/>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6"/>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row>
    <row r="525" spans="1:55" ht="15.75" customHeight="1">
      <c r="A525" s="141"/>
      <c r="B525" s="141"/>
      <c r="C525" s="141"/>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6"/>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row>
    <row r="526" spans="1:55" ht="15.75" customHeight="1">
      <c r="A526" s="141"/>
      <c r="B526" s="141"/>
      <c r="C526" s="141"/>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6"/>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row>
    <row r="527" spans="1:55" ht="15.75" customHeight="1">
      <c r="A527" s="141"/>
      <c r="B527" s="141"/>
      <c r="C527" s="141"/>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6"/>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row>
    <row r="528" spans="1:55" ht="15.75" customHeight="1">
      <c r="A528" s="141"/>
      <c r="B528" s="141"/>
      <c r="C528" s="141"/>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6"/>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row>
    <row r="529" spans="1:55" ht="15.75" customHeight="1">
      <c r="A529" s="141"/>
      <c r="B529" s="141"/>
      <c r="C529" s="141"/>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6"/>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row>
    <row r="530" spans="1:55" ht="15.75" customHeight="1">
      <c r="A530" s="141"/>
      <c r="B530" s="141"/>
      <c r="C530" s="141"/>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6"/>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row>
    <row r="531" spans="1:55" ht="15.75" customHeight="1">
      <c r="A531" s="141"/>
      <c r="B531" s="141"/>
      <c r="C531" s="141"/>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6"/>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row>
    <row r="532" spans="1:55" ht="15.75" customHeight="1">
      <c r="A532" s="141"/>
      <c r="B532" s="141"/>
      <c r="C532" s="141"/>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6"/>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row>
    <row r="533" spans="1:55" ht="15.75" customHeight="1">
      <c r="A533" s="141"/>
      <c r="B533" s="141"/>
      <c r="C533" s="141"/>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6"/>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row>
    <row r="534" spans="1:55" ht="15.75" customHeight="1">
      <c r="A534" s="141"/>
      <c r="B534" s="141"/>
      <c r="C534" s="141"/>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6"/>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row>
    <row r="535" spans="1:55" ht="15.75" customHeight="1">
      <c r="A535" s="141"/>
      <c r="B535" s="141"/>
      <c r="C535" s="141"/>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6"/>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row>
    <row r="536" spans="1:55" ht="15.75" customHeight="1">
      <c r="A536" s="141"/>
      <c r="B536" s="141"/>
      <c r="C536" s="141"/>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6"/>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row>
    <row r="537" spans="1:55" ht="15.75" customHeight="1">
      <c r="A537" s="141"/>
      <c r="B537" s="141"/>
      <c r="C537" s="141"/>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6"/>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row>
    <row r="538" spans="1:55" ht="15.75" customHeight="1">
      <c r="A538" s="141"/>
      <c r="B538" s="141"/>
      <c r="C538" s="141"/>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6"/>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row>
    <row r="539" spans="1:55" ht="15.75" customHeight="1">
      <c r="A539" s="141"/>
      <c r="B539" s="141"/>
      <c r="C539" s="141"/>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6"/>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row>
    <row r="540" spans="1:55" ht="15.75" customHeight="1">
      <c r="A540" s="141"/>
      <c r="B540" s="141"/>
      <c r="C540" s="141"/>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6"/>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row>
    <row r="541" spans="1:55" ht="15.75" customHeight="1">
      <c r="A541" s="141"/>
      <c r="B541" s="141"/>
      <c r="C541" s="141"/>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6"/>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row>
    <row r="542" spans="1:55" ht="15.75" customHeight="1">
      <c r="A542" s="141"/>
      <c r="B542" s="141"/>
      <c r="C542" s="141"/>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6"/>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row>
    <row r="543" spans="1:55" ht="15.75" customHeight="1">
      <c r="A543" s="141"/>
      <c r="B543" s="141"/>
      <c r="C543" s="141"/>
      <c r="D543" s="141"/>
      <c r="E543" s="141"/>
      <c r="F543" s="141"/>
      <c r="G543" s="141"/>
      <c r="H543" s="141"/>
      <c r="I543" s="141"/>
      <c r="J543" s="141"/>
      <c r="K543" s="141"/>
      <c r="L543" s="141"/>
      <c r="M543" s="141"/>
      <c r="N543" s="141"/>
      <c r="O543" s="141"/>
      <c r="P543" s="141"/>
      <c r="Q543" s="141"/>
      <c r="R543" s="141"/>
      <c r="S543" s="141"/>
      <c r="T543" s="141"/>
      <c r="U543" s="141"/>
      <c r="V543" s="141"/>
      <c r="W543" s="141"/>
      <c r="X543" s="141"/>
      <c r="Y543" s="141"/>
      <c r="Z543" s="141"/>
      <c r="AA543" s="141"/>
      <c r="AB543" s="141"/>
      <c r="AC543" s="141"/>
      <c r="AD543" s="146"/>
      <c r="AE543" s="141"/>
      <c r="AF543" s="141"/>
      <c r="AG543" s="141"/>
      <c r="AH543" s="141"/>
      <c r="AI543" s="141"/>
      <c r="AJ543" s="141"/>
      <c r="AK543" s="141"/>
      <c r="AL543" s="141"/>
      <c r="AM543" s="141"/>
      <c r="AN543" s="141"/>
      <c r="AO543" s="141"/>
      <c r="AP543" s="141"/>
      <c r="AQ543" s="141"/>
      <c r="AR543" s="141"/>
      <c r="AS543" s="141"/>
      <c r="AT543" s="141"/>
      <c r="AU543" s="141"/>
      <c r="AV543" s="141"/>
      <c r="AW543" s="141"/>
      <c r="AX543" s="141"/>
      <c r="AY543" s="141"/>
      <c r="AZ543" s="141"/>
      <c r="BA543" s="141"/>
      <c r="BB543" s="141"/>
      <c r="BC543" s="141"/>
    </row>
    <row r="544" spans="1:55" ht="15.75" customHeight="1">
      <c r="A544" s="141"/>
      <c r="B544" s="141"/>
      <c r="C544" s="141"/>
      <c r="D544" s="141"/>
      <c r="E544" s="141"/>
      <c r="F544" s="141"/>
      <c r="G544" s="141"/>
      <c r="H544" s="141"/>
      <c r="I544" s="141"/>
      <c r="J544" s="141"/>
      <c r="K544" s="141"/>
      <c r="L544" s="141"/>
      <c r="M544" s="141"/>
      <c r="N544" s="141"/>
      <c r="O544" s="141"/>
      <c r="P544" s="141"/>
      <c r="Q544" s="141"/>
      <c r="R544" s="141"/>
      <c r="S544" s="141"/>
      <c r="T544" s="141"/>
      <c r="U544" s="141"/>
      <c r="V544" s="141"/>
      <c r="W544" s="141"/>
      <c r="X544" s="141"/>
      <c r="Y544" s="141"/>
      <c r="Z544" s="141"/>
      <c r="AA544" s="141"/>
      <c r="AB544" s="141"/>
      <c r="AC544" s="141"/>
      <c r="AD544" s="146"/>
      <c r="AE544" s="141"/>
      <c r="AF544" s="141"/>
      <c r="AG544" s="141"/>
      <c r="AH544" s="141"/>
      <c r="AI544" s="141"/>
      <c r="AJ544" s="141"/>
      <c r="AK544" s="141"/>
      <c r="AL544" s="141"/>
      <c r="AM544" s="141"/>
      <c r="AN544" s="141"/>
      <c r="AO544" s="141"/>
      <c r="AP544" s="141"/>
      <c r="AQ544" s="141"/>
      <c r="AR544" s="141"/>
      <c r="AS544" s="141"/>
      <c r="AT544" s="141"/>
      <c r="AU544" s="141"/>
      <c r="AV544" s="141"/>
      <c r="AW544" s="141"/>
      <c r="AX544" s="141"/>
      <c r="AY544" s="141"/>
      <c r="AZ544" s="141"/>
      <c r="BA544" s="141"/>
      <c r="BB544" s="141"/>
      <c r="BC544" s="141"/>
    </row>
    <row r="545" spans="1:55" ht="15.75" customHeight="1">
      <c r="A545" s="141"/>
      <c r="B545" s="141"/>
      <c r="C545" s="141"/>
      <c r="D545" s="141"/>
      <c r="E545" s="141"/>
      <c r="F545" s="141"/>
      <c r="G545" s="141"/>
      <c r="H545" s="141"/>
      <c r="I545" s="141"/>
      <c r="J545" s="141"/>
      <c r="K545" s="141"/>
      <c r="L545" s="141"/>
      <c r="M545" s="141"/>
      <c r="N545" s="141"/>
      <c r="O545" s="141"/>
      <c r="P545" s="141"/>
      <c r="Q545" s="141"/>
      <c r="R545" s="141"/>
      <c r="S545" s="141"/>
      <c r="T545" s="141"/>
      <c r="U545" s="141"/>
      <c r="V545" s="141"/>
      <c r="W545" s="141"/>
      <c r="X545" s="141"/>
      <c r="Y545" s="141"/>
      <c r="Z545" s="141"/>
      <c r="AA545" s="141"/>
      <c r="AB545" s="141"/>
      <c r="AC545" s="141"/>
      <c r="AD545" s="146"/>
      <c r="AE545" s="141"/>
      <c r="AF545" s="141"/>
      <c r="AG545" s="141"/>
      <c r="AH545" s="141"/>
      <c r="AI545" s="141"/>
      <c r="AJ545" s="141"/>
      <c r="AK545" s="141"/>
      <c r="AL545" s="141"/>
      <c r="AM545" s="141"/>
      <c r="AN545" s="141"/>
      <c r="AO545" s="141"/>
      <c r="AP545" s="141"/>
      <c r="AQ545" s="141"/>
      <c r="AR545" s="141"/>
      <c r="AS545" s="141"/>
      <c r="AT545" s="141"/>
      <c r="AU545" s="141"/>
      <c r="AV545" s="141"/>
      <c r="AW545" s="141"/>
      <c r="AX545" s="141"/>
      <c r="AY545" s="141"/>
      <c r="AZ545" s="141"/>
      <c r="BA545" s="141"/>
      <c r="BB545" s="141"/>
      <c r="BC545" s="141"/>
    </row>
    <row r="546" spans="1:55" ht="15.75" customHeight="1">
      <c r="A546" s="141"/>
      <c r="B546" s="141"/>
      <c r="C546" s="141"/>
      <c r="D546" s="141"/>
      <c r="E546" s="141"/>
      <c r="F546" s="141"/>
      <c r="G546" s="141"/>
      <c r="H546" s="141"/>
      <c r="I546" s="141"/>
      <c r="J546" s="141"/>
      <c r="K546" s="141"/>
      <c r="L546" s="141"/>
      <c r="M546" s="141"/>
      <c r="N546" s="141"/>
      <c r="O546" s="141"/>
      <c r="P546" s="141"/>
      <c r="Q546" s="141"/>
      <c r="R546" s="141"/>
      <c r="S546" s="141"/>
      <c r="T546" s="141"/>
      <c r="U546" s="141"/>
      <c r="V546" s="141"/>
      <c r="W546" s="141"/>
      <c r="X546" s="141"/>
      <c r="Y546" s="141"/>
      <c r="Z546" s="141"/>
      <c r="AA546" s="141"/>
      <c r="AB546" s="141"/>
      <c r="AC546" s="141"/>
      <c r="AD546" s="146"/>
      <c r="AE546" s="141"/>
      <c r="AF546" s="141"/>
      <c r="AG546" s="141"/>
      <c r="AH546" s="141"/>
      <c r="AI546" s="141"/>
      <c r="AJ546" s="141"/>
      <c r="AK546" s="141"/>
      <c r="AL546" s="141"/>
      <c r="AM546" s="141"/>
      <c r="AN546" s="141"/>
      <c r="AO546" s="141"/>
      <c r="AP546" s="141"/>
      <c r="AQ546" s="141"/>
      <c r="AR546" s="141"/>
      <c r="AS546" s="141"/>
      <c r="AT546" s="141"/>
      <c r="AU546" s="141"/>
      <c r="AV546" s="141"/>
      <c r="AW546" s="141"/>
      <c r="AX546" s="141"/>
      <c r="AY546" s="141"/>
      <c r="AZ546" s="141"/>
      <c r="BA546" s="141"/>
      <c r="BB546" s="141"/>
      <c r="BC546" s="141"/>
    </row>
    <row r="547" spans="1:55" ht="15.75" customHeight="1">
      <c r="A547" s="141"/>
      <c r="B547" s="141"/>
      <c r="C547" s="141"/>
      <c r="D547" s="141"/>
      <c r="E547" s="141"/>
      <c r="F547" s="141"/>
      <c r="G547" s="141"/>
      <c r="H547" s="141"/>
      <c r="I547" s="141"/>
      <c r="J547" s="141"/>
      <c r="K547" s="141"/>
      <c r="L547" s="141"/>
      <c r="M547" s="141"/>
      <c r="N547" s="141"/>
      <c r="O547" s="141"/>
      <c r="P547" s="141"/>
      <c r="Q547" s="141"/>
      <c r="R547" s="141"/>
      <c r="S547" s="141"/>
      <c r="T547" s="141"/>
      <c r="U547" s="141"/>
      <c r="V547" s="141"/>
      <c r="W547" s="141"/>
      <c r="X547" s="141"/>
      <c r="Y547" s="141"/>
      <c r="Z547" s="141"/>
      <c r="AA547" s="141"/>
      <c r="AB547" s="141"/>
      <c r="AC547" s="141"/>
      <c r="AD547" s="146"/>
      <c r="AE547" s="141"/>
      <c r="AF547" s="141"/>
      <c r="AG547" s="141"/>
      <c r="AH547" s="141"/>
      <c r="AI547" s="141"/>
      <c r="AJ547" s="141"/>
      <c r="AK547" s="141"/>
      <c r="AL547" s="141"/>
      <c r="AM547" s="141"/>
      <c r="AN547" s="141"/>
      <c r="AO547" s="141"/>
      <c r="AP547" s="141"/>
      <c r="AQ547" s="141"/>
      <c r="AR547" s="141"/>
      <c r="AS547" s="141"/>
      <c r="AT547" s="141"/>
      <c r="AU547" s="141"/>
      <c r="AV547" s="141"/>
      <c r="AW547" s="141"/>
      <c r="AX547" s="141"/>
      <c r="AY547" s="141"/>
      <c r="AZ547" s="141"/>
      <c r="BA547" s="141"/>
      <c r="BB547" s="141"/>
      <c r="BC547" s="141"/>
    </row>
    <row r="548" spans="1:55" ht="15.75" customHeight="1">
      <c r="A548" s="141"/>
      <c r="B548" s="141"/>
      <c r="C548" s="141"/>
      <c r="D548" s="141"/>
      <c r="E548" s="141"/>
      <c r="F548" s="141"/>
      <c r="G548" s="141"/>
      <c r="H548" s="141"/>
      <c r="I548" s="141"/>
      <c r="J548" s="141"/>
      <c r="K548" s="141"/>
      <c r="L548" s="141"/>
      <c r="M548" s="141"/>
      <c r="N548" s="141"/>
      <c r="O548" s="141"/>
      <c r="P548" s="141"/>
      <c r="Q548" s="141"/>
      <c r="R548" s="141"/>
      <c r="S548" s="141"/>
      <c r="T548" s="141"/>
      <c r="U548" s="141"/>
      <c r="V548" s="141"/>
      <c r="W548" s="141"/>
      <c r="X548" s="141"/>
      <c r="Y548" s="141"/>
      <c r="Z548" s="141"/>
      <c r="AA548" s="141"/>
      <c r="AB548" s="141"/>
      <c r="AC548" s="141"/>
      <c r="AD548" s="146"/>
      <c r="AE548" s="141"/>
      <c r="AF548" s="141"/>
      <c r="AG548" s="141"/>
      <c r="AH548" s="141"/>
      <c r="AI548" s="141"/>
      <c r="AJ548" s="141"/>
      <c r="AK548" s="141"/>
      <c r="AL548" s="141"/>
      <c r="AM548" s="141"/>
      <c r="AN548" s="141"/>
      <c r="AO548" s="141"/>
      <c r="AP548" s="141"/>
      <c r="AQ548" s="141"/>
      <c r="AR548" s="141"/>
      <c r="AS548" s="141"/>
      <c r="AT548" s="141"/>
      <c r="AU548" s="141"/>
      <c r="AV548" s="141"/>
      <c r="AW548" s="141"/>
      <c r="AX548" s="141"/>
      <c r="AY548" s="141"/>
      <c r="AZ548" s="141"/>
      <c r="BA548" s="141"/>
      <c r="BB548" s="141"/>
      <c r="BC548" s="141"/>
    </row>
    <row r="549" spans="1:55" ht="15.75" customHeight="1">
      <c r="A549" s="141"/>
      <c r="B549" s="141"/>
      <c r="C549" s="141"/>
      <c r="D549" s="141"/>
      <c r="E549" s="141"/>
      <c r="F549" s="141"/>
      <c r="G549" s="141"/>
      <c r="H549" s="141"/>
      <c r="I549" s="141"/>
      <c r="J549" s="141"/>
      <c r="K549" s="141"/>
      <c r="L549" s="141"/>
      <c r="M549" s="141"/>
      <c r="N549" s="141"/>
      <c r="O549" s="141"/>
      <c r="P549" s="141"/>
      <c r="Q549" s="141"/>
      <c r="R549" s="141"/>
      <c r="S549" s="141"/>
      <c r="T549" s="141"/>
      <c r="U549" s="141"/>
      <c r="V549" s="141"/>
      <c r="W549" s="141"/>
      <c r="X549" s="141"/>
      <c r="Y549" s="141"/>
      <c r="Z549" s="141"/>
      <c r="AA549" s="141"/>
      <c r="AB549" s="141"/>
      <c r="AC549" s="141"/>
      <c r="AD549" s="146"/>
      <c r="AE549" s="141"/>
      <c r="AF549" s="141"/>
      <c r="AG549" s="141"/>
      <c r="AH549" s="141"/>
      <c r="AI549" s="141"/>
      <c r="AJ549" s="141"/>
      <c r="AK549" s="141"/>
      <c r="AL549" s="141"/>
      <c r="AM549" s="141"/>
      <c r="AN549" s="141"/>
      <c r="AO549" s="141"/>
      <c r="AP549" s="141"/>
      <c r="AQ549" s="141"/>
      <c r="AR549" s="141"/>
      <c r="AS549" s="141"/>
      <c r="AT549" s="141"/>
      <c r="AU549" s="141"/>
      <c r="AV549" s="141"/>
      <c r="AW549" s="141"/>
      <c r="AX549" s="141"/>
      <c r="AY549" s="141"/>
      <c r="AZ549" s="141"/>
      <c r="BA549" s="141"/>
      <c r="BB549" s="141"/>
      <c r="BC549" s="141"/>
    </row>
    <row r="550" spans="1:55" ht="15.75" customHeight="1">
      <c r="A550" s="141"/>
      <c r="B550" s="141"/>
      <c r="C550" s="141"/>
      <c r="D550" s="141"/>
      <c r="E550" s="141"/>
      <c r="F550" s="141"/>
      <c r="G550" s="141"/>
      <c r="H550" s="141"/>
      <c r="I550" s="141"/>
      <c r="J550" s="141"/>
      <c r="K550" s="141"/>
      <c r="L550" s="141"/>
      <c r="M550" s="141"/>
      <c r="N550" s="141"/>
      <c r="O550" s="141"/>
      <c r="P550" s="141"/>
      <c r="Q550" s="141"/>
      <c r="R550" s="141"/>
      <c r="S550" s="141"/>
      <c r="T550" s="141"/>
      <c r="U550" s="141"/>
      <c r="V550" s="141"/>
      <c r="W550" s="141"/>
      <c r="X550" s="141"/>
      <c r="Y550" s="141"/>
      <c r="Z550" s="141"/>
      <c r="AA550" s="141"/>
      <c r="AB550" s="141"/>
      <c r="AC550" s="141"/>
      <c r="AD550" s="146"/>
      <c r="AE550" s="141"/>
      <c r="AF550" s="141"/>
      <c r="AG550" s="141"/>
      <c r="AH550" s="141"/>
      <c r="AI550" s="141"/>
      <c r="AJ550" s="141"/>
      <c r="AK550" s="141"/>
      <c r="AL550" s="141"/>
      <c r="AM550" s="141"/>
      <c r="AN550" s="141"/>
      <c r="AO550" s="141"/>
      <c r="AP550" s="141"/>
      <c r="AQ550" s="141"/>
      <c r="AR550" s="141"/>
      <c r="AS550" s="141"/>
      <c r="AT550" s="141"/>
      <c r="AU550" s="141"/>
      <c r="AV550" s="141"/>
      <c r="AW550" s="141"/>
      <c r="AX550" s="141"/>
      <c r="AY550" s="141"/>
      <c r="AZ550" s="141"/>
      <c r="BA550" s="141"/>
      <c r="BB550" s="141"/>
      <c r="BC550" s="141"/>
    </row>
    <row r="551" spans="1:55" ht="15.75" customHeight="1">
      <c r="A551" s="141"/>
      <c r="B551" s="141"/>
      <c r="C551" s="141"/>
      <c r="D551" s="141"/>
      <c r="E551" s="141"/>
      <c r="F551" s="141"/>
      <c r="G551" s="141"/>
      <c r="H551" s="141"/>
      <c r="I551" s="141"/>
      <c r="J551" s="141"/>
      <c r="K551" s="141"/>
      <c r="L551" s="141"/>
      <c r="M551" s="141"/>
      <c r="N551" s="141"/>
      <c r="O551" s="141"/>
      <c r="P551" s="141"/>
      <c r="Q551" s="141"/>
      <c r="R551" s="141"/>
      <c r="S551" s="141"/>
      <c r="T551" s="141"/>
      <c r="U551" s="141"/>
      <c r="V551" s="141"/>
      <c r="W551" s="141"/>
      <c r="X551" s="141"/>
      <c r="Y551" s="141"/>
      <c r="Z551" s="141"/>
      <c r="AA551" s="141"/>
      <c r="AB551" s="141"/>
      <c r="AC551" s="141"/>
      <c r="AD551" s="146"/>
      <c r="AE551" s="141"/>
      <c r="AF551" s="141"/>
      <c r="AG551" s="141"/>
      <c r="AH551" s="141"/>
      <c r="AI551" s="141"/>
      <c r="AJ551" s="141"/>
      <c r="AK551" s="141"/>
      <c r="AL551" s="141"/>
      <c r="AM551" s="141"/>
      <c r="AN551" s="141"/>
      <c r="AO551" s="141"/>
      <c r="AP551" s="141"/>
      <c r="AQ551" s="141"/>
      <c r="AR551" s="141"/>
      <c r="AS551" s="141"/>
      <c r="AT551" s="141"/>
      <c r="AU551" s="141"/>
      <c r="AV551" s="141"/>
      <c r="AW551" s="141"/>
      <c r="AX551" s="141"/>
      <c r="AY551" s="141"/>
      <c r="AZ551" s="141"/>
      <c r="BA551" s="141"/>
      <c r="BB551" s="141"/>
      <c r="BC551" s="141"/>
    </row>
    <row r="552" spans="1:55" ht="15.75" customHeight="1">
      <c r="A552" s="141"/>
      <c r="B552" s="141"/>
      <c r="C552" s="141"/>
      <c r="D552" s="141"/>
      <c r="E552" s="141"/>
      <c r="F552" s="141"/>
      <c r="G552" s="141"/>
      <c r="H552" s="141"/>
      <c r="I552" s="141"/>
      <c r="J552" s="141"/>
      <c r="K552" s="141"/>
      <c r="L552" s="141"/>
      <c r="M552" s="141"/>
      <c r="N552" s="141"/>
      <c r="O552" s="141"/>
      <c r="P552" s="141"/>
      <c r="Q552" s="141"/>
      <c r="R552" s="141"/>
      <c r="S552" s="141"/>
      <c r="T552" s="141"/>
      <c r="U552" s="141"/>
      <c r="V552" s="141"/>
      <c r="W552" s="141"/>
      <c r="X552" s="141"/>
      <c r="Y552" s="141"/>
      <c r="Z552" s="141"/>
      <c r="AA552" s="141"/>
      <c r="AB552" s="141"/>
      <c r="AC552" s="141"/>
      <c r="AD552" s="146"/>
      <c r="AE552" s="141"/>
      <c r="AF552" s="141"/>
      <c r="AG552" s="141"/>
      <c r="AH552" s="141"/>
      <c r="AI552" s="141"/>
      <c r="AJ552" s="141"/>
      <c r="AK552" s="141"/>
      <c r="AL552" s="141"/>
      <c r="AM552" s="141"/>
      <c r="AN552" s="141"/>
      <c r="AO552" s="141"/>
      <c r="AP552" s="141"/>
      <c r="AQ552" s="141"/>
      <c r="AR552" s="141"/>
      <c r="AS552" s="141"/>
      <c r="AT552" s="141"/>
      <c r="AU552" s="141"/>
      <c r="AV552" s="141"/>
      <c r="AW552" s="141"/>
      <c r="AX552" s="141"/>
      <c r="AY552" s="141"/>
      <c r="AZ552" s="141"/>
      <c r="BA552" s="141"/>
      <c r="BB552" s="141"/>
      <c r="BC552" s="141"/>
    </row>
    <row r="553" spans="1:55" ht="15.75" customHeight="1">
      <c r="A553" s="141"/>
      <c r="B553" s="141"/>
      <c r="C553" s="141"/>
      <c r="D553" s="141"/>
      <c r="E553" s="141"/>
      <c r="F553" s="141"/>
      <c r="G553" s="141"/>
      <c r="H553" s="141"/>
      <c r="I553" s="141"/>
      <c r="J553" s="141"/>
      <c r="K553" s="141"/>
      <c r="L553" s="141"/>
      <c r="M553" s="141"/>
      <c r="N553" s="141"/>
      <c r="O553" s="141"/>
      <c r="P553" s="141"/>
      <c r="Q553" s="141"/>
      <c r="R553" s="141"/>
      <c r="S553" s="141"/>
      <c r="T553" s="141"/>
      <c r="U553" s="141"/>
      <c r="V553" s="141"/>
      <c r="W553" s="141"/>
      <c r="X553" s="141"/>
      <c r="Y553" s="141"/>
      <c r="Z553" s="141"/>
      <c r="AA553" s="141"/>
      <c r="AB553" s="141"/>
      <c r="AC553" s="141"/>
      <c r="AD553" s="146"/>
      <c r="AE553" s="141"/>
      <c r="AF553" s="141"/>
      <c r="AG553" s="141"/>
      <c r="AH553" s="141"/>
      <c r="AI553" s="141"/>
      <c r="AJ553" s="141"/>
      <c r="AK553" s="141"/>
      <c r="AL553" s="141"/>
      <c r="AM553" s="141"/>
      <c r="AN553" s="141"/>
      <c r="AO553" s="141"/>
      <c r="AP553" s="141"/>
      <c r="AQ553" s="141"/>
      <c r="AR553" s="141"/>
      <c r="AS553" s="141"/>
      <c r="AT553" s="141"/>
      <c r="AU553" s="141"/>
      <c r="AV553" s="141"/>
      <c r="AW553" s="141"/>
      <c r="AX553" s="141"/>
      <c r="AY553" s="141"/>
      <c r="AZ553" s="141"/>
      <c r="BA553" s="141"/>
      <c r="BB553" s="141"/>
      <c r="BC553" s="141"/>
    </row>
    <row r="554" spans="1:55" ht="15.75" customHeight="1">
      <c r="A554" s="141"/>
      <c r="B554" s="141"/>
      <c r="C554" s="141"/>
      <c r="D554" s="141"/>
      <c r="E554" s="141"/>
      <c r="F554" s="141"/>
      <c r="G554" s="141"/>
      <c r="H554" s="141"/>
      <c r="I554" s="141"/>
      <c r="J554" s="141"/>
      <c r="K554" s="141"/>
      <c r="L554" s="141"/>
      <c r="M554" s="141"/>
      <c r="N554" s="141"/>
      <c r="O554" s="141"/>
      <c r="P554" s="141"/>
      <c r="Q554" s="141"/>
      <c r="R554" s="141"/>
      <c r="S554" s="141"/>
      <c r="T554" s="141"/>
      <c r="U554" s="141"/>
      <c r="V554" s="141"/>
      <c r="W554" s="141"/>
      <c r="X554" s="141"/>
      <c r="Y554" s="141"/>
      <c r="Z554" s="141"/>
      <c r="AA554" s="141"/>
      <c r="AB554" s="141"/>
      <c r="AC554" s="141"/>
      <c r="AD554" s="146"/>
      <c r="AE554" s="141"/>
      <c r="AF554" s="141"/>
      <c r="AG554" s="141"/>
      <c r="AH554" s="141"/>
      <c r="AI554" s="141"/>
      <c r="AJ554" s="141"/>
      <c r="AK554" s="141"/>
      <c r="AL554" s="141"/>
      <c r="AM554" s="141"/>
      <c r="AN554" s="141"/>
      <c r="AO554" s="141"/>
      <c r="AP554" s="141"/>
      <c r="AQ554" s="141"/>
      <c r="AR554" s="141"/>
      <c r="AS554" s="141"/>
      <c r="AT554" s="141"/>
      <c r="AU554" s="141"/>
      <c r="AV554" s="141"/>
      <c r="AW554" s="141"/>
      <c r="AX554" s="141"/>
      <c r="AY554" s="141"/>
      <c r="AZ554" s="141"/>
      <c r="BA554" s="141"/>
      <c r="BB554" s="141"/>
      <c r="BC554" s="141"/>
    </row>
    <row r="555" spans="1:55" ht="15.75" customHeight="1">
      <c r="A555" s="141"/>
      <c r="B555" s="141"/>
      <c r="C555" s="141"/>
      <c r="D555" s="141"/>
      <c r="E555" s="141"/>
      <c r="F555" s="141"/>
      <c r="G555" s="141"/>
      <c r="H555" s="141"/>
      <c r="I555" s="141"/>
      <c r="J555" s="141"/>
      <c r="K555" s="141"/>
      <c r="L555" s="141"/>
      <c r="M555" s="141"/>
      <c r="N555" s="141"/>
      <c r="O555" s="141"/>
      <c r="P555" s="141"/>
      <c r="Q555" s="141"/>
      <c r="R555" s="141"/>
      <c r="S555" s="141"/>
      <c r="T555" s="141"/>
      <c r="U555" s="141"/>
      <c r="V555" s="141"/>
      <c r="W555" s="141"/>
      <c r="X555" s="141"/>
      <c r="Y555" s="141"/>
      <c r="Z555" s="141"/>
      <c r="AA555" s="141"/>
      <c r="AB555" s="141"/>
      <c r="AC555" s="141"/>
      <c r="AD555" s="146"/>
      <c r="AE555" s="141"/>
      <c r="AF555" s="141"/>
      <c r="AG555" s="141"/>
      <c r="AH555" s="141"/>
      <c r="AI555" s="141"/>
      <c r="AJ555" s="141"/>
      <c r="AK555" s="141"/>
      <c r="AL555" s="141"/>
      <c r="AM555" s="141"/>
      <c r="AN555" s="141"/>
      <c r="AO555" s="141"/>
      <c r="AP555" s="141"/>
      <c r="AQ555" s="141"/>
      <c r="AR555" s="141"/>
      <c r="AS555" s="141"/>
      <c r="AT555" s="141"/>
      <c r="AU555" s="141"/>
      <c r="AV555" s="141"/>
      <c r="AW555" s="141"/>
      <c r="AX555" s="141"/>
      <c r="AY555" s="141"/>
      <c r="AZ555" s="141"/>
      <c r="BA555" s="141"/>
      <c r="BB555" s="141"/>
      <c r="BC555" s="141"/>
    </row>
    <row r="556" spans="1:55" ht="15.75" customHeight="1">
      <c r="A556" s="141"/>
      <c r="B556" s="141"/>
      <c r="C556" s="141"/>
      <c r="D556" s="141"/>
      <c r="E556" s="141"/>
      <c r="F556" s="141"/>
      <c r="G556" s="141"/>
      <c r="H556" s="141"/>
      <c r="I556" s="141"/>
      <c r="J556" s="141"/>
      <c r="K556" s="141"/>
      <c r="L556" s="141"/>
      <c r="M556" s="141"/>
      <c r="N556" s="141"/>
      <c r="O556" s="141"/>
      <c r="P556" s="141"/>
      <c r="Q556" s="141"/>
      <c r="R556" s="141"/>
      <c r="S556" s="141"/>
      <c r="T556" s="141"/>
      <c r="U556" s="141"/>
      <c r="V556" s="141"/>
      <c r="W556" s="141"/>
      <c r="X556" s="141"/>
      <c r="Y556" s="141"/>
      <c r="Z556" s="141"/>
      <c r="AA556" s="141"/>
      <c r="AB556" s="141"/>
      <c r="AC556" s="141"/>
      <c r="AD556" s="146"/>
      <c r="AE556" s="141"/>
      <c r="AF556" s="141"/>
      <c r="AG556" s="141"/>
      <c r="AH556" s="141"/>
      <c r="AI556" s="141"/>
      <c r="AJ556" s="141"/>
      <c r="AK556" s="141"/>
      <c r="AL556" s="141"/>
      <c r="AM556" s="141"/>
      <c r="AN556" s="141"/>
      <c r="AO556" s="141"/>
      <c r="AP556" s="141"/>
      <c r="AQ556" s="141"/>
      <c r="AR556" s="141"/>
      <c r="AS556" s="141"/>
      <c r="AT556" s="141"/>
      <c r="AU556" s="141"/>
      <c r="AV556" s="141"/>
      <c r="AW556" s="141"/>
      <c r="AX556" s="141"/>
      <c r="AY556" s="141"/>
      <c r="AZ556" s="141"/>
      <c r="BA556" s="141"/>
      <c r="BB556" s="141"/>
      <c r="BC556" s="141"/>
    </row>
    <row r="557" spans="1:55" ht="15.75" customHeight="1">
      <c r="A557" s="141"/>
      <c r="B557" s="141"/>
      <c r="C557" s="141"/>
      <c r="D557" s="141"/>
      <c r="E557" s="141"/>
      <c r="F557" s="141"/>
      <c r="G557" s="141"/>
      <c r="H557" s="141"/>
      <c r="I557" s="141"/>
      <c r="J557" s="141"/>
      <c r="K557" s="141"/>
      <c r="L557" s="141"/>
      <c r="M557" s="141"/>
      <c r="N557" s="141"/>
      <c r="O557" s="141"/>
      <c r="P557" s="141"/>
      <c r="Q557" s="141"/>
      <c r="R557" s="141"/>
      <c r="S557" s="141"/>
      <c r="T557" s="141"/>
      <c r="U557" s="141"/>
      <c r="V557" s="141"/>
      <c r="W557" s="141"/>
      <c r="X557" s="141"/>
      <c r="Y557" s="141"/>
      <c r="Z557" s="141"/>
      <c r="AA557" s="141"/>
      <c r="AB557" s="141"/>
      <c r="AC557" s="141"/>
      <c r="AD557" s="146"/>
      <c r="AE557" s="141"/>
      <c r="AF557" s="141"/>
      <c r="AG557" s="141"/>
      <c r="AH557" s="141"/>
      <c r="AI557" s="141"/>
      <c r="AJ557" s="141"/>
      <c r="AK557" s="141"/>
      <c r="AL557" s="141"/>
      <c r="AM557" s="141"/>
      <c r="AN557" s="141"/>
      <c r="AO557" s="141"/>
      <c r="AP557" s="141"/>
      <c r="AQ557" s="141"/>
      <c r="AR557" s="141"/>
      <c r="AS557" s="141"/>
      <c r="AT557" s="141"/>
      <c r="AU557" s="141"/>
      <c r="AV557" s="141"/>
      <c r="AW557" s="141"/>
      <c r="AX557" s="141"/>
      <c r="AY557" s="141"/>
      <c r="AZ557" s="141"/>
      <c r="BA557" s="141"/>
      <c r="BB557" s="141"/>
      <c r="BC557" s="141"/>
    </row>
    <row r="558" spans="1:55" ht="15.75" customHeight="1">
      <c r="A558" s="141"/>
      <c r="B558" s="141"/>
      <c r="C558" s="141"/>
      <c r="D558" s="141"/>
      <c r="E558" s="141"/>
      <c r="F558" s="141"/>
      <c r="G558" s="141"/>
      <c r="H558" s="141"/>
      <c r="I558" s="141"/>
      <c r="J558" s="141"/>
      <c r="K558" s="141"/>
      <c r="L558" s="141"/>
      <c r="M558" s="141"/>
      <c r="N558" s="141"/>
      <c r="O558" s="141"/>
      <c r="P558" s="141"/>
      <c r="Q558" s="141"/>
      <c r="R558" s="141"/>
      <c r="S558" s="141"/>
      <c r="T558" s="141"/>
      <c r="U558" s="141"/>
      <c r="V558" s="141"/>
      <c r="W558" s="141"/>
      <c r="X558" s="141"/>
      <c r="Y558" s="141"/>
      <c r="Z558" s="141"/>
      <c r="AA558" s="141"/>
      <c r="AB558" s="141"/>
      <c r="AC558" s="141"/>
      <c r="AD558" s="146"/>
      <c r="AE558" s="141"/>
      <c r="AF558" s="141"/>
      <c r="AG558" s="141"/>
      <c r="AH558" s="141"/>
      <c r="AI558" s="141"/>
      <c r="AJ558" s="141"/>
      <c r="AK558" s="141"/>
      <c r="AL558" s="141"/>
      <c r="AM558" s="141"/>
      <c r="AN558" s="141"/>
      <c r="AO558" s="141"/>
      <c r="AP558" s="141"/>
      <c r="AQ558" s="141"/>
      <c r="AR558" s="141"/>
      <c r="AS558" s="141"/>
      <c r="AT558" s="141"/>
      <c r="AU558" s="141"/>
      <c r="AV558" s="141"/>
      <c r="AW558" s="141"/>
      <c r="AX558" s="141"/>
      <c r="AY558" s="141"/>
      <c r="AZ558" s="141"/>
      <c r="BA558" s="141"/>
      <c r="BB558" s="141"/>
      <c r="BC558" s="141"/>
    </row>
    <row r="559" spans="1:55" ht="15.75" customHeight="1">
      <c r="A559" s="141"/>
      <c r="B559" s="141"/>
      <c r="C559" s="141"/>
      <c r="D559" s="141"/>
      <c r="E559" s="141"/>
      <c r="F559" s="141"/>
      <c r="G559" s="141"/>
      <c r="H559" s="141"/>
      <c r="I559" s="141"/>
      <c r="J559" s="141"/>
      <c r="K559" s="141"/>
      <c r="L559" s="141"/>
      <c r="M559" s="141"/>
      <c r="N559" s="141"/>
      <c r="O559" s="141"/>
      <c r="P559" s="141"/>
      <c r="Q559" s="141"/>
      <c r="R559" s="141"/>
      <c r="S559" s="141"/>
      <c r="T559" s="141"/>
      <c r="U559" s="141"/>
      <c r="V559" s="141"/>
      <c r="W559" s="141"/>
      <c r="X559" s="141"/>
      <c r="Y559" s="141"/>
      <c r="Z559" s="141"/>
      <c r="AA559" s="141"/>
      <c r="AB559" s="141"/>
      <c r="AC559" s="141"/>
      <c r="AD559" s="146"/>
      <c r="AE559" s="141"/>
      <c r="AF559" s="141"/>
      <c r="AG559" s="141"/>
      <c r="AH559" s="141"/>
      <c r="AI559" s="141"/>
      <c r="AJ559" s="141"/>
      <c r="AK559" s="141"/>
      <c r="AL559" s="141"/>
      <c r="AM559" s="141"/>
      <c r="AN559" s="141"/>
      <c r="AO559" s="141"/>
      <c r="AP559" s="141"/>
      <c r="AQ559" s="141"/>
      <c r="AR559" s="141"/>
      <c r="AS559" s="141"/>
      <c r="AT559" s="141"/>
      <c r="AU559" s="141"/>
      <c r="AV559" s="141"/>
      <c r="AW559" s="141"/>
      <c r="AX559" s="141"/>
      <c r="AY559" s="141"/>
      <c r="AZ559" s="141"/>
      <c r="BA559" s="141"/>
      <c r="BB559" s="141"/>
      <c r="BC559" s="141"/>
    </row>
    <row r="560" spans="1:55" ht="15.75" customHeight="1">
      <c r="A560" s="141"/>
      <c r="B560" s="141"/>
      <c r="C560" s="141"/>
      <c r="D560" s="141"/>
      <c r="E560" s="141"/>
      <c r="F560" s="141"/>
      <c r="G560" s="141"/>
      <c r="H560" s="141"/>
      <c r="I560" s="141"/>
      <c r="J560" s="141"/>
      <c r="K560" s="141"/>
      <c r="L560" s="141"/>
      <c r="M560" s="141"/>
      <c r="N560" s="141"/>
      <c r="O560" s="141"/>
      <c r="P560" s="141"/>
      <c r="Q560" s="141"/>
      <c r="R560" s="141"/>
      <c r="S560" s="141"/>
      <c r="T560" s="141"/>
      <c r="U560" s="141"/>
      <c r="V560" s="141"/>
      <c r="W560" s="141"/>
      <c r="X560" s="141"/>
      <c r="Y560" s="141"/>
      <c r="Z560" s="141"/>
      <c r="AA560" s="141"/>
      <c r="AB560" s="141"/>
      <c r="AC560" s="141"/>
      <c r="AD560" s="146"/>
      <c r="AE560" s="141"/>
      <c r="AF560" s="141"/>
      <c r="AG560" s="141"/>
      <c r="AH560" s="141"/>
      <c r="AI560" s="141"/>
      <c r="AJ560" s="141"/>
      <c r="AK560" s="141"/>
      <c r="AL560" s="141"/>
      <c r="AM560" s="141"/>
      <c r="AN560" s="141"/>
      <c r="AO560" s="141"/>
      <c r="AP560" s="141"/>
      <c r="AQ560" s="141"/>
      <c r="AR560" s="141"/>
      <c r="AS560" s="141"/>
      <c r="AT560" s="141"/>
      <c r="AU560" s="141"/>
      <c r="AV560" s="141"/>
      <c r="AW560" s="141"/>
      <c r="AX560" s="141"/>
      <c r="AY560" s="141"/>
      <c r="AZ560" s="141"/>
      <c r="BA560" s="141"/>
      <c r="BB560" s="141"/>
      <c r="BC560" s="141"/>
    </row>
    <row r="561" spans="1:55" ht="15.75" customHeight="1">
      <c r="A561" s="141"/>
      <c r="B561" s="141"/>
      <c r="C561" s="141"/>
      <c r="D561" s="141"/>
      <c r="E561" s="141"/>
      <c r="F561" s="141"/>
      <c r="G561" s="141"/>
      <c r="H561" s="141"/>
      <c r="I561" s="141"/>
      <c r="J561" s="141"/>
      <c r="K561" s="141"/>
      <c r="L561" s="141"/>
      <c r="M561" s="141"/>
      <c r="N561" s="141"/>
      <c r="O561" s="141"/>
      <c r="P561" s="141"/>
      <c r="Q561" s="141"/>
      <c r="R561" s="141"/>
      <c r="S561" s="141"/>
      <c r="T561" s="141"/>
      <c r="U561" s="141"/>
      <c r="V561" s="141"/>
      <c r="W561" s="141"/>
      <c r="X561" s="141"/>
      <c r="Y561" s="141"/>
      <c r="Z561" s="141"/>
      <c r="AA561" s="141"/>
      <c r="AB561" s="141"/>
      <c r="AC561" s="141"/>
      <c r="AD561" s="146"/>
      <c r="AE561" s="141"/>
      <c r="AF561" s="141"/>
      <c r="AG561" s="141"/>
      <c r="AH561" s="141"/>
      <c r="AI561" s="141"/>
      <c r="AJ561" s="141"/>
      <c r="AK561" s="141"/>
      <c r="AL561" s="141"/>
      <c r="AM561" s="141"/>
      <c r="AN561" s="141"/>
      <c r="AO561" s="141"/>
      <c r="AP561" s="141"/>
      <c r="AQ561" s="141"/>
      <c r="AR561" s="141"/>
      <c r="AS561" s="141"/>
      <c r="AT561" s="141"/>
      <c r="AU561" s="141"/>
      <c r="AV561" s="141"/>
      <c r="AW561" s="141"/>
      <c r="AX561" s="141"/>
      <c r="AY561" s="141"/>
      <c r="AZ561" s="141"/>
      <c r="BA561" s="141"/>
      <c r="BB561" s="141"/>
      <c r="BC561" s="141"/>
    </row>
    <row r="562" spans="1:55" ht="15.75" customHeight="1">
      <c r="A562" s="141"/>
      <c r="B562" s="141"/>
      <c r="C562" s="141"/>
      <c r="D562" s="141"/>
      <c r="E562" s="141"/>
      <c r="F562" s="141"/>
      <c r="G562" s="141"/>
      <c r="H562" s="141"/>
      <c r="I562" s="141"/>
      <c r="J562" s="141"/>
      <c r="K562" s="141"/>
      <c r="L562" s="141"/>
      <c r="M562" s="141"/>
      <c r="N562" s="141"/>
      <c r="O562" s="141"/>
      <c r="P562" s="141"/>
      <c r="Q562" s="141"/>
      <c r="R562" s="141"/>
      <c r="S562" s="141"/>
      <c r="T562" s="141"/>
      <c r="U562" s="141"/>
      <c r="V562" s="141"/>
      <c r="W562" s="141"/>
      <c r="X562" s="141"/>
      <c r="Y562" s="141"/>
      <c r="Z562" s="141"/>
      <c r="AA562" s="141"/>
      <c r="AB562" s="141"/>
      <c r="AC562" s="141"/>
      <c r="AD562" s="146"/>
      <c r="AE562" s="141"/>
      <c r="AF562" s="141"/>
      <c r="AG562" s="141"/>
      <c r="AH562" s="141"/>
      <c r="AI562" s="141"/>
      <c r="AJ562" s="141"/>
      <c r="AK562" s="141"/>
      <c r="AL562" s="141"/>
      <c r="AM562" s="141"/>
      <c r="AN562" s="141"/>
      <c r="AO562" s="141"/>
      <c r="AP562" s="141"/>
      <c r="AQ562" s="141"/>
      <c r="AR562" s="141"/>
      <c r="AS562" s="141"/>
      <c r="AT562" s="141"/>
      <c r="AU562" s="141"/>
      <c r="AV562" s="141"/>
      <c r="AW562" s="141"/>
      <c r="AX562" s="141"/>
      <c r="AY562" s="141"/>
      <c r="AZ562" s="141"/>
      <c r="BA562" s="141"/>
      <c r="BB562" s="141"/>
      <c r="BC562" s="141"/>
    </row>
    <row r="563" spans="1:55" ht="15.75" customHeight="1">
      <c r="A563" s="141"/>
      <c r="B563" s="141"/>
      <c r="C563" s="141"/>
      <c r="D563" s="141"/>
      <c r="E563" s="141"/>
      <c r="F563" s="141"/>
      <c r="G563" s="141"/>
      <c r="H563" s="141"/>
      <c r="I563" s="141"/>
      <c r="J563" s="141"/>
      <c r="K563" s="141"/>
      <c r="L563" s="141"/>
      <c r="M563" s="141"/>
      <c r="N563" s="141"/>
      <c r="O563" s="141"/>
      <c r="P563" s="141"/>
      <c r="Q563" s="141"/>
      <c r="R563" s="141"/>
      <c r="S563" s="141"/>
      <c r="T563" s="141"/>
      <c r="U563" s="141"/>
      <c r="V563" s="141"/>
      <c r="W563" s="141"/>
      <c r="X563" s="141"/>
      <c r="Y563" s="141"/>
      <c r="Z563" s="141"/>
      <c r="AA563" s="141"/>
      <c r="AB563" s="141"/>
      <c r="AC563" s="141"/>
      <c r="AD563" s="146"/>
      <c r="AE563" s="141"/>
      <c r="AF563" s="141"/>
      <c r="AG563" s="141"/>
      <c r="AH563" s="141"/>
      <c r="AI563" s="141"/>
      <c r="AJ563" s="141"/>
      <c r="AK563" s="141"/>
      <c r="AL563" s="141"/>
      <c r="AM563" s="141"/>
      <c r="AN563" s="141"/>
      <c r="AO563" s="141"/>
      <c r="AP563" s="141"/>
      <c r="AQ563" s="141"/>
      <c r="AR563" s="141"/>
      <c r="AS563" s="141"/>
      <c r="AT563" s="141"/>
      <c r="AU563" s="141"/>
      <c r="AV563" s="141"/>
      <c r="AW563" s="141"/>
      <c r="AX563" s="141"/>
      <c r="AY563" s="141"/>
      <c r="AZ563" s="141"/>
      <c r="BA563" s="141"/>
      <c r="BB563" s="141"/>
      <c r="BC563" s="141"/>
    </row>
    <row r="564" spans="1:55" ht="15.75" customHeight="1">
      <c r="A564" s="141"/>
      <c r="B564" s="141"/>
      <c r="C564" s="141"/>
      <c r="D564" s="141"/>
      <c r="E564" s="141"/>
      <c r="F564" s="141"/>
      <c r="G564" s="141"/>
      <c r="H564" s="141"/>
      <c r="I564" s="141"/>
      <c r="J564" s="141"/>
      <c r="K564" s="141"/>
      <c r="L564" s="141"/>
      <c r="M564" s="141"/>
      <c r="N564" s="141"/>
      <c r="O564" s="141"/>
      <c r="P564" s="141"/>
      <c r="Q564" s="141"/>
      <c r="R564" s="141"/>
      <c r="S564" s="141"/>
      <c r="T564" s="141"/>
      <c r="U564" s="141"/>
      <c r="V564" s="141"/>
      <c r="W564" s="141"/>
      <c r="X564" s="141"/>
      <c r="Y564" s="141"/>
      <c r="Z564" s="141"/>
      <c r="AA564" s="141"/>
      <c r="AB564" s="141"/>
      <c r="AC564" s="141"/>
      <c r="AD564" s="146"/>
      <c r="AE564" s="141"/>
      <c r="AF564" s="141"/>
      <c r="AG564" s="141"/>
      <c r="AH564" s="141"/>
      <c r="AI564" s="141"/>
      <c r="AJ564" s="141"/>
      <c r="AK564" s="141"/>
      <c r="AL564" s="141"/>
      <c r="AM564" s="141"/>
      <c r="AN564" s="141"/>
      <c r="AO564" s="141"/>
      <c r="AP564" s="141"/>
      <c r="AQ564" s="141"/>
      <c r="AR564" s="141"/>
      <c r="AS564" s="141"/>
      <c r="AT564" s="141"/>
      <c r="AU564" s="141"/>
      <c r="AV564" s="141"/>
      <c r="AW564" s="141"/>
      <c r="AX564" s="141"/>
      <c r="AY564" s="141"/>
      <c r="AZ564" s="141"/>
      <c r="BA564" s="141"/>
      <c r="BB564" s="141"/>
      <c r="BC564" s="141"/>
    </row>
    <row r="565" spans="1:55" ht="15.75" customHeight="1">
      <c r="A565" s="141"/>
      <c r="B565" s="141"/>
      <c r="C565" s="141"/>
      <c r="D565" s="141"/>
      <c r="E565" s="141"/>
      <c r="F565" s="141"/>
      <c r="G565" s="141"/>
      <c r="H565" s="141"/>
      <c r="I565" s="141"/>
      <c r="J565" s="141"/>
      <c r="K565" s="141"/>
      <c r="L565" s="141"/>
      <c r="M565" s="141"/>
      <c r="N565" s="141"/>
      <c r="O565" s="141"/>
      <c r="P565" s="141"/>
      <c r="Q565" s="141"/>
      <c r="R565" s="141"/>
      <c r="S565" s="141"/>
      <c r="T565" s="141"/>
      <c r="U565" s="141"/>
      <c r="V565" s="141"/>
      <c r="W565" s="141"/>
      <c r="X565" s="141"/>
      <c r="Y565" s="141"/>
      <c r="Z565" s="141"/>
      <c r="AA565" s="141"/>
      <c r="AB565" s="141"/>
      <c r="AC565" s="141"/>
      <c r="AD565" s="146"/>
      <c r="AE565" s="141"/>
      <c r="AF565" s="141"/>
      <c r="AG565" s="141"/>
      <c r="AH565" s="141"/>
      <c r="AI565" s="141"/>
      <c r="AJ565" s="141"/>
      <c r="AK565" s="141"/>
      <c r="AL565" s="141"/>
      <c r="AM565" s="141"/>
      <c r="AN565" s="141"/>
      <c r="AO565" s="141"/>
      <c r="AP565" s="141"/>
      <c r="AQ565" s="141"/>
      <c r="AR565" s="141"/>
      <c r="AS565" s="141"/>
      <c r="AT565" s="141"/>
      <c r="AU565" s="141"/>
      <c r="AV565" s="141"/>
      <c r="AW565" s="141"/>
      <c r="AX565" s="141"/>
      <c r="AY565" s="141"/>
      <c r="AZ565" s="141"/>
      <c r="BA565" s="141"/>
      <c r="BB565" s="141"/>
      <c r="BC565" s="141"/>
    </row>
    <row r="566" spans="1:55" ht="15.75" customHeight="1">
      <c r="A566" s="141"/>
      <c r="B566" s="141"/>
      <c r="C566" s="141"/>
      <c r="D566" s="141"/>
      <c r="E566" s="141"/>
      <c r="F566" s="141"/>
      <c r="G566" s="141"/>
      <c r="H566" s="141"/>
      <c r="I566" s="141"/>
      <c r="J566" s="141"/>
      <c r="K566" s="141"/>
      <c r="L566" s="141"/>
      <c r="M566" s="141"/>
      <c r="N566" s="141"/>
      <c r="O566" s="141"/>
      <c r="P566" s="141"/>
      <c r="Q566" s="141"/>
      <c r="R566" s="141"/>
      <c r="S566" s="141"/>
      <c r="T566" s="141"/>
      <c r="U566" s="141"/>
      <c r="V566" s="141"/>
      <c r="W566" s="141"/>
      <c r="X566" s="141"/>
      <c r="Y566" s="141"/>
      <c r="Z566" s="141"/>
      <c r="AA566" s="141"/>
      <c r="AB566" s="141"/>
      <c r="AC566" s="141"/>
      <c r="AD566" s="146"/>
      <c r="AE566" s="141"/>
      <c r="AF566" s="141"/>
      <c r="AG566" s="141"/>
      <c r="AH566" s="141"/>
      <c r="AI566" s="141"/>
      <c r="AJ566" s="141"/>
      <c r="AK566" s="141"/>
      <c r="AL566" s="141"/>
      <c r="AM566" s="141"/>
      <c r="AN566" s="141"/>
      <c r="AO566" s="141"/>
      <c r="AP566" s="141"/>
      <c r="AQ566" s="141"/>
      <c r="AR566" s="141"/>
      <c r="AS566" s="141"/>
      <c r="AT566" s="141"/>
      <c r="AU566" s="141"/>
      <c r="AV566" s="141"/>
      <c r="AW566" s="141"/>
      <c r="AX566" s="141"/>
      <c r="AY566" s="141"/>
      <c r="AZ566" s="141"/>
      <c r="BA566" s="141"/>
      <c r="BB566" s="141"/>
      <c r="BC566" s="141"/>
    </row>
    <row r="567" spans="1:55" ht="15.75" customHeight="1">
      <c r="A567" s="141"/>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6"/>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row>
    <row r="568" spans="1:55" ht="15.75" customHeight="1">
      <c r="A568" s="141"/>
      <c r="B568" s="141"/>
      <c r="C568" s="141"/>
      <c r="D568" s="141"/>
      <c r="E568" s="141"/>
      <c r="F568" s="141"/>
      <c r="G568" s="141"/>
      <c r="H568" s="141"/>
      <c r="I568" s="141"/>
      <c r="J568" s="141"/>
      <c r="K568" s="141"/>
      <c r="L568" s="141"/>
      <c r="M568" s="141"/>
      <c r="N568" s="141"/>
      <c r="O568" s="141"/>
      <c r="P568" s="141"/>
      <c r="Q568" s="141"/>
      <c r="R568" s="141"/>
      <c r="S568" s="141"/>
      <c r="T568" s="141"/>
      <c r="U568" s="141"/>
      <c r="V568" s="141"/>
      <c r="W568" s="141"/>
      <c r="X568" s="141"/>
      <c r="Y568" s="141"/>
      <c r="Z568" s="141"/>
      <c r="AA568" s="141"/>
      <c r="AB568" s="141"/>
      <c r="AC568" s="141"/>
      <c r="AD568" s="146"/>
      <c r="AE568" s="141"/>
      <c r="AF568" s="141"/>
      <c r="AG568" s="141"/>
      <c r="AH568" s="141"/>
      <c r="AI568" s="141"/>
      <c r="AJ568" s="141"/>
      <c r="AK568" s="141"/>
      <c r="AL568" s="141"/>
      <c r="AM568" s="141"/>
      <c r="AN568" s="141"/>
      <c r="AO568" s="141"/>
      <c r="AP568" s="141"/>
      <c r="AQ568" s="141"/>
      <c r="AR568" s="141"/>
      <c r="AS568" s="141"/>
      <c r="AT568" s="141"/>
      <c r="AU568" s="141"/>
      <c r="AV568" s="141"/>
      <c r="AW568" s="141"/>
      <c r="AX568" s="141"/>
      <c r="AY568" s="141"/>
      <c r="AZ568" s="141"/>
      <c r="BA568" s="141"/>
      <c r="BB568" s="141"/>
      <c r="BC568" s="141"/>
    </row>
    <row r="569" spans="1:55" ht="15.75" customHeight="1">
      <c r="A569" s="141"/>
      <c r="B569" s="141"/>
      <c r="C569" s="141"/>
      <c r="D569" s="141"/>
      <c r="E569" s="141"/>
      <c r="F569" s="141"/>
      <c r="G569" s="141"/>
      <c r="H569" s="141"/>
      <c r="I569" s="141"/>
      <c r="J569" s="141"/>
      <c r="K569" s="141"/>
      <c r="L569" s="141"/>
      <c r="M569" s="141"/>
      <c r="N569" s="141"/>
      <c r="O569" s="141"/>
      <c r="P569" s="141"/>
      <c r="Q569" s="141"/>
      <c r="R569" s="141"/>
      <c r="S569" s="141"/>
      <c r="T569" s="141"/>
      <c r="U569" s="141"/>
      <c r="V569" s="141"/>
      <c r="W569" s="141"/>
      <c r="X569" s="141"/>
      <c r="Y569" s="141"/>
      <c r="Z569" s="141"/>
      <c r="AA569" s="141"/>
      <c r="AB569" s="141"/>
      <c r="AC569" s="141"/>
      <c r="AD569" s="146"/>
      <c r="AE569" s="141"/>
      <c r="AF569" s="141"/>
      <c r="AG569" s="141"/>
      <c r="AH569" s="141"/>
      <c r="AI569" s="141"/>
      <c r="AJ569" s="141"/>
      <c r="AK569" s="141"/>
      <c r="AL569" s="141"/>
      <c r="AM569" s="141"/>
      <c r="AN569" s="141"/>
      <c r="AO569" s="141"/>
      <c r="AP569" s="141"/>
      <c r="AQ569" s="141"/>
      <c r="AR569" s="141"/>
      <c r="AS569" s="141"/>
      <c r="AT569" s="141"/>
      <c r="AU569" s="141"/>
      <c r="AV569" s="141"/>
      <c r="AW569" s="141"/>
      <c r="AX569" s="141"/>
      <c r="AY569" s="141"/>
      <c r="AZ569" s="141"/>
      <c r="BA569" s="141"/>
      <c r="BB569" s="141"/>
      <c r="BC569" s="141"/>
    </row>
    <row r="570" spans="1:55" ht="15.75" customHeight="1">
      <c r="A570" s="141"/>
      <c r="B570" s="141"/>
      <c r="C570" s="141"/>
      <c r="D570" s="141"/>
      <c r="E570" s="141"/>
      <c r="F570" s="141"/>
      <c r="G570" s="141"/>
      <c r="H570" s="141"/>
      <c r="I570" s="141"/>
      <c r="J570" s="141"/>
      <c r="K570" s="141"/>
      <c r="L570" s="141"/>
      <c r="M570" s="141"/>
      <c r="N570" s="141"/>
      <c r="O570" s="141"/>
      <c r="P570" s="141"/>
      <c r="Q570" s="141"/>
      <c r="R570" s="141"/>
      <c r="S570" s="141"/>
      <c r="T570" s="141"/>
      <c r="U570" s="141"/>
      <c r="V570" s="141"/>
      <c r="W570" s="141"/>
      <c r="X570" s="141"/>
      <c r="Y570" s="141"/>
      <c r="Z570" s="141"/>
      <c r="AA570" s="141"/>
      <c r="AB570" s="141"/>
      <c r="AC570" s="141"/>
      <c r="AD570" s="146"/>
      <c r="AE570" s="141"/>
      <c r="AF570" s="141"/>
      <c r="AG570" s="141"/>
      <c r="AH570" s="141"/>
      <c r="AI570" s="141"/>
      <c r="AJ570" s="141"/>
      <c r="AK570" s="141"/>
      <c r="AL570" s="141"/>
      <c r="AM570" s="141"/>
      <c r="AN570" s="141"/>
      <c r="AO570" s="141"/>
      <c r="AP570" s="141"/>
      <c r="AQ570" s="141"/>
      <c r="AR570" s="141"/>
      <c r="AS570" s="141"/>
      <c r="AT570" s="141"/>
      <c r="AU570" s="141"/>
      <c r="AV570" s="141"/>
      <c r="AW570" s="141"/>
      <c r="AX570" s="141"/>
      <c r="AY570" s="141"/>
      <c r="AZ570" s="141"/>
      <c r="BA570" s="141"/>
      <c r="BB570" s="141"/>
      <c r="BC570" s="141"/>
    </row>
    <row r="571" spans="1:55" ht="15.75" customHeight="1">
      <c r="A571" s="141"/>
      <c r="B571" s="141"/>
      <c r="C571" s="141"/>
      <c r="D571" s="141"/>
      <c r="E571" s="141"/>
      <c r="F571" s="141"/>
      <c r="G571" s="141"/>
      <c r="H571" s="141"/>
      <c r="I571" s="141"/>
      <c r="J571" s="141"/>
      <c r="K571" s="141"/>
      <c r="L571" s="141"/>
      <c r="M571" s="141"/>
      <c r="N571" s="141"/>
      <c r="O571" s="141"/>
      <c r="P571" s="141"/>
      <c r="Q571" s="141"/>
      <c r="R571" s="141"/>
      <c r="S571" s="141"/>
      <c r="T571" s="141"/>
      <c r="U571" s="141"/>
      <c r="V571" s="141"/>
      <c r="W571" s="141"/>
      <c r="X571" s="141"/>
      <c r="Y571" s="141"/>
      <c r="Z571" s="141"/>
      <c r="AA571" s="141"/>
      <c r="AB571" s="141"/>
      <c r="AC571" s="141"/>
      <c r="AD571" s="146"/>
      <c r="AE571" s="141"/>
      <c r="AF571" s="141"/>
      <c r="AG571" s="141"/>
      <c r="AH571" s="141"/>
      <c r="AI571" s="141"/>
      <c r="AJ571" s="141"/>
      <c r="AK571" s="141"/>
      <c r="AL571" s="141"/>
      <c r="AM571" s="141"/>
      <c r="AN571" s="141"/>
      <c r="AO571" s="141"/>
      <c r="AP571" s="141"/>
      <c r="AQ571" s="141"/>
      <c r="AR571" s="141"/>
      <c r="AS571" s="141"/>
      <c r="AT571" s="141"/>
      <c r="AU571" s="141"/>
      <c r="AV571" s="141"/>
      <c r="AW571" s="141"/>
      <c r="AX571" s="141"/>
      <c r="AY571" s="141"/>
      <c r="AZ571" s="141"/>
      <c r="BA571" s="141"/>
      <c r="BB571" s="141"/>
      <c r="BC571" s="141"/>
    </row>
    <row r="572" spans="1:55" ht="15.75" customHeight="1">
      <c r="A572" s="141"/>
      <c r="B572" s="141"/>
      <c r="C572" s="141"/>
      <c r="D572" s="141"/>
      <c r="E572" s="141"/>
      <c r="F572" s="141"/>
      <c r="G572" s="141"/>
      <c r="H572" s="141"/>
      <c r="I572" s="141"/>
      <c r="J572" s="141"/>
      <c r="K572" s="141"/>
      <c r="L572" s="141"/>
      <c r="M572" s="141"/>
      <c r="N572" s="141"/>
      <c r="O572" s="141"/>
      <c r="P572" s="141"/>
      <c r="Q572" s="141"/>
      <c r="R572" s="141"/>
      <c r="S572" s="141"/>
      <c r="T572" s="141"/>
      <c r="U572" s="141"/>
      <c r="V572" s="141"/>
      <c r="W572" s="141"/>
      <c r="X572" s="141"/>
      <c r="Y572" s="141"/>
      <c r="Z572" s="141"/>
      <c r="AA572" s="141"/>
      <c r="AB572" s="141"/>
      <c r="AC572" s="141"/>
      <c r="AD572" s="146"/>
      <c r="AE572" s="141"/>
      <c r="AF572" s="141"/>
      <c r="AG572" s="141"/>
      <c r="AH572" s="141"/>
      <c r="AI572" s="141"/>
      <c r="AJ572" s="141"/>
      <c r="AK572" s="141"/>
      <c r="AL572" s="141"/>
      <c r="AM572" s="141"/>
      <c r="AN572" s="141"/>
      <c r="AO572" s="141"/>
      <c r="AP572" s="141"/>
      <c r="AQ572" s="141"/>
      <c r="AR572" s="141"/>
      <c r="AS572" s="141"/>
      <c r="AT572" s="141"/>
      <c r="AU572" s="141"/>
      <c r="AV572" s="141"/>
      <c r="AW572" s="141"/>
      <c r="AX572" s="141"/>
      <c r="AY572" s="141"/>
      <c r="AZ572" s="141"/>
      <c r="BA572" s="141"/>
      <c r="BB572" s="141"/>
      <c r="BC572" s="141"/>
    </row>
    <row r="573" spans="1:55" ht="15.75" customHeight="1">
      <c r="A573" s="141"/>
      <c r="B573" s="141"/>
      <c r="C573" s="141"/>
      <c r="D573" s="141"/>
      <c r="E573" s="141"/>
      <c r="F573" s="141"/>
      <c r="G573" s="141"/>
      <c r="H573" s="141"/>
      <c r="I573" s="141"/>
      <c r="J573" s="141"/>
      <c r="K573" s="141"/>
      <c r="L573" s="141"/>
      <c r="M573" s="141"/>
      <c r="N573" s="141"/>
      <c r="O573" s="141"/>
      <c r="P573" s="141"/>
      <c r="Q573" s="141"/>
      <c r="R573" s="141"/>
      <c r="S573" s="141"/>
      <c r="T573" s="141"/>
      <c r="U573" s="141"/>
      <c r="V573" s="141"/>
      <c r="W573" s="141"/>
      <c r="X573" s="141"/>
      <c r="Y573" s="141"/>
      <c r="Z573" s="141"/>
      <c r="AA573" s="141"/>
      <c r="AB573" s="141"/>
      <c r="AC573" s="141"/>
      <c r="AD573" s="146"/>
      <c r="AE573" s="141"/>
      <c r="AF573" s="141"/>
      <c r="AG573" s="141"/>
      <c r="AH573" s="141"/>
      <c r="AI573" s="141"/>
      <c r="AJ573" s="141"/>
      <c r="AK573" s="141"/>
      <c r="AL573" s="141"/>
      <c r="AM573" s="141"/>
      <c r="AN573" s="141"/>
      <c r="AO573" s="141"/>
      <c r="AP573" s="141"/>
      <c r="AQ573" s="141"/>
      <c r="AR573" s="141"/>
      <c r="AS573" s="141"/>
      <c r="AT573" s="141"/>
      <c r="AU573" s="141"/>
      <c r="AV573" s="141"/>
      <c r="AW573" s="141"/>
      <c r="AX573" s="141"/>
      <c r="AY573" s="141"/>
      <c r="AZ573" s="141"/>
      <c r="BA573" s="141"/>
      <c r="BB573" s="141"/>
      <c r="BC573" s="141"/>
    </row>
    <row r="574" spans="1:55" ht="15.75" customHeight="1">
      <c r="A574" s="141"/>
      <c r="B574" s="141"/>
      <c r="C574" s="141"/>
      <c r="D574" s="141"/>
      <c r="E574" s="141"/>
      <c r="F574" s="141"/>
      <c r="G574" s="141"/>
      <c r="H574" s="141"/>
      <c r="I574" s="141"/>
      <c r="J574" s="141"/>
      <c r="K574" s="141"/>
      <c r="L574" s="141"/>
      <c r="M574" s="141"/>
      <c r="N574" s="141"/>
      <c r="O574" s="141"/>
      <c r="P574" s="141"/>
      <c r="Q574" s="141"/>
      <c r="R574" s="141"/>
      <c r="S574" s="141"/>
      <c r="T574" s="141"/>
      <c r="U574" s="141"/>
      <c r="V574" s="141"/>
      <c r="W574" s="141"/>
      <c r="X574" s="141"/>
      <c r="Y574" s="141"/>
      <c r="Z574" s="141"/>
      <c r="AA574" s="141"/>
      <c r="AB574" s="141"/>
      <c r="AC574" s="141"/>
      <c r="AD574" s="146"/>
      <c r="AE574" s="141"/>
      <c r="AF574" s="141"/>
      <c r="AG574" s="141"/>
      <c r="AH574" s="141"/>
      <c r="AI574" s="141"/>
      <c r="AJ574" s="141"/>
      <c r="AK574" s="141"/>
      <c r="AL574" s="141"/>
      <c r="AM574" s="141"/>
      <c r="AN574" s="141"/>
      <c r="AO574" s="141"/>
      <c r="AP574" s="141"/>
      <c r="AQ574" s="141"/>
      <c r="AR574" s="141"/>
      <c r="AS574" s="141"/>
      <c r="AT574" s="141"/>
      <c r="AU574" s="141"/>
      <c r="AV574" s="141"/>
      <c r="AW574" s="141"/>
      <c r="AX574" s="141"/>
      <c r="AY574" s="141"/>
      <c r="AZ574" s="141"/>
      <c r="BA574" s="141"/>
      <c r="BB574" s="141"/>
      <c r="BC574" s="141"/>
    </row>
    <row r="575" spans="1:55" ht="15.75" customHeight="1">
      <c r="A575" s="141"/>
      <c r="B575" s="141"/>
      <c r="C575" s="141"/>
      <c r="D575" s="141"/>
      <c r="E575" s="141"/>
      <c r="F575" s="141"/>
      <c r="G575" s="141"/>
      <c r="H575" s="141"/>
      <c r="I575" s="141"/>
      <c r="J575" s="141"/>
      <c r="K575" s="141"/>
      <c r="L575" s="141"/>
      <c r="M575" s="141"/>
      <c r="N575" s="141"/>
      <c r="O575" s="141"/>
      <c r="P575" s="141"/>
      <c r="Q575" s="141"/>
      <c r="R575" s="141"/>
      <c r="S575" s="141"/>
      <c r="T575" s="141"/>
      <c r="U575" s="141"/>
      <c r="V575" s="141"/>
      <c r="W575" s="141"/>
      <c r="X575" s="141"/>
      <c r="Y575" s="141"/>
      <c r="Z575" s="141"/>
      <c r="AA575" s="141"/>
      <c r="AB575" s="141"/>
      <c r="AC575" s="141"/>
      <c r="AD575" s="146"/>
      <c r="AE575" s="141"/>
      <c r="AF575" s="141"/>
      <c r="AG575" s="141"/>
      <c r="AH575" s="141"/>
      <c r="AI575" s="141"/>
      <c r="AJ575" s="141"/>
      <c r="AK575" s="141"/>
      <c r="AL575" s="141"/>
      <c r="AM575" s="141"/>
      <c r="AN575" s="141"/>
      <c r="AO575" s="141"/>
      <c r="AP575" s="141"/>
      <c r="AQ575" s="141"/>
      <c r="AR575" s="141"/>
      <c r="AS575" s="141"/>
      <c r="AT575" s="141"/>
      <c r="AU575" s="141"/>
      <c r="AV575" s="141"/>
      <c r="AW575" s="141"/>
      <c r="AX575" s="141"/>
      <c r="AY575" s="141"/>
      <c r="AZ575" s="141"/>
      <c r="BA575" s="141"/>
      <c r="BB575" s="141"/>
      <c r="BC575" s="141"/>
    </row>
    <row r="576" spans="1:55" ht="15.75" customHeight="1">
      <c r="A576" s="141"/>
      <c r="B576" s="141"/>
      <c r="C576" s="141"/>
      <c r="D576" s="141"/>
      <c r="E576" s="141"/>
      <c r="F576" s="141"/>
      <c r="G576" s="141"/>
      <c r="H576" s="141"/>
      <c r="I576" s="141"/>
      <c r="J576" s="141"/>
      <c r="K576" s="141"/>
      <c r="L576" s="141"/>
      <c r="M576" s="141"/>
      <c r="N576" s="141"/>
      <c r="O576" s="141"/>
      <c r="P576" s="141"/>
      <c r="Q576" s="141"/>
      <c r="R576" s="141"/>
      <c r="S576" s="141"/>
      <c r="T576" s="141"/>
      <c r="U576" s="141"/>
      <c r="V576" s="141"/>
      <c r="W576" s="141"/>
      <c r="X576" s="141"/>
      <c r="Y576" s="141"/>
      <c r="Z576" s="141"/>
      <c r="AA576" s="141"/>
      <c r="AB576" s="141"/>
      <c r="AC576" s="141"/>
      <c r="AD576" s="146"/>
      <c r="AE576" s="141"/>
      <c r="AF576" s="141"/>
      <c r="AG576" s="141"/>
      <c r="AH576" s="141"/>
      <c r="AI576" s="141"/>
      <c r="AJ576" s="141"/>
      <c r="AK576" s="141"/>
      <c r="AL576" s="141"/>
      <c r="AM576" s="141"/>
      <c r="AN576" s="141"/>
      <c r="AO576" s="141"/>
      <c r="AP576" s="141"/>
      <c r="AQ576" s="141"/>
      <c r="AR576" s="141"/>
      <c r="AS576" s="141"/>
      <c r="AT576" s="141"/>
      <c r="AU576" s="141"/>
      <c r="AV576" s="141"/>
      <c r="AW576" s="141"/>
      <c r="AX576" s="141"/>
      <c r="AY576" s="141"/>
      <c r="AZ576" s="141"/>
      <c r="BA576" s="141"/>
      <c r="BB576" s="141"/>
      <c r="BC576" s="141"/>
    </row>
    <row r="577" spans="1:55" ht="15.75" customHeight="1">
      <c r="A577" s="141"/>
      <c r="B577" s="141"/>
      <c r="C577" s="141"/>
      <c r="D577" s="141"/>
      <c r="E577" s="141"/>
      <c r="F577" s="141"/>
      <c r="G577" s="141"/>
      <c r="H577" s="141"/>
      <c r="I577" s="141"/>
      <c r="J577" s="141"/>
      <c r="K577" s="141"/>
      <c r="L577" s="141"/>
      <c r="M577" s="141"/>
      <c r="N577" s="141"/>
      <c r="O577" s="141"/>
      <c r="P577" s="141"/>
      <c r="Q577" s="141"/>
      <c r="R577" s="141"/>
      <c r="S577" s="141"/>
      <c r="T577" s="141"/>
      <c r="U577" s="141"/>
      <c r="V577" s="141"/>
      <c r="W577" s="141"/>
      <c r="X577" s="141"/>
      <c r="Y577" s="141"/>
      <c r="Z577" s="141"/>
      <c r="AA577" s="141"/>
      <c r="AB577" s="141"/>
      <c r="AC577" s="141"/>
      <c r="AD577" s="146"/>
      <c r="AE577" s="141"/>
      <c r="AF577" s="141"/>
      <c r="AG577" s="141"/>
      <c r="AH577" s="141"/>
      <c r="AI577" s="141"/>
      <c r="AJ577" s="141"/>
      <c r="AK577" s="141"/>
      <c r="AL577" s="141"/>
      <c r="AM577" s="141"/>
      <c r="AN577" s="141"/>
      <c r="AO577" s="141"/>
      <c r="AP577" s="141"/>
      <c r="AQ577" s="141"/>
      <c r="AR577" s="141"/>
      <c r="AS577" s="141"/>
      <c r="AT577" s="141"/>
      <c r="AU577" s="141"/>
      <c r="AV577" s="141"/>
      <c r="AW577" s="141"/>
      <c r="AX577" s="141"/>
      <c r="AY577" s="141"/>
      <c r="AZ577" s="141"/>
      <c r="BA577" s="141"/>
      <c r="BB577" s="141"/>
      <c r="BC577" s="141"/>
    </row>
    <row r="578" spans="1:55" ht="15.75" customHeight="1">
      <c r="A578" s="141"/>
      <c r="B578" s="141"/>
      <c r="C578" s="141"/>
      <c r="D578" s="141"/>
      <c r="E578" s="141"/>
      <c r="F578" s="141"/>
      <c r="G578" s="141"/>
      <c r="H578" s="141"/>
      <c r="I578" s="141"/>
      <c r="J578" s="141"/>
      <c r="K578" s="141"/>
      <c r="L578" s="141"/>
      <c r="M578" s="141"/>
      <c r="N578" s="141"/>
      <c r="O578" s="141"/>
      <c r="P578" s="141"/>
      <c r="Q578" s="141"/>
      <c r="R578" s="141"/>
      <c r="S578" s="141"/>
      <c r="T578" s="141"/>
      <c r="U578" s="141"/>
      <c r="V578" s="141"/>
      <c r="W578" s="141"/>
      <c r="X578" s="141"/>
      <c r="Y578" s="141"/>
      <c r="Z578" s="141"/>
      <c r="AA578" s="141"/>
      <c r="AB578" s="141"/>
      <c r="AC578" s="141"/>
      <c r="AD578" s="146"/>
      <c r="AE578" s="141"/>
      <c r="AF578" s="141"/>
      <c r="AG578" s="141"/>
      <c r="AH578" s="141"/>
      <c r="AI578" s="141"/>
      <c r="AJ578" s="141"/>
      <c r="AK578" s="141"/>
      <c r="AL578" s="141"/>
      <c r="AM578" s="141"/>
      <c r="AN578" s="141"/>
      <c r="AO578" s="141"/>
      <c r="AP578" s="141"/>
      <c r="AQ578" s="141"/>
      <c r="AR578" s="141"/>
      <c r="AS578" s="141"/>
      <c r="AT578" s="141"/>
      <c r="AU578" s="141"/>
      <c r="AV578" s="141"/>
      <c r="AW578" s="141"/>
      <c r="AX578" s="141"/>
      <c r="AY578" s="141"/>
      <c r="AZ578" s="141"/>
      <c r="BA578" s="141"/>
      <c r="BB578" s="141"/>
      <c r="BC578" s="141"/>
    </row>
    <row r="579" spans="1:55" ht="15.75" customHeight="1">
      <c r="A579" s="141"/>
      <c r="B579" s="141"/>
      <c r="C579" s="141"/>
      <c r="D579" s="141"/>
      <c r="E579" s="141"/>
      <c r="F579" s="141"/>
      <c r="G579" s="141"/>
      <c r="H579" s="141"/>
      <c r="I579" s="141"/>
      <c r="J579" s="141"/>
      <c r="K579" s="141"/>
      <c r="L579" s="141"/>
      <c r="M579" s="141"/>
      <c r="N579" s="141"/>
      <c r="O579" s="141"/>
      <c r="P579" s="141"/>
      <c r="Q579" s="141"/>
      <c r="R579" s="141"/>
      <c r="S579" s="141"/>
      <c r="T579" s="141"/>
      <c r="U579" s="141"/>
      <c r="V579" s="141"/>
      <c r="W579" s="141"/>
      <c r="X579" s="141"/>
      <c r="Y579" s="141"/>
      <c r="Z579" s="141"/>
      <c r="AA579" s="141"/>
      <c r="AB579" s="141"/>
      <c r="AC579" s="141"/>
      <c r="AD579" s="146"/>
      <c r="AE579" s="141"/>
      <c r="AF579" s="141"/>
      <c r="AG579" s="141"/>
      <c r="AH579" s="141"/>
      <c r="AI579" s="141"/>
      <c r="AJ579" s="141"/>
      <c r="AK579" s="141"/>
      <c r="AL579" s="141"/>
      <c r="AM579" s="141"/>
      <c r="AN579" s="141"/>
      <c r="AO579" s="141"/>
      <c r="AP579" s="141"/>
      <c r="AQ579" s="141"/>
      <c r="AR579" s="141"/>
      <c r="AS579" s="141"/>
      <c r="AT579" s="141"/>
      <c r="AU579" s="141"/>
      <c r="AV579" s="141"/>
      <c r="AW579" s="141"/>
      <c r="AX579" s="141"/>
      <c r="AY579" s="141"/>
      <c r="AZ579" s="141"/>
      <c r="BA579" s="141"/>
      <c r="BB579" s="141"/>
      <c r="BC579" s="141"/>
    </row>
    <row r="580" spans="1:55" ht="15.75" customHeight="1">
      <c r="A580" s="141"/>
      <c r="B580" s="141"/>
      <c r="C580" s="141"/>
      <c r="D580" s="141"/>
      <c r="E580" s="141"/>
      <c r="F580" s="141"/>
      <c r="G580" s="141"/>
      <c r="H580" s="141"/>
      <c r="I580" s="141"/>
      <c r="J580" s="141"/>
      <c r="K580" s="141"/>
      <c r="L580" s="141"/>
      <c r="M580" s="141"/>
      <c r="N580" s="141"/>
      <c r="O580" s="141"/>
      <c r="P580" s="141"/>
      <c r="Q580" s="141"/>
      <c r="R580" s="141"/>
      <c r="S580" s="141"/>
      <c r="T580" s="141"/>
      <c r="U580" s="141"/>
      <c r="V580" s="141"/>
      <c r="W580" s="141"/>
      <c r="X580" s="141"/>
      <c r="Y580" s="141"/>
      <c r="Z580" s="141"/>
      <c r="AA580" s="141"/>
      <c r="AB580" s="141"/>
      <c r="AC580" s="141"/>
      <c r="AD580" s="146"/>
      <c r="AE580" s="141"/>
      <c r="AF580" s="141"/>
      <c r="AG580" s="141"/>
      <c r="AH580" s="141"/>
      <c r="AI580" s="141"/>
      <c r="AJ580" s="141"/>
      <c r="AK580" s="141"/>
      <c r="AL580" s="141"/>
      <c r="AM580" s="141"/>
      <c r="AN580" s="141"/>
      <c r="AO580" s="141"/>
      <c r="AP580" s="141"/>
      <c r="AQ580" s="141"/>
      <c r="AR580" s="141"/>
      <c r="AS580" s="141"/>
      <c r="AT580" s="141"/>
      <c r="AU580" s="141"/>
      <c r="AV580" s="141"/>
      <c r="AW580" s="141"/>
      <c r="AX580" s="141"/>
      <c r="AY580" s="141"/>
      <c r="AZ580" s="141"/>
      <c r="BA580" s="141"/>
      <c r="BB580" s="141"/>
      <c r="BC580" s="141"/>
    </row>
    <row r="581" spans="1:55" ht="15.75" customHeight="1">
      <c r="A581" s="141"/>
      <c r="B581" s="141"/>
      <c r="C581" s="141"/>
      <c r="D581" s="141"/>
      <c r="E581" s="141"/>
      <c r="F581" s="141"/>
      <c r="G581" s="141"/>
      <c r="H581" s="141"/>
      <c r="I581" s="141"/>
      <c r="J581" s="141"/>
      <c r="K581" s="141"/>
      <c r="L581" s="141"/>
      <c r="M581" s="141"/>
      <c r="N581" s="141"/>
      <c r="O581" s="141"/>
      <c r="P581" s="141"/>
      <c r="Q581" s="141"/>
      <c r="R581" s="141"/>
      <c r="S581" s="141"/>
      <c r="T581" s="141"/>
      <c r="U581" s="141"/>
      <c r="V581" s="141"/>
      <c r="W581" s="141"/>
      <c r="X581" s="141"/>
      <c r="Y581" s="141"/>
      <c r="Z581" s="141"/>
      <c r="AA581" s="141"/>
      <c r="AB581" s="141"/>
      <c r="AC581" s="141"/>
      <c r="AD581" s="146"/>
      <c r="AE581" s="141"/>
      <c r="AF581" s="141"/>
      <c r="AG581" s="141"/>
      <c r="AH581" s="141"/>
      <c r="AI581" s="141"/>
      <c r="AJ581" s="141"/>
      <c r="AK581" s="141"/>
      <c r="AL581" s="141"/>
      <c r="AM581" s="141"/>
      <c r="AN581" s="141"/>
      <c r="AO581" s="141"/>
      <c r="AP581" s="141"/>
      <c r="AQ581" s="141"/>
      <c r="AR581" s="141"/>
      <c r="AS581" s="141"/>
      <c r="AT581" s="141"/>
      <c r="AU581" s="141"/>
      <c r="AV581" s="141"/>
      <c r="AW581" s="141"/>
      <c r="AX581" s="141"/>
      <c r="AY581" s="141"/>
      <c r="AZ581" s="141"/>
      <c r="BA581" s="141"/>
      <c r="BB581" s="141"/>
      <c r="BC581" s="141"/>
    </row>
    <row r="582" spans="1:55" ht="15.75" customHeight="1">
      <c r="A582" s="141"/>
      <c r="B582" s="141"/>
      <c r="C582" s="141"/>
      <c r="D582" s="141"/>
      <c r="E582" s="141"/>
      <c r="F582" s="141"/>
      <c r="G582" s="141"/>
      <c r="H582" s="141"/>
      <c r="I582" s="141"/>
      <c r="J582" s="141"/>
      <c r="K582" s="141"/>
      <c r="L582" s="141"/>
      <c r="M582" s="141"/>
      <c r="N582" s="141"/>
      <c r="O582" s="141"/>
      <c r="P582" s="141"/>
      <c r="Q582" s="141"/>
      <c r="R582" s="141"/>
      <c r="S582" s="141"/>
      <c r="T582" s="141"/>
      <c r="U582" s="141"/>
      <c r="V582" s="141"/>
      <c r="W582" s="141"/>
      <c r="X582" s="141"/>
      <c r="Y582" s="141"/>
      <c r="Z582" s="141"/>
      <c r="AA582" s="141"/>
      <c r="AB582" s="141"/>
      <c r="AC582" s="141"/>
      <c r="AD582" s="146"/>
      <c r="AE582" s="141"/>
      <c r="AF582" s="141"/>
      <c r="AG582" s="141"/>
      <c r="AH582" s="141"/>
      <c r="AI582" s="141"/>
      <c r="AJ582" s="141"/>
      <c r="AK582" s="141"/>
      <c r="AL582" s="141"/>
      <c r="AM582" s="141"/>
      <c r="AN582" s="141"/>
      <c r="AO582" s="141"/>
      <c r="AP582" s="141"/>
      <c r="AQ582" s="141"/>
      <c r="AR582" s="141"/>
      <c r="AS582" s="141"/>
      <c r="AT582" s="141"/>
      <c r="AU582" s="141"/>
      <c r="AV582" s="141"/>
      <c r="AW582" s="141"/>
      <c r="AX582" s="141"/>
      <c r="AY582" s="141"/>
      <c r="AZ582" s="141"/>
      <c r="BA582" s="141"/>
      <c r="BB582" s="141"/>
      <c r="BC582" s="141"/>
    </row>
    <row r="583" spans="1:55" ht="15.75" customHeight="1">
      <c r="A583" s="141"/>
      <c r="B583" s="141"/>
      <c r="C583" s="141"/>
      <c r="D583" s="141"/>
      <c r="E583" s="141"/>
      <c r="F583" s="141"/>
      <c r="G583" s="141"/>
      <c r="H583" s="141"/>
      <c r="I583" s="141"/>
      <c r="J583" s="141"/>
      <c r="K583" s="141"/>
      <c r="L583" s="141"/>
      <c r="M583" s="141"/>
      <c r="N583" s="141"/>
      <c r="O583" s="141"/>
      <c r="P583" s="141"/>
      <c r="Q583" s="141"/>
      <c r="R583" s="141"/>
      <c r="S583" s="141"/>
      <c r="T583" s="141"/>
      <c r="U583" s="141"/>
      <c r="V583" s="141"/>
      <c r="W583" s="141"/>
      <c r="X583" s="141"/>
      <c r="Y583" s="141"/>
      <c r="Z583" s="141"/>
      <c r="AA583" s="141"/>
      <c r="AB583" s="141"/>
      <c r="AC583" s="141"/>
      <c r="AD583" s="146"/>
      <c r="AE583" s="141"/>
      <c r="AF583" s="141"/>
      <c r="AG583" s="141"/>
      <c r="AH583" s="141"/>
      <c r="AI583" s="141"/>
      <c r="AJ583" s="141"/>
      <c r="AK583" s="141"/>
      <c r="AL583" s="141"/>
      <c r="AM583" s="141"/>
      <c r="AN583" s="141"/>
      <c r="AO583" s="141"/>
      <c r="AP583" s="141"/>
      <c r="AQ583" s="141"/>
      <c r="AR583" s="141"/>
      <c r="AS583" s="141"/>
      <c r="AT583" s="141"/>
      <c r="AU583" s="141"/>
      <c r="AV583" s="141"/>
      <c r="AW583" s="141"/>
      <c r="AX583" s="141"/>
      <c r="AY583" s="141"/>
      <c r="AZ583" s="141"/>
      <c r="BA583" s="141"/>
      <c r="BB583" s="141"/>
      <c r="BC583" s="141"/>
    </row>
    <row r="584" spans="1:55" ht="15.75" customHeight="1">
      <c r="A584" s="141"/>
      <c r="B584" s="141"/>
      <c r="C584" s="141"/>
      <c r="D584" s="141"/>
      <c r="E584" s="141"/>
      <c r="F584" s="141"/>
      <c r="G584" s="141"/>
      <c r="H584" s="141"/>
      <c r="I584" s="141"/>
      <c r="J584" s="141"/>
      <c r="K584" s="141"/>
      <c r="L584" s="141"/>
      <c r="M584" s="141"/>
      <c r="N584" s="141"/>
      <c r="O584" s="141"/>
      <c r="P584" s="141"/>
      <c r="Q584" s="141"/>
      <c r="R584" s="141"/>
      <c r="S584" s="141"/>
      <c r="T584" s="141"/>
      <c r="U584" s="141"/>
      <c r="V584" s="141"/>
      <c r="W584" s="141"/>
      <c r="X584" s="141"/>
      <c r="Y584" s="141"/>
      <c r="Z584" s="141"/>
      <c r="AA584" s="141"/>
      <c r="AB584" s="141"/>
      <c r="AC584" s="141"/>
      <c r="AD584" s="146"/>
      <c r="AE584" s="141"/>
      <c r="AF584" s="141"/>
      <c r="AG584" s="141"/>
      <c r="AH584" s="141"/>
      <c r="AI584" s="141"/>
      <c r="AJ584" s="141"/>
      <c r="AK584" s="141"/>
      <c r="AL584" s="141"/>
      <c r="AM584" s="141"/>
      <c r="AN584" s="141"/>
      <c r="AO584" s="141"/>
      <c r="AP584" s="141"/>
      <c r="AQ584" s="141"/>
      <c r="AR584" s="141"/>
      <c r="AS584" s="141"/>
      <c r="AT584" s="141"/>
      <c r="AU584" s="141"/>
      <c r="AV584" s="141"/>
      <c r="AW584" s="141"/>
      <c r="AX584" s="141"/>
      <c r="AY584" s="141"/>
      <c r="AZ584" s="141"/>
      <c r="BA584" s="141"/>
      <c r="BB584" s="141"/>
      <c r="BC584" s="141"/>
    </row>
    <row r="585" spans="1:55" ht="15.75" customHeight="1">
      <c r="A585" s="141"/>
      <c r="B585" s="141"/>
      <c r="C585" s="141"/>
      <c r="D585" s="141"/>
      <c r="E585" s="141"/>
      <c r="F585" s="141"/>
      <c r="G585" s="141"/>
      <c r="H585" s="141"/>
      <c r="I585" s="141"/>
      <c r="J585" s="141"/>
      <c r="K585" s="141"/>
      <c r="L585" s="141"/>
      <c r="M585" s="141"/>
      <c r="N585" s="141"/>
      <c r="O585" s="141"/>
      <c r="P585" s="141"/>
      <c r="Q585" s="141"/>
      <c r="R585" s="141"/>
      <c r="S585" s="141"/>
      <c r="T585" s="141"/>
      <c r="U585" s="141"/>
      <c r="V585" s="141"/>
      <c r="W585" s="141"/>
      <c r="X585" s="141"/>
      <c r="Y585" s="141"/>
      <c r="Z585" s="141"/>
      <c r="AA585" s="141"/>
      <c r="AB585" s="141"/>
      <c r="AC585" s="141"/>
      <c r="AD585" s="146"/>
      <c r="AE585" s="141"/>
      <c r="AF585" s="141"/>
      <c r="AG585" s="141"/>
      <c r="AH585" s="141"/>
      <c r="AI585" s="141"/>
      <c r="AJ585" s="141"/>
      <c r="AK585" s="141"/>
      <c r="AL585" s="141"/>
      <c r="AM585" s="141"/>
      <c r="AN585" s="141"/>
      <c r="AO585" s="141"/>
      <c r="AP585" s="141"/>
      <c r="AQ585" s="141"/>
      <c r="AR585" s="141"/>
      <c r="AS585" s="141"/>
      <c r="AT585" s="141"/>
      <c r="AU585" s="141"/>
      <c r="AV585" s="141"/>
      <c r="AW585" s="141"/>
      <c r="AX585" s="141"/>
      <c r="AY585" s="141"/>
      <c r="AZ585" s="141"/>
      <c r="BA585" s="141"/>
      <c r="BB585" s="141"/>
      <c r="BC585" s="141"/>
    </row>
    <row r="586" spans="1:55" ht="15.75" customHeight="1">
      <c r="A586" s="141"/>
      <c r="B586" s="141"/>
      <c r="C586" s="141"/>
      <c r="D586" s="141"/>
      <c r="E586" s="141"/>
      <c r="F586" s="141"/>
      <c r="G586" s="141"/>
      <c r="H586" s="141"/>
      <c r="I586" s="141"/>
      <c r="J586" s="141"/>
      <c r="K586" s="141"/>
      <c r="L586" s="141"/>
      <c r="M586" s="141"/>
      <c r="N586" s="141"/>
      <c r="O586" s="141"/>
      <c r="P586" s="141"/>
      <c r="Q586" s="141"/>
      <c r="R586" s="141"/>
      <c r="S586" s="141"/>
      <c r="T586" s="141"/>
      <c r="U586" s="141"/>
      <c r="V586" s="141"/>
      <c r="W586" s="141"/>
      <c r="X586" s="141"/>
      <c r="Y586" s="141"/>
      <c r="Z586" s="141"/>
      <c r="AA586" s="141"/>
      <c r="AB586" s="141"/>
      <c r="AC586" s="141"/>
      <c r="AD586" s="146"/>
      <c r="AE586" s="141"/>
      <c r="AF586" s="141"/>
      <c r="AG586" s="141"/>
      <c r="AH586" s="141"/>
      <c r="AI586" s="141"/>
      <c r="AJ586" s="141"/>
      <c r="AK586" s="141"/>
      <c r="AL586" s="141"/>
      <c r="AM586" s="141"/>
      <c r="AN586" s="141"/>
      <c r="AO586" s="141"/>
      <c r="AP586" s="141"/>
      <c r="AQ586" s="141"/>
      <c r="AR586" s="141"/>
      <c r="AS586" s="141"/>
      <c r="AT586" s="141"/>
      <c r="AU586" s="141"/>
      <c r="AV586" s="141"/>
      <c r="AW586" s="141"/>
      <c r="AX586" s="141"/>
      <c r="AY586" s="141"/>
      <c r="AZ586" s="141"/>
      <c r="BA586" s="141"/>
      <c r="BB586" s="141"/>
      <c r="BC586" s="141"/>
    </row>
    <row r="587" spans="1:55" ht="15.75" customHeight="1">
      <c r="A587" s="141"/>
      <c r="B587" s="141"/>
      <c r="C587" s="141"/>
      <c r="D587" s="141"/>
      <c r="E587" s="141"/>
      <c r="F587" s="141"/>
      <c r="G587" s="141"/>
      <c r="H587" s="141"/>
      <c r="I587" s="141"/>
      <c r="J587" s="141"/>
      <c r="K587" s="141"/>
      <c r="L587" s="141"/>
      <c r="M587" s="141"/>
      <c r="N587" s="141"/>
      <c r="O587" s="141"/>
      <c r="P587" s="141"/>
      <c r="Q587" s="141"/>
      <c r="R587" s="141"/>
      <c r="S587" s="141"/>
      <c r="T587" s="141"/>
      <c r="U587" s="141"/>
      <c r="V587" s="141"/>
      <c r="W587" s="141"/>
      <c r="X587" s="141"/>
      <c r="Y587" s="141"/>
      <c r="Z587" s="141"/>
      <c r="AA587" s="141"/>
      <c r="AB587" s="141"/>
      <c r="AC587" s="141"/>
      <c r="AD587" s="146"/>
      <c r="AE587" s="141"/>
      <c r="AF587" s="141"/>
      <c r="AG587" s="141"/>
      <c r="AH587" s="141"/>
      <c r="AI587" s="141"/>
      <c r="AJ587" s="141"/>
      <c r="AK587" s="141"/>
      <c r="AL587" s="141"/>
      <c r="AM587" s="141"/>
      <c r="AN587" s="141"/>
      <c r="AO587" s="141"/>
      <c r="AP587" s="141"/>
      <c r="AQ587" s="141"/>
      <c r="AR587" s="141"/>
      <c r="AS587" s="141"/>
      <c r="AT587" s="141"/>
      <c r="AU587" s="141"/>
      <c r="AV587" s="141"/>
      <c r="AW587" s="141"/>
      <c r="AX587" s="141"/>
      <c r="AY587" s="141"/>
      <c r="AZ587" s="141"/>
      <c r="BA587" s="141"/>
      <c r="BB587" s="141"/>
      <c r="BC587" s="141"/>
    </row>
    <row r="588" spans="1:55" ht="15.75" customHeight="1">
      <c r="A588" s="141"/>
      <c r="B588" s="141"/>
      <c r="C588" s="141"/>
      <c r="D588" s="141"/>
      <c r="E588" s="141"/>
      <c r="F588" s="141"/>
      <c r="G588" s="141"/>
      <c r="H588" s="141"/>
      <c r="I588" s="141"/>
      <c r="J588" s="141"/>
      <c r="K588" s="141"/>
      <c r="L588" s="141"/>
      <c r="M588" s="141"/>
      <c r="N588" s="141"/>
      <c r="O588" s="141"/>
      <c r="P588" s="141"/>
      <c r="Q588" s="141"/>
      <c r="R588" s="141"/>
      <c r="S588" s="141"/>
      <c r="T588" s="141"/>
      <c r="U588" s="141"/>
      <c r="V588" s="141"/>
      <c r="W588" s="141"/>
      <c r="X588" s="141"/>
      <c r="Y588" s="141"/>
      <c r="Z588" s="141"/>
      <c r="AA588" s="141"/>
      <c r="AB588" s="141"/>
      <c r="AC588" s="141"/>
      <c r="AD588" s="146"/>
      <c r="AE588" s="141"/>
      <c r="AF588" s="141"/>
      <c r="AG588" s="141"/>
      <c r="AH588" s="141"/>
      <c r="AI588" s="141"/>
      <c r="AJ588" s="141"/>
      <c r="AK588" s="141"/>
      <c r="AL588" s="141"/>
      <c r="AM588" s="141"/>
      <c r="AN588" s="141"/>
      <c r="AO588" s="141"/>
      <c r="AP588" s="141"/>
      <c r="AQ588" s="141"/>
      <c r="AR588" s="141"/>
      <c r="AS588" s="141"/>
      <c r="AT588" s="141"/>
      <c r="AU588" s="141"/>
      <c r="AV588" s="141"/>
      <c r="AW588" s="141"/>
      <c r="AX588" s="141"/>
      <c r="AY588" s="141"/>
      <c r="AZ588" s="141"/>
      <c r="BA588" s="141"/>
      <c r="BB588" s="141"/>
      <c r="BC588" s="141"/>
    </row>
    <row r="589" spans="1:55" ht="15.75" customHeight="1">
      <c r="A589" s="141"/>
      <c r="B589" s="141"/>
      <c r="C589" s="141"/>
      <c r="D589" s="141"/>
      <c r="E589" s="141"/>
      <c r="F589" s="141"/>
      <c r="G589" s="141"/>
      <c r="H589" s="141"/>
      <c r="I589" s="141"/>
      <c r="J589" s="141"/>
      <c r="K589" s="141"/>
      <c r="L589" s="141"/>
      <c r="M589" s="141"/>
      <c r="N589" s="141"/>
      <c r="O589" s="141"/>
      <c r="P589" s="141"/>
      <c r="Q589" s="141"/>
      <c r="R589" s="141"/>
      <c r="S589" s="141"/>
      <c r="T589" s="141"/>
      <c r="U589" s="141"/>
      <c r="V589" s="141"/>
      <c r="W589" s="141"/>
      <c r="X589" s="141"/>
      <c r="Y589" s="141"/>
      <c r="Z589" s="141"/>
      <c r="AA589" s="141"/>
      <c r="AB589" s="141"/>
      <c r="AC589" s="141"/>
      <c r="AD589" s="146"/>
      <c r="AE589" s="141"/>
      <c r="AF589" s="141"/>
      <c r="AG589" s="141"/>
      <c r="AH589" s="141"/>
      <c r="AI589" s="141"/>
      <c r="AJ589" s="141"/>
      <c r="AK589" s="141"/>
      <c r="AL589" s="141"/>
      <c r="AM589" s="141"/>
      <c r="AN589" s="141"/>
      <c r="AO589" s="141"/>
      <c r="AP589" s="141"/>
      <c r="AQ589" s="141"/>
      <c r="AR589" s="141"/>
      <c r="AS589" s="141"/>
      <c r="AT589" s="141"/>
      <c r="AU589" s="141"/>
      <c r="AV589" s="141"/>
      <c r="AW589" s="141"/>
      <c r="AX589" s="141"/>
      <c r="AY589" s="141"/>
      <c r="AZ589" s="141"/>
      <c r="BA589" s="141"/>
      <c r="BB589" s="141"/>
      <c r="BC589" s="141"/>
    </row>
    <row r="590" spans="1:55" ht="15.75" customHeight="1">
      <c r="A590" s="141"/>
      <c r="B590" s="141"/>
      <c r="C590" s="141"/>
      <c r="D590" s="141"/>
      <c r="E590" s="141"/>
      <c r="F590" s="141"/>
      <c r="G590" s="141"/>
      <c r="H590" s="141"/>
      <c r="I590" s="141"/>
      <c r="J590" s="141"/>
      <c r="K590" s="141"/>
      <c r="L590" s="141"/>
      <c r="M590" s="141"/>
      <c r="N590" s="141"/>
      <c r="O590" s="141"/>
      <c r="P590" s="141"/>
      <c r="Q590" s="141"/>
      <c r="R590" s="141"/>
      <c r="S590" s="141"/>
      <c r="T590" s="141"/>
      <c r="U590" s="141"/>
      <c r="V590" s="141"/>
      <c r="W590" s="141"/>
      <c r="X590" s="141"/>
      <c r="Y590" s="141"/>
      <c r="Z590" s="141"/>
      <c r="AA590" s="141"/>
      <c r="AB590" s="141"/>
      <c r="AC590" s="141"/>
      <c r="AD590" s="146"/>
      <c r="AE590" s="141"/>
      <c r="AF590" s="141"/>
      <c r="AG590" s="141"/>
      <c r="AH590" s="141"/>
      <c r="AI590" s="141"/>
      <c r="AJ590" s="141"/>
      <c r="AK590" s="141"/>
      <c r="AL590" s="141"/>
      <c r="AM590" s="141"/>
      <c r="AN590" s="141"/>
      <c r="AO590" s="141"/>
      <c r="AP590" s="141"/>
      <c r="AQ590" s="141"/>
      <c r="AR590" s="141"/>
      <c r="AS590" s="141"/>
      <c r="AT590" s="141"/>
      <c r="AU590" s="141"/>
      <c r="AV590" s="141"/>
      <c r="AW590" s="141"/>
      <c r="AX590" s="141"/>
      <c r="AY590" s="141"/>
      <c r="AZ590" s="141"/>
      <c r="BA590" s="141"/>
      <c r="BB590" s="141"/>
      <c r="BC590" s="141"/>
    </row>
    <row r="591" spans="1:55" ht="15.75" customHeight="1">
      <c r="A591" s="141"/>
      <c r="B591" s="141"/>
      <c r="C591" s="141"/>
      <c r="D591" s="141"/>
      <c r="E591" s="141"/>
      <c r="F591" s="141"/>
      <c r="G591" s="141"/>
      <c r="H591" s="141"/>
      <c r="I591" s="141"/>
      <c r="J591" s="141"/>
      <c r="K591" s="141"/>
      <c r="L591" s="141"/>
      <c r="M591" s="141"/>
      <c r="N591" s="141"/>
      <c r="O591" s="141"/>
      <c r="P591" s="141"/>
      <c r="Q591" s="141"/>
      <c r="R591" s="141"/>
      <c r="S591" s="141"/>
      <c r="T591" s="141"/>
      <c r="U591" s="141"/>
      <c r="V591" s="141"/>
      <c r="W591" s="141"/>
      <c r="X591" s="141"/>
      <c r="Y591" s="141"/>
      <c r="Z591" s="141"/>
      <c r="AA591" s="141"/>
      <c r="AB591" s="141"/>
      <c r="AC591" s="141"/>
      <c r="AD591" s="146"/>
      <c r="AE591" s="141"/>
      <c r="AF591" s="141"/>
      <c r="AG591" s="141"/>
      <c r="AH591" s="141"/>
      <c r="AI591" s="141"/>
      <c r="AJ591" s="141"/>
      <c r="AK591" s="141"/>
      <c r="AL591" s="141"/>
      <c r="AM591" s="141"/>
      <c r="AN591" s="141"/>
      <c r="AO591" s="141"/>
      <c r="AP591" s="141"/>
      <c r="AQ591" s="141"/>
      <c r="AR591" s="141"/>
      <c r="AS591" s="141"/>
      <c r="AT591" s="141"/>
      <c r="AU591" s="141"/>
      <c r="AV591" s="141"/>
      <c r="AW591" s="141"/>
      <c r="AX591" s="141"/>
      <c r="AY591" s="141"/>
      <c r="AZ591" s="141"/>
      <c r="BA591" s="141"/>
      <c r="BB591" s="141"/>
      <c r="BC591" s="141"/>
    </row>
    <row r="592" spans="1:55" ht="15.75" customHeight="1">
      <c r="A592" s="141"/>
      <c r="B592" s="141"/>
      <c r="C592" s="141"/>
      <c r="D592" s="141"/>
      <c r="E592" s="141"/>
      <c r="F592" s="141"/>
      <c r="G592" s="141"/>
      <c r="H592" s="141"/>
      <c r="I592" s="141"/>
      <c r="J592" s="141"/>
      <c r="K592" s="141"/>
      <c r="L592" s="141"/>
      <c r="M592" s="141"/>
      <c r="N592" s="141"/>
      <c r="O592" s="141"/>
      <c r="P592" s="141"/>
      <c r="Q592" s="141"/>
      <c r="R592" s="141"/>
      <c r="S592" s="141"/>
      <c r="T592" s="141"/>
      <c r="U592" s="141"/>
      <c r="V592" s="141"/>
      <c r="W592" s="141"/>
      <c r="X592" s="141"/>
      <c r="Y592" s="141"/>
      <c r="Z592" s="141"/>
      <c r="AA592" s="141"/>
      <c r="AB592" s="141"/>
      <c r="AC592" s="141"/>
      <c r="AD592" s="146"/>
      <c r="AE592" s="141"/>
      <c r="AF592" s="141"/>
      <c r="AG592" s="141"/>
      <c r="AH592" s="141"/>
      <c r="AI592" s="141"/>
      <c r="AJ592" s="141"/>
      <c r="AK592" s="141"/>
      <c r="AL592" s="141"/>
      <c r="AM592" s="141"/>
      <c r="AN592" s="141"/>
      <c r="AO592" s="141"/>
      <c r="AP592" s="141"/>
      <c r="AQ592" s="141"/>
      <c r="AR592" s="141"/>
      <c r="AS592" s="141"/>
      <c r="AT592" s="141"/>
      <c r="AU592" s="141"/>
      <c r="AV592" s="141"/>
      <c r="AW592" s="141"/>
      <c r="AX592" s="141"/>
      <c r="AY592" s="141"/>
      <c r="AZ592" s="141"/>
      <c r="BA592" s="141"/>
      <c r="BB592" s="141"/>
      <c r="BC592" s="141"/>
    </row>
    <row r="593" spans="1:55" ht="15.75" customHeight="1">
      <c r="A593" s="141"/>
      <c r="B593" s="141"/>
      <c r="C593" s="141"/>
      <c r="D593" s="141"/>
      <c r="E593" s="141"/>
      <c r="F593" s="141"/>
      <c r="G593" s="141"/>
      <c r="H593" s="141"/>
      <c r="I593" s="141"/>
      <c r="J593" s="141"/>
      <c r="K593" s="141"/>
      <c r="L593" s="141"/>
      <c r="M593" s="141"/>
      <c r="N593" s="141"/>
      <c r="O593" s="141"/>
      <c r="P593" s="141"/>
      <c r="Q593" s="141"/>
      <c r="R593" s="141"/>
      <c r="S593" s="141"/>
      <c r="T593" s="141"/>
      <c r="U593" s="141"/>
      <c r="V593" s="141"/>
      <c r="W593" s="141"/>
      <c r="X593" s="141"/>
      <c r="Y593" s="141"/>
      <c r="Z593" s="141"/>
      <c r="AA593" s="141"/>
      <c r="AB593" s="141"/>
      <c r="AC593" s="141"/>
      <c r="AD593" s="146"/>
      <c r="AE593" s="141"/>
      <c r="AF593" s="141"/>
      <c r="AG593" s="141"/>
      <c r="AH593" s="141"/>
      <c r="AI593" s="141"/>
      <c r="AJ593" s="141"/>
      <c r="AK593" s="141"/>
      <c r="AL593" s="141"/>
      <c r="AM593" s="141"/>
      <c r="AN593" s="141"/>
      <c r="AO593" s="141"/>
      <c r="AP593" s="141"/>
      <c r="AQ593" s="141"/>
      <c r="AR593" s="141"/>
      <c r="AS593" s="141"/>
      <c r="AT593" s="141"/>
      <c r="AU593" s="141"/>
      <c r="AV593" s="141"/>
      <c r="AW593" s="141"/>
      <c r="AX593" s="141"/>
      <c r="AY593" s="141"/>
      <c r="AZ593" s="141"/>
      <c r="BA593" s="141"/>
      <c r="BB593" s="141"/>
      <c r="BC593" s="141"/>
    </row>
    <row r="594" spans="1:55" ht="15.75" customHeight="1">
      <c r="A594" s="141"/>
      <c r="B594" s="141"/>
      <c r="C594" s="141"/>
      <c r="D594" s="141"/>
      <c r="E594" s="141"/>
      <c r="F594" s="141"/>
      <c r="G594" s="141"/>
      <c r="H594" s="141"/>
      <c r="I594" s="141"/>
      <c r="J594" s="141"/>
      <c r="K594" s="141"/>
      <c r="L594" s="141"/>
      <c r="M594" s="141"/>
      <c r="N594" s="141"/>
      <c r="O594" s="141"/>
      <c r="P594" s="141"/>
      <c r="Q594" s="141"/>
      <c r="R594" s="141"/>
      <c r="S594" s="141"/>
      <c r="T594" s="141"/>
      <c r="U594" s="141"/>
      <c r="V594" s="141"/>
      <c r="W594" s="141"/>
      <c r="X594" s="141"/>
      <c r="Y594" s="141"/>
      <c r="Z594" s="141"/>
      <c r="AA594" s="141"/>
      <c r="AB594" s="141"/>
      <c r="AC594" s="141"/>
      <c r="AD594" s="146"/>
      <c r="AE594" s="141"/>
      <c r="AF594" s="141"/>
      <c r="AG594" s="141"/>
      <c r="AH594" s="141"/>
      <c r="AI594" s="141"/>
      <c r="AJ594" s="141"/>
      <c r="AK594" s="141"/>
      <c r="AL594" s="141"/>
      <c r="AM594" s="141"/>
      <c r="AN594" s="141"/>
      <c r="AO594" s="141"/>
      <c r="AP594" s="141"/>
      <c r="AQ594" s="141"/>
      <c r="AR594" s="141"/>
      <c r="AS594" s="141"/>
      <c r="AT594" s="141"/>
      <c r="AU594" s="141"/>
      <c r="AV594" s="141"/>
      <c r="AW594" s="141"/>
      <c r="AX594" s="141"/>
      <c r="AY594" s="141"/>
      <c r="AZ594" s="141"/>
      <c r="BA594" s="141"/>
      <c r="BB594" s="141"/>
      <c r="BC594" s="141"/>
    </row>
    <row r="595" spans="1:55" ht="15.75" customHeight="1">
      <c r="A595" s="141"/>
      <c r="B595" s="141"/>
      <c r="C595" s="141"/>
      <c r="D595" s="141"/>
      <c r="E595" s="141"/>
      <c r="F595" s="141"/>
      <c r="G595" s="141"/>
      <c r="H595" s="141"/>
      <c r="I595" s="141"/>
      <c r="J595" s="141"/>
      <c r="K595" s="141"/>
      <c r="L595" s="141"/>
      <c r="M595" s="141"/>
      <c r="N595" s="141"/>
      <c r="O595" s="141"/>
      <c r="P595" s="141"/>
      <c r="Q595" s="141"/>
      <c r="R595" s="141"/>
      <c r="S595" s="141"/>
      <c r="T595" s="141"/>
      <c r="U595" s="141"/>
      <c r="V595" s="141"/>
      <c r="W595" s="141"/>
      <c r="X595" s="141"/>
      <c r="Y595" s="141"/>
      <c r="Z595" s="141"/>
      <c r="AA595" s="141"/>
      <c r="AB595" s="141"/>
      <c r="AC595" s="141"/>
      <c r="AD595" s="146"/>
      <c r="AE595" s="141"/>
      <c r="AF595" s="141"/>
      <c r="AG595" s="141"/>
      <c r="AH595" s="141"/>
      <c r="AI595" s="141"/>
      <c r="AJ595" s="141"/>
      <c r="AK595" s="141"/>
      <c r="AL595" s="141"/>
      <c r="AM595" s="141"/>
      <c r="AN595" s="141"/>
      <c r="AO595" s="141"/>
      <c r="AP595" s="141"/>
      <c r="AQ595" s="141"/>
      <c r="AR595" s="141"/>
      <c r="AS595" s="141"/>
      <c r="AT595" s="141"/>
      <c r="AU595" s="141"/>
      <c r="AV595" s="141"/>
      <c r="AW595" s="141"/>
      <c r="AX595" s="141"/>
      <c r="AY595" s="141"/>
      <c r="AZ595" s="141"/>
      <c r="BA595" s="141"/>
      <c r="BB595" s="141"/>
      <c r="BC595" s="141"/>
    </row>
    <row r="596" spans="1:55" ht="15.75" customHeight="1">
      <c r="A596" s="141"/>
      <c r="B596" s="141"/>
      <c r="C596" s="141"/>
      <c r="D596" s="141"/>
      <c r="E596" s="141"/>
      <c r="F596" s="141"/>
      <c r="G596" s="141"/>
      <c r="H596" s="141"/>
      <c r="I596" s="141"/>
      <c r="J596" s="141"/>
      <c r="K596" s="141"/>
      <c r="L596" s="141"/>
      <c r="M596" s="141"/>
      <c r="N596" s="141"/>
      <c r="O596" s="141"/>
      <c r="P596" s="141"/>
      <c r="Q596" s="141"/>
      <c r="R596" s="141"/>
      <c r="S596" s="141"/>
      <c r="T596" s="141"/>
      <c r="U596" s="141"/>
      <c r="V596" s="141"/>
      <c r="W596" s="141"/>
      <c r="X596" s="141"/>
      <c r="Y596" s="141"/>
      <c r="Z596" s="141"/>
      <c r="AA596" s="141"/>
      <c r="AB596" s="141"/>
      <c r="AC596" s="141"/>
      <c r="AD596" s="146"/>
      <c r="AE596" s="141"/>
      <c r="AF596" s="141"/>
      <c r="AG596" s="141"/>
      <c r="AH596" s="141"/>
      <c r="AI596" s="141"/>
      <c r="AJ596" s="141"/>
      <c r="AK596" s="141"/>
      <c r="AL596" s="141"/>
      <c r="AM596" s="141"/>
      <c r="AN596" s="141"/>
      <c r="AO596" s="141"/>
      <c r="AP596" s="141"/>
      <c r="AQ596" s="141"/>
      <c r="AR596" s="141"/>
      <c r="AS596" s="141"/>
      <c r="AT596" s="141"/>
      <c r="AU596" s="141"/>
      <c r="AV596" s="141"/>
      <c r="AW596" s="141"/>
      <c r="AX596" s="141"/>
      <c r="AY596" s="141"/>
      <c r="AZ596" s="141"/>
      <c r="BA596" s="141"/>
      <c r="BB596" s="141"/>
      <c r="BC596" s="141"/>
    </row>
    <row r="597" spans="1:55" ht="15.75" customHeight="1">
      <c r="A597" s="141"/>
      <c r="B597" s="141"/>
      <c r="C597" s="141"/>
      <c r="D597" s="141"/>
      <c r="E597" s="141"/>
      <c r="F597" s="141"/>
      <c r="G597" s="141"/>
      <c r="H597" s="141"/>
      <c r="I597" s="141"/>
      <c r="J597" s="141"/>
      <c r="K597" s="141"/>
      <c r="L597" s="141"/>
      <c r="M597" s="141"/>
      <c r="N597" s="141"/>
      <c r="O597" s="141"/>
      <c r="P597" s="141"/>
      <c r="Q597" s="141"/>
      <c r="R597" s="141"/>
      <c r="S597" s="141"/>
      <c r="T597" s="141"/>
      <c r="U597" s="141"/>
      <c r="V597" s="141"/>
      <c r="W597" s="141"/>
      <c r="X597" s="141"/>
      <c r="Y597" s="141"/>
      <c r="Z597" s="141"/>
      <c r="AA597" s="141"/>
      <c r="AB597" s="141"/>
      <c r="AC597" s="141"/>
      <c r="AD597" s="146"/>
      <c r="AE597" s="141"/>
      <c r="AF597" s="141"/>
      <c r="AG597" s="141"/>
      <c r="AH597" s="141"/>
      <c r="AI597" s="141"/>
      <c r="AJ597" s="141"/>
      <c r="AK597" s="141"/>
      <c r="AL597" s="141"/>
      <c r="AM597" s="141"/>
      <c r="AN597" s="141"/>
      <c r="AO597" s="141"/>
      <c r="AP597" s="141"/>
      <c r="AQ597" s="141"/>
      <c r="AR597" s="141"/>
      <c r="AS597" s="141"/>
      <c r="AT597" s="141"/>
      <c r="AU597" s="141"/>
      <c r="AV597" s="141"/>
      <c r="AW597" s="141"/>
      <c r="AX597" s="141"/>
      <c r="AY597" s="141"/>
      <c r="AZ597" s="141"/>
      <c r="BA597" s="141"/>
      <c r="BB597" s="141"/>
      <c r="BC597" s="141"/>
    </row>
    <row r="598" spans="1:55" ht="15.75" customHeight="1">
      <c r="A598" s="141"/>
      <c r="B598" s="141"/>
      <c r="C598" s="141"/>
      <c r="D598" s="141"/>
      <c r="E598" s="141"/>
      <c r="F598" s="141"/>
      <c r="G598" s="141"/>
      <c r="H598" s="141"/>
      <c r="I598" s="141"/>
      <c r="J598" s="141"/>
      <c r="K598" s="141"/>
      <c r="L598" s="141"/>
      <c r="M598" s="141"/>
      <c r="N598" s="141"/>
      <c r="O598" s="141"/>
      <c r="P598" s="141"/>
      <c r="Q598" s="141"/>
      <c r="R598" s="141"/>
      <c r="S598" s="141"/>
      <c r="T598" s="141"/>
      <c r="U598" s="141"/>
      <c r="V598" s="141"/>
      <c r="W598" s="141"/>
      <c r="X598" s="141"/>
      <c r="Y598" s="141"/>
      <c r="Z598" s="141"/>
      <c r="AA598" s="141"/>
      <c r="AB598" s="141"/>
      <c r="AC598" s="141"/>
      <c r="AD598" s="146"/>
      <c r="AE598" s="141"/>
      <c r="AF598" s="141"/>
      <c r="AG598" s="141"/>
      <c r="AH598" s="141"/>
      <c r="AI598" s="141"/>
      <c r="AJ598" s="141"/>
      <c r="AK598" s="141"/>
      <c r="AL598" s="141"/>
      <c r="AM598" s="141"/>
      <c r="AN598" s="141"/>
      <c r="AO598" s="141"/>
      <c r="AP598" s="141"/>
      <c r="AQ598" s="141"/>
      <c r="AR598" s="141"/>
      <c r="AS598" s="141"/>
      <c r="AT598" s="141"/>
      <c r="AU598" s="141"/>
      <c r="AV598" s="141"/>
      <c r="AW598" s="141"/>
      <c r="AX598" s="141"/>
      <c r="AY598" s="141"/>
      <c r="AZ598" s="141"/>
      <c r="BA598" s="141"/>
      <c r="BB598" s="141"/>
      <c r="BC598" s="141"/>
    </row>
    <row r="599" spans="1:55" ht="15.75" customHeight="1">
      <c r="A599" s="141"/>
      <c r="B599" s="141"/>
      <c r="C599" s="141"/>
      <c r="D599" s="141"/>
      <c r="E599" s="141"/>
      <c r="F599" s="141"/>
      <c r="G599" s="141"/>
      <c r="H599" s="141"/>
      <c r="I599" s="141"/>
      <c r="J599" s="141"/>
      <c r="K599" s="141"/>
      <c r="L599" s="141"/>
      <c r="M599" s="141"/>
      <c r="N599" s="141"/>
      <c r="O599" s="141"/>
      <c r="P599" s="141"/>
      <c r="Q599" s="141"/>
      <c r="R599" s="141"/>
      <c r="S599" s="141"/>
      <c r="T599" s="141"/>
      <c r="U599" s="141"/>
      <c r="V599" s="141"/>
      <c r="W599" s="141"/>
      <c r="X599" s="141"/>
      <c r="Y599" s="141"/>
      <c r="Z599" s="141"/>
      <c r="AA599" s="141"/>
      <c r="AB599" s="141"/>
      <c r="AC599" s="141"/>
      <c r="AD599" s="146"/>
      <c r="AE599" s="141"/>
      <c r="AF599" s="141"/>
      <c r="AG599" s="141"/>
      <c r="AH599" s="141"/>
      <c r="AI599" s="141"/>
      <c r="AJ599" s="141"/>
      <c r="AK599" s="141"/>
      <c r="AL599" s="141"/>
      <c r="AM599" s="141"/>
      <c r="AN599" s="141"/>
      <c r="AO599" s="141"/>
      <c r="AP599" s="141"/>
      <c r="AQ599" s="141"/>
      <c r="AR599" s="141"/>
      <c r="AS599" s="141"/>
      <c r="AT599" s="141"/>
      <c r="AU599" s="141"/>
      <c r="AV599" s="141"/>
      <c r="AW599" s="141"/>
      <c r="AX599" s="141"/>
      <c r="AY599" s="141"/>
      <c r="AZ599" s="141"/>
      <c r="BA599" s="141"/>
      <c r="BB599" s="141"/>
      <c r="BC599" s="141"/>
    </row>
    <row r="600" spans="1:55" ht="15.75" customHeight="1">
      <c r="A600" s="141"/>
      <c r="B600" s="141"/>
      <c r="C600" s="141"/>
      <c r="D600" s="141"/>
      <c r="E600" s="141"/>
      <c r="F600" s="141"/>
      <c r="G600" s="141"/>
      <c r="H600" s="141"/>
      <c r="I600" s="141"/>
      <c r="J600" s="141"/>
      <c r="K600" s="141"/>
      <c r="L600" s="141"/>
      <c r="M600" s="141"/>
      <c r="N600" s="141"/>
      <c r="O600" s="141"/>
      <c r="P600" s="141"/>
      <c r="Q600" s="141"/>
      <c r="R600" s="141"/>
      <c r="S600" s="141"/>
      <c r="T600" s="141"/>
      <c r="U600" s="141"/>
      <c r="V600" s="141"/>
      <c r="W600" s="141"/>
      <c r="X600" s="141"/>
      <c r="Y600" s="141"/>
      <c r="Z600" s="141"/>
      <c r="AA600" s="141"/>
      <c r="AB600" s="141"/>
      <c r="AC600" s="141"/>
      <c r="AD600" s="146"/>
      <c r="AE600" s="141"/>
      <c r="AF600" s="141"/>
      <c r="AG600" s="141"/>
      <c r="AH600" s="141"/>
      <c r="AI600" s="141"/>
      <c r="AJ600" s="141"/>
      <c r="AK600" s="141"/>
      <c r="AL600" s="141"/>
      <c r="AM600" s="141"/>
      <c r="AN600" s="141"/>
      <c r="AO600" s="141"/>
      <c r="AP600" s="141"/>
      <c r="AQ600" s="141"/>
      <c r="AR600" s="141"/>
      <c r="AS600" s="141"/>
      <c r="AT600" s="141"/>
      <c r="AU600" s="141"/>
      <c r="AV600" s="141"/>
      <c r="AW600" s="141"/>
      <c r="AX600" s="141"/>
      <c r="AY600" s="141"/>
      <c r="AZ600" s="141"/>
      <c r="BA600" s="141"/>
      <c r="BB600" s="141"/>
      <c r="BC600" s="141"/>
    </row>
    <row r="601" spans="1:55" ht="15.75" customHeight="1">
      <c r="A601" s="141"/>
      <c r="B601" s="141"/>
      <c r="C601" s="141"/>
      <c r="D601" s="141"/>
      <c r="E601" s="141"/>
      <c r="F601" s="141"/>
      <c r="G601" s="141"/>
      <c r="H601" s="141"/>
      <c r="I601" s="141"/>
      <c r="J601" s="141"/>
      <c r="K601" s="141"/>
      <c r="L601" s="141"/>
      <c r="M601" s="141"/>
      <c r="N601" s="141"/>
      <c r="O601" s="141"/>
      <c r="P601" s="141"/>
      <c r="Q601" s="141"/>
      <c r="R601" s="141"/>
      <c r="S601" s="141"/>
      <c r="T601" s="141"/>
      <c r="U601" s="141"/>
      <c r="V601" s="141"/>
      <c r="W601" s="141"/>
      <c r="X601" s="141"/>
      <c r="Y601" s="141"/>
      <c r="Z601" s="141"/>
      <c r="AA601" s="141"/>
      <c r="AB601" s="141"/>
      <c r="AC601" s="141"/>
      <c r="AD601" s="146"/>
      <c r="AE601" s="141"/>
      <c r="AF601" s="141"/>
      <c r="AG601" s="141"/>
      <c r="AH601" s="141"/>
      <c r="AI601" s="141"/>
      <c r="AJ601" s="141"/>
      <c r="AK601" s="141"/>
      <c r="AL601" s="141"/>
      <c r="AM601" s="141"/>
      <c r="AN601" s="141"/>
      <c r="AO601" s="141"/>
      <c r="AP601" s="141"/>
      <c r="AQ601" s="141"/>
      <c r="AR601" s="141"/>
      <c r="AS601" s="141"/>
      <c r="AT601" s="141"/>
      <c r="AU601" s="141"/>
      <c r="AV601" s="141"/>
      <c r="AW601" s="141"/>
      <c r="AX601" s="141"/>
      <c r="AY601" s="141"/>
      <c r="AZ601" s="141"/>
      <c r="BA601" s="141"/>
      <c r="BB601" s="141"/>
      <c r="BC601" s="141"/>
    </row>
    <row r="602" spans="1:55" ht="15.75" customHeight="1">
      <c r="A602" s="141"/>
      <c r="B602" s="141"/>
      <c r="C602" s="141"/>
      <c r="D602" s="141"/>
      <c r="E602" s="141"/>
      <c r="F602" s="141"/>
      <c r="G602" s="141"/>
      <c r="H602" s="141"/>
      <c r="I602" s="141"/>
      <c r="J602" s="141"/>
      <c r="K602" s="141"/>
      <c r="L602" s="141"/>
      <c r="M602" s="141"/>
      <c r="N602" s="141"/>
      <c r="O602" s="141"/>
      <c r="P602" s="141"/>
      <c r="Q602" s="141"/>
      <c r="R602" s="141"/>
      <c r="S602" s="141"/>
      <c r="T602" s="141"/>
      <c r="U602" s="141"/>
      <c r="V602" s="141"/>
      <c r="W602" s="141"/>
      <c r="X602" s="141"/>
      <c r="Y602" s="141"/>
      <c r="Z602" s="141"/>
      <c r="AA602" s="141"/>
      <c r="AB602" s="141"/>
      <c r="AC602" s="141"/>
      <c r="AD602" s="146"/>
      <c r="AE602" s="141"/>
      <c r="AF602" s="141"/>
      <c r="AG602" s="141"/>
      <c r="AH602" s="141"/>
      <c r="AI602" s="141"/>
      <c r="AJ602" s="141"/>
      <c r="AK602" s="141"/>
      <c r="AL602" s="141"/>
      <c r="AM602" s="141"/>
      <c r="AN602" s="141"/>
      <c r="AO602" s="141"/>
      <c r="AP602" s="141"/>
      <c r="AQ602" s="141"/>
      <c r="AR602" s="141"/>
      <c r="AS602" s="141"/>
      <c r="AT602" s="141"/>
      <c r="AU602" s="141"/>
      <c r="AV602" s="141"/>
      <c r="AW602" s="141"/>
      <c r="AX602" s="141"/>
      <c r="AY602" s="141"/>
      <c r="AZ602" s="141"/>
      <c r="BA602" s="141"/>
      <c r="BB602" s="141"/>
      <c r="BC602" s="141"/>
    </row>
    <row r="603" spans="1:55" ht="15.75" customHeight="1">
      <c r="A603" s="141"/>
      <c r="B603" s="141"/>
      <c r="C603" s="141"/>
      <c r="D603" s="141"/>
      <c r="E603" s="141"/>
      <c r="F603" s="141"/>
      <c r="G603" s="141"/>
      <c r="H603" s="141"/>
      <c r="I603" s="141"/>
      <c r="J603" s="141"/>
      <c r="K603" s="141"/>
      <c r="L603" s="141"/>
      <c r="M603" s="141"/>
      <c r="N603" s="141"/>
      <c r="O603" s="141"/>
      <c r="P603" s="141"/>
      <c r="Q603" s="141"/>
      <c r="R603" s="141"/>
      <c r="S603" s="141"/>
      <c r="T603" s="141"/>
      <c r="U603" s="141"/>
      <c r="V603" s="141"/>
      <c r="W603" s="141"/>
      <c r="X603" s="141"/>
      <c r="Y603" s="141"/>
      <c r="Z603" s="141"/>
      <c r="AA603" s="141"/>
      <c r="AB603" s="141"/>
      <c r="AC603" s="141"/>
      <c r="AD603" s="146"/>
      <c r="AE603" s="141"/>
      <c r="AF603" s="141"/>
      <c r="AG603" s="141"/>
      <c r="AH603" s="141"/>
      <c r="AI603" s="141"/>
      <c r="AJ603" s="141"/>
      <c r="AK603" s="141"/>
      <c r="AL603" s="141"/>
      <c r="AM603" s="141"/>
      <c r="AN603" s="141"/>
      <c r="AO603" s="141"/>
      <c r="AP603" s="141"/>
      <c r="AQ603" s="141"/>
      <c r="AR603" s="141"/>
      <c r="AS603" s="141"/>
      <c r="AT603" s="141"/>
      <c r="AU603" s="141"/>
      <c r="AV603" s="141"/>
      <c r="AW603" s="141"/>
      <c r="AX603" s="141"/>
      <c r="AY603" s="141"/>
      <c r="AZ603" s="141"/>
      <c r="BA603" s="141"/>
      <c r="BB603" s="141"/>
      <c r="BC603" s="141"/>
    </row>
    <row r="604" spans="1:55" ht="15.75" customHeight="1">
      <c r="A604" s="141"/>
      <c r="B604" s="141"/>
      <c r="C604" s="141"/>
      <c r="D604" s="141"/>
      <c r="E604" s="141"/>
      <c r="F604" s="141"/>
      <c r="G604" s="141"/>
      <c r="H604" s="141"/>
      <c r="I604" s="141"/>
      <c r="J604" s="141"/>
      <c r="K604" s="141"/>
      <c r="L604" s="141"/>
      <c r="M604" s="141"/>
      <c r="N604" s="141"/>
      <c r="O604" s="141"/>
      <c r="P604" s="141"/>
      <c r="Q604" s="141"/>
      <c r="R604" s="141"/>
      <c r="S604" s="141"/>
      <c r="T604" s="141"/>
      <c r="U604" s="141"/>
      <c r="V604" s="141"/>
      <c r="W604" s="141"/>
      <c r="X604" s="141"/>
      <c r="Y604" s="141"/>
      <c r="Z604" s="141"/>
      <c r="AA604" s="141"/>
      <c r="AB604" s="141"/>
      <c r="AC604" s="141"/>
      <c r="AD604" s="146"/>
      <c r="AE604" s="141"/>
      <c r="AF604" s="141"/>
      <c r="AG604" s="141"/>
      <c r="AH604" s="141"/>
      <c r="AI604" s="141"/>
      <c r="AJ604" s="141"/>
      <c r="AK604" s="141"/>
      <c r="AL604" s="141"/>
      <c r="AM604" s="141"/>
      <c r="AN604" s="141"/>
      <c r="AO604" s="141"/>
      <c r="AP604" s="141"/>
      <c r="AQ604" s="141"/>
      <c r="AR604" s="141"/>
      <c r="AS604" s="141"/>
      <c r="AT604" s="141"/>
      <c r="AU604" s="141"/>
      <c r="AV604" s="141"/>
      <c r="AW604" s="141"/>
      <c r="AX604" s="141"/>
      <c r="AY604" s="141"/>
      <c r="AZ604" s="141"/>
      <c r="BA604" s="141"/>
      <c r="BB604" s="141"/>
      <c r="BC604" s="141"/>
    </row>
    <row r="605" spans="1:55" ht="15.75" customHeight="1">
      <c r="A605" s="141"/>
      <c r="B605" s="141"/>
      <c r="C605" s="141"/>
      <c r="D605" s="141"/>
      <c r="E605" s="141"/>
      <c r="F605" s="141"/>
      <c r="G605" s="141"/>
      <c r="H605" s="141"/>
      <c r="I605" s="141"/>
      <c r="J605" s="141"/>
      <c r="K605" s="141"/>
      <c r="L605" s="141"/>
      <c r="M605" s="141"/>
      <c r="N605" s="141"/>
      <c r="O605" s="141"/>
      <c r="P605" s="141"/>
      <c r="Q605" s="141"/>
      <c r="R605" s="141"/>
      <c r="S605" s="141"/>
      <c r="T605" s="141"/>
      <c r="U605" s="141"/>
      <c r="V605" s="141"/>
      <c r="W605" s="141"/>
      <c r="X605" s="141"/>
      <c r="Y605" s="141"/>
      <c r="Z605" s="141"/>
      <c r="AA605" s="141"/>
      <c r="AB605" s="141"/>
      <c r="AC605" s="141"/>
      <c r="AD605" s="146"/>
      <c r="AE605" s="141"/>
      <c r="AF605" s="141"/>
      <c r="AG605" s="141"/>
      <c r="AH605" s="141"/>
      <c r="AI605" s="141"/>
      <c r="AJ605" s="141"/>
      <c r="AK605" s="141"/>
      <c r="AL605" s="141"/>
      <c r="AM605" s="141"/>
      <c r="AN605" s="141"/>
      <c r="AO605" s="141"/>
      <c r="AP605" s="141"/>
      <c r="AQ605" s="141"/>
      <c r="AR605" s="141"/>
      <c r="AS605" s="141"/>
      <c r="AT605" s="141"/>
      <c r="AU605" s="141"/>
      <c r="AV605" s="141"/>
      <c r="AW605" s="141"/>
      <c r="AX605" s="141"/>
      <c r="AY605" s="141"/>
      <c r="AZ605" s="141"/>
      <c r="BA605" s="141"/>
      <c r="BB605" s="141"/>
      <c r="BC605" s="141"/>
    </row>
    <row r="606" spans="1:55" ht="15.75" customHeight="1">
      <c r="A606" s="141"/>
      <c r="B606" s="141"/>
      <c r="C606" s="141"/>
      <c r="D606" s="141"/>
      <c r="E606" s="141"/>
      <c r="F606" s="141"/>
      <c r="G606" s="141"/>
      <c r="H606" s="141"/>
      <c r="I606" s="141"/>
      <c r="J606" s="141"/>
      <c r="K606" s="141"/>
      <c r="L606" s="141"/>
      <c r="M606" s="141"/>
      <c r="N606" s="141"/>
      <c r="O606" s="141"/>
      <c r="P606" s="141"/>
      <c r="Q606" s="141"/>
      <c r="R606" s="141"/>
      <c r="S606" s="141"/>
      <c r="T606" s="141"/>
      <c r="U606" s="141"/>
      <c r="V606" s="141"/>
      <c r="W606" s="141"/>
      <c r="X606" s="141"/>
      <c r="Y606" s="141"/>
      <c r="Z606" s="141"/>
      <c r="AA606" s="141"/>
      <c r="AB606" s="141"/>
      <c r="AC606" s="141"/>
      <c r="AD606" s="146"/>
      <c r="AE606" s="141"/>
      <c r="AF606" s="141"/>
      <c r="AG606" s="141"/>
      <c r="AH606" s="141"/>
      <c r="AI606" s="141"/>
      <c r="AJ606" s="141"/>
      <c r="AK606" s="141"/>
      <c r="AL606" s="141"/>
      <c r="AM606" s="141"/>
      <c r="AN606" s="141"/>
      <c r="AO606" s="141"/>
      <c r="AP606" s="141"/>
      <c r="AQ606" s="141"/>
      <c r="AR606" s="141"/>
      <c r="AS606" s="141"/>
      <c r="AT606" s="141"/>
      <c r="AU606" s="141"/>
      <c r="AV606" s="141"/>
      <c r="AW606" s="141"/>
      <c r="AX606" s="141"/>
      <c r="AY606" s="141"/>
      <c r="AZ606" s="141"/>
      <c r="BA606" s="141"/>
      <c r="BB606" s="141"/>
      <c r="BC606" s="141"/>
    </row>
    <row r="607" spans="1:55" ht="15.75" customHeight="1">
      <c r="A607" s="141"/>
      <c r="B607" s="141"/>
      <c r="C607" s="141"/>
      <c r="D607" s="141"/>
      <c r="E607" s="141"/>
      <c r="F607" s="141"/>
      <c r="G607" s="141"/>
      <c r="H607" s="141"/>
      <c r="I607" s="141"/>
      <c r="J607" s="141"/>
      <c r="K607" s="141"/>
      <c r="L607" s="141"/>
      <c r="M607" s="141"/>
      <c r="N607" s="141"/>
      <c r="O607" s="141"/>
      <c r="P607" s="141"/>
      <c r="Q607" s="141"/>
      <c r="R607" s="141"/>
      <c r="S607" s="141"/>
      <c r="T607" s="141"/>
      <c r="U607" s="141"/>
      <c r="V607" s="141"/>
      <c r="W607" s="141"/>
      <c r="X607" s="141"/>
      <c r="Y607" s="141"/>
      <c r="Z607" s="141"/>
      <c r="AA607" s="141"/>
      <c r="AB607" s="141"/>
      <c r="AC607" s="141"/>
      <c r="AD607" s="146"/>
      <c r="AE607" s="141"/>
      <c r="AF607" s="141"/>
      <c r="AG607" s="141"/>
      <c r="AH607" s="141"/>
      <c r="AI607" s="141"/>
      <c r="AJ607" s="141"/>
      <c r="AK607" s="141"/>
      <c r="AL607" s="141"/>
      <c r="AM607" s="141"/>
      <c r="AN607" s="141"/>
      <c r="AO607" s="141"/>
      <c r="AP607" s="141"/>
      <c r="AQ607" s="141"/>
      <c r="AR607" s="141"/>
      <c r="AS607" s="141"/>
      <c r="AT607" s="141"/>
      <c r="AU607" s="141"/>
      <c r="AV607" s="141"/>
      <c r="AW607" s="141"/>
      <c r="AX607" s="141"/>
      <c r="AY607" s="141"/>
      <c r="AZ607" s="141"/>
      <c r="BA607" s="141"/>
      <c r="BB607" s="141"/>
      <c r="BC607" s="141"/>
    </row>
    <row r="608" spans="1:55" ht="15.75" customHeight="1">
      <c r="A608" s="141"/>
      <c r="B608" s="141"/>
      <c r="C608" s="141"/>
      <c r="D608" s="141"/>
      <c r="E608" s="141"/>
      <c r="F608" s="141"/>
      <c r="G608" s="141"/>
      <c r="H608" s="141"/>
      <c r="I608" s="141"/>
      <c r="J608" s="141"/>
      <c r="K608" s="141"/>
      <c r="L608" s="141"/>
      <c r="M608" s="141"/>
      <c r="N608" s="141"/>
      <c r="O608" s="141"/>
      <c r="P608" s="141"/>
      <c r="Q608" s="141"/>
      <c r="R608" s="141"/>
      <c r="S608" s="141"/>
      <c r="T608" s="141"/>
      <c r="U608" s="141"/>
      <c r="V608" s="141"/>
      <c r="W608" s="141"/>
      <c r="X608" s="141"/>
      <c r="Y608" s="141"/>
      <c r="Z608" s="141"/>
      <c r="AA608" s="141"/>
      <c r="AB608" s="141"/>
      <c r="AC608" s="141"/>
      <c r="AD608" s="146"/>
      <c r="AE608" s="141"/>
      <c r="AF608" s="141"/>
      <c r="AG608" s="141"/>
      <c r="AH608" s="141"/>
      <c r="AI608" s="141"/>
      <c r="AJ608" s="141"/>
      <c r="AK608" s="141"/>
      <c r="AL608" s="141"/>
      <c r="AM608" s="141"/>
      <c r="AN608" s="141"/>
      <c r="AO608" s="141"/>
      <c r="AP608" s="141"/>
      <c r="AQ608" s="141"/>
      <c r="AR608" s="141"/>
      <c r="AS608" s="141"/>
      <c r="AT608" s="141"/>
      <c r="AU608" s="141"/>
      <c r="AV608" s="141"/>
      <c r="AW608" s="141"/>
      <c r="AX608" s="141"/>
      <c r="AY608" s="141"/>
      <c r="AZ608" s="141"/>
      <c r="BA608" s="141"/>
      <c r="BB608" s="141"/>
      <c r="BC608" s="141"/>
    </row>
    <row r="609" spans="1:55" ht="15.75" customHeight="1">
      <c r="A609" s="141"/>
      <c r="B609" s="141"/>
      <c r="C609" s="141"/>
      <c r="D609" s="141"/>
      <c r="E609" s="141"/>
      <c r="F609" s="141"/>
      <c r="G609" s="141"/>
      <c r="H609" s="141"/>
      <c r="I609" s="141"/>
      <c r="J609" s="141"/>
      <c r="K609" s="141"/>
      <c r="L609" s="141"/>
      <c r="M609" s="141"/>
      <c r="N609" s="141"/>
      <c r="O609" s="141"/>
      <c r="P609" s="141"/>
      <c r="Q609" s="141"/>
      <c r="R609" s="141"/>
      <c r="S609" s="141"/>
      <c r="T609" s="141"/>
      <c r="U609" s="141"/>
      <c r="V609" s="141"/>
      <c r="W609" s="141"/>
      <c r="X609" s="141"/>
      <c r="Y609" s="141"/>
      <c r="Z609" s="141"/>
      <c r="AA609" s="141"/>
      <c r="AB609" s="141"/>
      <c r="AC609" s="141"/>
      <c r="AD609" s="146"/>
      <c r="AE609" s="141"/>
      <c r="AF609" s="141"/>
      <c r="AG609" s="141"/>
      <c r="AH609" s="141"/>
      <c r="AI609" s="141"/>
      <c r="AJ609" s="141"/>
      <c r="AK609" s="141"/>
      <c r="AL609" s="141"/>
      <c r="AM609" s="141"/>
      <c r="AN609" s="141"/>
      <c r="AO609" s="141"/>
      <c r="AP609" s="141"/>
      <c r="AQ609" s="141"/>
      <c r="AR609" s="141"/>
      <c r="AS609" s="141"/>
      <c r="AT609" s="141"/>
      <c r="AU609" s="141"/>
      <c r="AV609" s="141"/>
      <c r="AW609" s="141"/>
      <c r="AX609" s="141"/>
      <c r="AY609" s="141"/>
      <c r="AZ609" s="141"/>
      <c r="BA609" s="141"/>
      <c r="BB609" s="141"/>
      <c r="BC609" s="141"/>
    </row>
    <row r="610" spans="1:55" ht="15.75" customHeight="1">
      <c r="A610" s="141"/>
      <c r="B610" s="141"/>
      <c r="C610" s="141"/>
      <c r="D610" s="141"/>
      <c r="E610" s="141"/>
      <c r="F610" s="141"/>
      <c r="G610" s="141"/>
      <c r="H610" s="141"/>
      <c r="I610" s="141"/>
      <c r="J610" s="141"/>
      <c r="K610" s="141"/>
      <c r="L610" s="141"/>
      <c r="M610" s="141"/>
      <c r="N610" s="141"/>
      <c r="O610" s="141"/>
      <c r="P610" s="141"/>
      <c r="Q610" s="141"/>
      <c r="R610" s="141"/>
      <c r="S610" s="141"/>
      <c r="T610" s="141"/>
      <c r="U610" s="141"/>
      <c r="V610" s="141"/>
      <c r="W610" s="141"/>
      <c r="X610" s="141"/>
      <c r="Y610" s="141"/>
      <c r="Z610" s="141"/>
      <c r="AA610" s="141"/>
      <c r="AB610" s="141"/>
      <c r="AC610" s="141"/>
      <c r="AD610" s="146"/>
      <c r="AE610" s="141"/>
      <c r="AF610" s="141"/>
      <c r="AG610" s="141"/>
      <c r="AH610" s="141"/>
      <c r="AI610" s="141"/>
      <c r="AJ610" s="141"/>
      <c r="AK610" s="141"/>
      <c r="AL610" s="141"/>
      <c r="AM610" s="141"/>
      <c r="AN610" s="141"/>
      <c r="AO610" s="141"/>
      <c r="AP610" s="141"/>
      <c r="AQ610" s="141"/>
      <c r="AR610" s="141"/>
      <c r="AS610" s="141"/>
      <c r="AT610" s="141"/>
      <c r="AU610" s="141"/>
      <c r="AV610" s="141"/>
      <c r="AW610" s="141"/>
      <c r="AX610" s="141"/>
      <c r="AY610" s="141"/>
      <c r="AZ610" s="141"/>
      <c r="BA610" s="141"/>
      <c r="BB610" s="141"/>
      <c r="BC610" s="141"/>
    </row>
    <row r="611" spans="1:55" ht="15.75" customHeight="1">
      <c r="A611" s="141"/>
      <c r="B611" s="141"/>
      <c r="C611" s="141"/>
      <c r="D611" s="141"/>
      <c r="E611" s="141"/>
      <c r="F611" s="141"/>
      <c r="G611" s="141"/>
      <c r="H611" s="141"/>
      <c r="I611" s="141"/>
      <c r="J611" s="141"/>
      <c r="K611" s="141"/>
      <c r="L611" s="141"/>
      <c r="M611" s="141"/>
      <c r="N611" s="141"/>
      <c r="O611" s="141"/>
      <c r="P611" s="141"/>
      <c r="Q611" s="141"/>
      <c r="R611" s="141"/>
      <c r="S611" s="141"/>
      <c r="T611" s="141"/>
      <c r="U611" s="141"/>
      <c r="V611" s="141"/>
      <c r="W611" s="141"/>
      <c r="X611" s="141"/>
      <c r="Y611" s="141"/>
      <c r="Z611" s="141"/>
      <c r="AA611" s="141"/>
      <c r="AB611" s="141"/>
      <c r="AC611" s="141"/>
      <c r="AD611" s="146"/>
      <c r="AE611" s="141"/>
      <c r="AF611" s="141"/>
      <c r="AG611" s="141"/>
      <c r="AH611" s="141"/>
      <c r="AI611" s="141"/>
      <c r="AJ611" s="141"/>
      <c r="AK611" s="141"/>
      <c r="AL611" s="141"/>
      <c r="AM611" s="141"/>
      <c r="AN611" s="141"/>
      <c r="AO611" s="141"/>
      <c r="AP611" s="141"/>
      <c r="AQ611" s="141"/>
      <c r="AR611" s="141"/>
      <c r="AS611" s="141"/>
      <c r="AT611" s="141"/>
      <c r="AU611" s="141"/>
      <c r="AV611" s="141"/>
      <c r="AW611" s="141"/>
      <c r="AX611" s="141"/>
      <c r="AY611" s="141"/>
      <c r="AZ611" s="141"/>
      <c r="BA611" s="141"/>
      <c r="BB611" s="141"/>
      <c r="BC611" s="141"/>
    </row>
    <row r="612" spans="1:55" ht="15.75" customHeight="1">
      <c r="A612" s="141"/>
      <c r="B612" s="141"/>
      <c r="C612" s="141"/>
      <c r="D612" s="141"/>
      <c r="E612" s="141"/>
      <c r="F612" s="141"/>
      <c r="G612" s="141"/>
      <c r="H612" s="141"/>
      <c r="I612" s="141"/>
      <c r="J612" s="141"/>
      <c r="K612" s="141"/>
      <c r="L612" s="141"/>
      <c r="M612" s="141"/>
      <c r="N612" s="141"/>
      <c r="O612" s="141"/>
      <c r="P612" s="141"/>
      <c r="Q612" s="141"/>
      <c r="R612" s="141"/>
      <c r="S612" s="141"/>
      <c r="T612" s="141"/>
      <c r="U612" s="141"/>
      <c r="V612" s="141"/>
      <c r="W612" s="141"/>
      <c r="X612" s="141"/>
      <c r="Y612" s="141"/>
      <c r="Z612" s="141"/>
      <c r="AA612" s="141"/>
      <c r="AB612" s="141"/>
      <c r="AC612" s="141"/>
      <c r="AD612" s="146"/>
      <c r="AE612" s="141"/>
      <c r="AF612" s="141"/>
      <c r="AG612" s="141"/>
      <c r="AH612" s="141"/>
      <c r="AI612" s="141"/>
      <c r="AJ612" s="141"/>
      <c r="AK612" s="141"/>
      <c r="AL612" s="141"/>
      <c r="AM612" s="141"/>
      <c r="AN612" s="141"/>
      <c r="AO612" s="141"/>
      <c r="AP612" s="141"/>
      <c r="AQ612" s="141"/>
      <c r="AR612" s="141"/>
      <c r="AS612" s="141"/>
      <c r="AT612" s="141"/>
      <c r="AU612" s="141"/>
      <c r="AV612" s="141"/>
      <c r="AW612" s="141"/>
      <c r="AX612" s="141"/>
      <c r="AY612" s="141"/>
      <c r="AZ612" s="141"/>
      <c r="BA612" s="141"/>
      <c r="BB612" s="141"/>
      <c r="BC612" s="141"/>
    </row>
    <row r="613" spans="1:55" ht="15.75" customHeight="1">
      <c r="A613" s="141"/>
      <c r="B613" s="141"/>
      <c r="C613" s="141"/>
      <c r="D613" s="141"/>
      <c r="E613" s="141"/>
      <c r="F613" s="141"/>
      <c r="G613" s="141"/>
      <c r="H613" s="141"/>
      <c r="I613" s="141"/>
      <c r="J613" s="141"/>
      <c r="K613" s="141"/>
      <c r="L613" s="141"/>
      <c r="M613" s="141"/>
      <c r="N613" s="141"/>
      <c r="O613" s="141"/>
      <c r="P613" s="141"/>
      <c r="Q613" s="141"/>
      <c r="R613" s="141"/>
      <c r="S613" s="141"/>
      <c r="T613" s="141"/>
      <c r="U613" s="141"/>
      <c r="V613" s="141"/>
      <c r="W613" s="141"/>
      <c r="X613" s="141"/>
      <c r="Y613" s="141"/>
      <c r="Z613" s="141"/>
      <c r="AA613" s="141"/>
      <c r="AB613" s="141"/>
      <c r="AC613" s="141"/>
      <c r="AD613" s="146"/>
      <c r="AE613" s="141"/>
      <c r="AF613" s="141"/>
      <c r="AG613" s="141"/>
      <c r="AH613" s="141"/>
      <c r="AI613" s="141"/>
      <c r="AJ613" s="141"/>
      <c r="AK613" s="141"/>
      <c r="AL613" s="141"/>
      <c r="AM613" s="141"/>
      <c r="AN613" s="141"/>
      <c r="AO613" s="141"/>
      <c r="AP613" s="141"/>
      <c r="AQ613" s="141"/>
      <c r="AR613" s="141"/>
      <c r="AS613" s="141"/>
      <c r="AT613" s="141"/>
      <c r="AU613" s="141"/>
      <c r="AV613" s="141"/>
      <c r="AW613" s="141"/>
      <c r="AX613" s="141"/>
      <c r="AY613" s="141"/>
      <c r="AZ613" s="141"/>
      <c r="BA613" s="141"/>
      <c r="BB613" s="141"/>
      <c r="BC613" s="141"/>
    </row>
    <row r="614" spans="1:55" ht="15.75" customHeight="1">
      <c r="A614" s="141"/>
      <c r="B614" s="141"/>
      <c r="C614" s="141"/>
      <c r="D614" s="141"/>
      <c r="E614" s="141"/>
      <c r="F614" s="141"/>
      <c r="G614" s="141"/>
      <c r="H614" s="141"/>
      <c r="I614" s="141"/>
      <c r="J614" s="141"/>
      <c r="K614" s="141"/>
      <c r="L614" s="141"/>
      <c r="M614" s="141"/>
      <c r="N614" s="141"/>
      <c r="O614" s="141"/>
      <c r="P614" s="141"/>
      <c r="Q614" s="141"/>
      <c r="R614" s="141"/>
      <c r="S614" s="141"/>
      <c r="T614" s="141"/>
      <c r="U614" s="141"/>
      <c r="V614" s="141"/>
      <c r="W614" s="141"/>
      <c r="X614" s="141"/>
      <c r="Y614" s="141"/>
      <c r="Z614" s="141"/>
      <c r="AA614" s="141"/>
      <c r="AB614" s="141"/>
      <c r="AC614" s="141"/>
      <c r="AD614" s="146"/>
      <c r="AE614" s="141"/>
      <c r="AF614" s="141"/>
      <c r="AG614" s="141"/>
      <c r="AH614" s="141"/>
      <c r="AI614" s="141"/>
      <c r="AJ614" s="141"/>
      <c r="AK614" s="141"/>
      <c r="AL614" s="141"/>
      <c r="AM614" s="141"/>
      <c r="AN614" s="141"/>
      <c r="AO614" s="141"/>
      <c r="AP614" s="141"/>
      <c r="AQ614" s="141"/>
      <c r="AR614" s="141"/>
      <c r="AS614" s="141"/>
      <c r="AT614" s="141"/>
      <c r="AU614" s="141"/>
      <c r="AV614" s="141"/>
      <c r="AW614" s="141"/>
      <c r="AX614" s="141"/>
      <c r="AY614" s="141"/>
      <c r="AZ614" s="141"/>
      <c r="BA614" s="141"/>
      <c r="BB614" s="141"/>
      <c r="BC614" s="141"/>
    </row>
    <row r="615" spans="1:55" ht="15.75" customHeight="1">
      <c r="A615" s="141"/>
      <c r="B615" s="141"/>
      <c r="C615" s="141"/>
      <c r="D615" s="141"/>
      <c r="E615" s="141"/>
      <c r="F615" s="141"/>
      <c r="G615" s="141"/>
      <c r="H615" s="141"/>
      <c r="I615" s="141"/>
      <c r="J615" s="141"/>
      <c r="K615" s="141"/>
      <c r="L615" s="141"/>
      <c r="M615" s="141"/>
      <c r="N615" s="141"/>
      <c r="O615" s="141"/>
      <c r="P615" s="141"/>
      <c r="Q615" s="141"/>
      <c r="R615" s="141"/>
      <c r="S615" s="141"/>
      <c r="T615" s="141"/>
      <c r="U615" s="141"/>
      <c r="V615" s="141"/>
      <c r="W615" s="141"/>
      <c r="X615" s="141"/>
      <c r="Y615" s="141"/>
      <c r="Z615" s="141"/>
      <c r="AA615" s="141"/>
      <c r="AB615" s="141"/>
      <c r="AC615" s="141"/>
      <c r="AD615" s="146"/>
      <c r="AE615" s="141"/>
      <c r="AF615" s="141"/>
      <c r="AG615" s="141"/>
      <c r="AH615" s="141"/>
      <c r="AI615" s="141"/>
      <c r="AJ615" s="141"/>
      <c r="AK615" s="141"/>
      <c r="AL615" s="141"/>
      <c r="AM615" s="141"/>
      <c r="AN615" s="141"/>
      <c r="AO615" s="141"/>
      <c r="AP615" s="141"/>
      <c r="AQ615" s="141"/>
      <c r="AR615" s="141"/>
      <c r="AS615" s="141"/>
      <c r="AT615" s="141"/>
      <c r="AU615" s="141"/>
      <c r="AV615" s="141"/>
      <c r="AW615" s="141"/>
      <c r="AX615" s="141"/>
      <c r="AY615" s="141"/>
      <c r="AZ615" s="141"/>
      <c r="BA615" s="141"/>
      <c r="BB615" s="141"/>
      <c r="BC615" s="141"/>
    </row>
    <row r="616" spans="1:55" ht="15.75" customHeight="1">
      <c r="A616" s="141"/>
      <c r="B616" s="141"/>
      <c r="C616" s="141"/>
      <c r="D616" s="141"/>
      <c r="E616" s="141"/>
      <c r="F616" s="141"/>
      <c r="G616" s="141"/>
      <c r="H616" s="141"/>
      <c r="I616" s="141"/>
      <c r="J616" s="141"/>
      <c r="K616" s="141"/>
      <c r="L616" s="141"/>
      <c r="M616" s="141"/>
      <c r="N616" s="141"/>
      <c r="O616" s="141"/>
      <c r="P616" s="141"/>
      <c r="Q616" s="141"/>
      <c r="R616" s="141"/>
      <c r="S616" s="141"/>
      <c r="T616" s="141"/>
      <c r="U616" s="141"/>
      <c r="V616" s="141"/>
      <c r="W616" s="141"/>
      <c r="X616" s="141"/>
      <c r="Y616" s="141"/>
      <c r="Z616" s="141"/>
      <c r="AA616" s="141"/>
      <c r="AB616" s="141"/>
      <c r="AC616" s="141"/>
      <c r="AD616" s="146"/>
      <c r="AE616" s="141"/>
      <c r="AF616" s="141"/>
      <c r="AG616" s="141"/>
      <c r="AH616" s="141"/>
      <c r="AI616" s="141"/>
      <c r="AJ616" s="141"/>
      <c r="AK616" s="141"/>
      <c r="AL616" s="141"/>
      <c r="AM616" s="141"/>
      <c r="AN616" s="141"/>
      <c r="AO616" s="141"/>
      <c r="AP616" s="141"/>
      <c r="AQ616" s="141"/>
      <c r="AR616" s="141"/>
      <c r="AS616" s="141"/>
      <c r="AT616" s="141"/>
      <c r="AU616" s="141"/>
      <c r="AV616" s="141"/>
      <c r="AW616" s="141"/>
      <c r="AX616" s="141"/>
      <c r="AY616" s="141"/>
      <c r="AZ616" s="141"/>
      <c r="BA616" s="141"/>
      <c r="BB616" s="141"/>
      <c r="BC616" s="141"/>
    </row>
    <row r="617" spans="1:55" ht="15.75" customHeight="1">
      <c r="A617" s="141"/>
      <c r="B617" s="141"/>
      <c r="C617" s="141"/>
      <c r="D617" s="141"/>
      <c r="E617" s="141"/>
      <c r="F617" s="141"/>
      <c r="G617" s="141"/>
      <c r="H617" s="141"/>
      <c r="I617" s="141"/>
      <c r="J617" s="141"/>
      <c r="K617" s="141"/>
      <c r="L617" s="141"/>
      <c r="M617" s="141"/>
      <c r="N617" s="141"/>
      <c r="O617" s="141"/>
      <c r="P617" s="141"/>
      <c r="Q617" s="141"/>
      <c r="R617" s="141"/>
      <c r="S617" s="141"/>
      <c r="T617" s="141"/>
      <c r="U617" s="141"/>
      <c r="V617" s="141"/>
      <c r="W617" s="141"/>
      <c r="X617" s="141"/>
      <c r="Y617" s="141"/>
      <c r="Z617" s="141"/>
      <c r="AA617" s="141"/>
      <c r="AB617" s="141"/>
      <c r="AC617" s="141"/>
      <c r="AD617" s="146"/>
      <c r="AE617" s="141"/>
      <c r="AF617" s="141"/>
      <c r="AG617" s="141"/>
      <c r="AH617" s="141"/>
      <c r="AI617" s="141"/>
      <c r="AJ617" s="141"/>
      <c r="AK617" s="141"/>
      <c r="AL617" s="141"/>
      <c r="AM617" s="141"/>
      <c r="AN617" s="141"/>
      <c r="AO617" s="141"/>
      <c r="AP617" s="141"/>
      <c r="AQ617" s="141"/>
      <c r="AR617" s="141"/>
      <c r="AS617" s="141"/>
      <c r="AT617" s="141"/>
      <c r="AU617" s="141"/>
      <c r="AV617" s="141"/>
      <c r="AW617" s="141"/>
      <c r="AX617" s="141"/>
      <c r="AY617" s="141"/>
      <c r="AZ617" s="141"/>
      <c r="BA617" s="141"/>
      <c r="BB617" s="141"/>
      <c r="BC617" s="141"/>
    </row>
    <row r="618" spans="1:55" ht="15.75" customHeight="1">
      <c r="A618" s="141"/>
      <c r="B618" s="141"/>
      <c r="C618" s="141"/>
      <c r="D618" s="141"/>
      <c r="E618" s="141"/>
      <c r="F618" s="141"/>
      <c r="G618" s="141"/>
      <c r="H618" s="141"/>
      <c r="I618" s="141"/>
      <c r="J618" s="141"/>
      <c r="K618" s="141"/>
      <c r="L618" s="141"/>
      <c r="M618" s="141"/>
      <c r="N618" s="141"/>
      <c r="O618" s="141"/>
      <c r="P618" s="141"/>
      <c r="Q618" s="141"/>
      <c r="R618" s="141"/>
      <c r="S618" s="141"/>
      <c r="T618" s="141"/>
      <c r="U618" s="141"/>
      <c r="V618" s="141"/>
      <c r="W618" s="141"/>
      <c r="X618" s="141"/>
      <c r="Y618" s="141"/>
      <c r="Z618" s="141"/>
      <c r="AA618" s="141"/>
      <c r="AB618" s="141"/>
      <c r="AC618" s="141"/>
      <c r="AD618" s="146"/>
      <c r="AE618" s="141"/>
      <c r="AF618" s="141"/>
      <c r="AG618" s="141"/>
      <c r="AH618" s="141"/>
      <c r="AI618" s="141"/>
      <c r="AJ618" s="141"/>
      <c r="AK618" s="141"/>
      <c r="AL618" s="141"/>
      <c r="AM618" s="141"/>
      <c r="AN618" s="141"/>
      <c r="AO618" s="141"/>
      <c r="AP618" s="141"/>
      <c r="AQ618" s="141"/>
      <c r="AR618" s="141"/>
      <c r="AS618" s="141"/>
      <c r="AT618" s="141"/>
      <c r="AU618" s="141"/>
      <c r="AV618" s="141"/>
      <c r="AW618" s="141"/>
      <c r="AX618" s="141"/>
      <c r="AY618" s="141"/>
      <c r="AZ618" s="141"/>
      <c r="BA618" s="141"/>
      <c r="BB618" s="141"/>
      <c r="BC618" s="141"/>
    </row>
    <row r="619" spans="1:55" ht="15.75" customHeight="1">
      <c r="A619" s="141"/>
      <c r="B619" s="141"/>
      <c r="C619" s="141"/>
      <c r="D619" s="141"/>
      <c r="E619" s="141"/>
      <c r="F619" s="141"/>
      <c r="G619" s="141"/>
      <c r="H619" s="141"/>
      <c r="I619" s="141"/>
      <c r="J619" s="141"/>
      <c r="K619" s="141"/>
      <c r="L619" s="141"/>
      <c r="M619" s="141"/>
      <c r="N619" s="141"/>
      <c r="O619" s="141"/>
      <c r="P619" s="141"/>
      <c r="Q619" s="141"/>
      <c r="R619" s="141"/>
      <c r="S619" s="141"/>
      <c r="T619" s="141"/>
      <c r="U619" s="141"/>
      <c r="V619" s="141"/>
      <c r="W619" s="141"/>
      <c r="X619" s="141"/>
      <c r="Y619" s="141"/>
      <c r="Z619" s="141"/>
      <c r="AA619" s="141"/>
      <c r="AB619" s="141"/>
      <c r="AC619" s="141"/>
      <c r="AD619" s="146"/>
      <c r="AE619" s="141"/>
      <c r="AF619" s="141"/>
      <c r="AG619" s="141"/>
      <c r="AH619" s="141"/>
      <c r="AI619" s="141"/>
      <c r="AJ619" s="141"/>
      <c r="AK619" s="141"/>
      <c r="AL619" s="141"/>
      <c r="AM619" s="141"/>
      <c r="AN619" s="141"/>
      <c r="AO619" s="141"/>
      <c r="AP619" s="141"/>
      <c r="AQ619" s="141"/>
      <c r="AR619" s="141"/>
      <c r="AS619" s="141"/>
      <c r="AT619" s="141"/>
      <c r="AU619" s="141"/>
      <c r="AV619" s="141"/>
      <c r="AW619" s="141"/>
      <c r="AX619" s="141"/>
      <c r="AY619" s="141"/>
      <c r="AZ619" s="141"/>
      <c r="BA619" s="141"/>
      <c r="BB619" s="141"/>
      <c r="BC619" s="141"/>
    </row>
    <row r="620" spans="1:55" ht="15.75" customHeight="1">
      <c r="A620" s="141"/>
      <c r="B620" s="141"/>
      <c r="C620" s="141"/>
      <c r="D620" s="141"/>
      <c r="E620" s="141"/>
      <c r="F620" s="141"/>
      <c r="G620" s="141"/>
      <c r="H620" s="141"/>
      <c r="I620" s="141"/>
      <c r="J620" s="141"/>
      <c r="K620" s="141"/>
      <c r="L620" s="141"/>
      <c r="M620" s="141"/>
      <c r="N620" s="141"/>
      <c r="O620" s="141"/>
      <c r="P620" s="141"/>
      <c r="Q620" s="141"/>
      <c r="R620" s="141"/>
      <c r="S620" s="141"/>
      <c r="T620" s="141"/>
      <c r="U620" s="141"/>
      <c r="V620" s="141"/>
      <c r="W620" s="141"/>
      <c r="X620" s="141"/>
      <c r="Y620" s="141"/>
      <c r="Z620" s="141"/>
      <c r="AA620" s="141"/>
      <c r="AB620" s="141"/>
      <c r="AC620" s="141"/>
      <c r="AD620" s="146"/>
      <c r="AE620" s="141"/>
      <c r="AF620" s="141"/>
      <c r="AG620" s="141"/>
      <c r="AH620" s="141"/>
      <c r="AI620" s="141"/>
      <c r="AJ620" s="141"/>
      <c r="AK620" s="141"/>
      <c r="AL620" s="141"/>
      <c r="AM620" s="141"/>
      <c r="AN620" s="141"/>
      <c r="AO620" s="141"/>
      <c r="AP620" s="141"/>
      <c r="AQ620" s="141"/>
      <c r="AR620" s="141"/>
      <c r="AS620" s="141"/>
      <c r="AT620" s="141"/>
      <c r="AU620" s="141"/>
      <c r="AV620" s="141"/>
      <c r="AW620" s="141"/>
      <c r="AX620" s="141"/>
      <c r="AY620" s="141"/>
      <c r="AZ620" s="141"/>
      <c r="BA620" s="141"/>
      <c r="BB620" s="141"/>
      <c r="BC620" s="141"/>
    </row>
    <row r="621" spans="1:55" ht="15.75" customHeight="1">
      <c r="A621" s="141"/>
      <c r="B621" s="141"/>
      <c r="C621" s="141"/>
      <c r="D621" s="141"/>
      <c r="E621" s="141"/>
      <c r="F621" s="141"/>
      <c r="G621" s="141"/>
      <c r="H621" s="141"/>
      <c r="I621" s="141"/>
      <c r="J621" s="141"/>
      <c r="K621" s="141"/>
      <c r="L621" s="141"/>
      <c r="M621" s="141"/>
      <c r="N621" s="141"/>
      <c r="O621" s="141"/>
      <c r="P621" s="141"/>
      <c r="Q621" s="141"/>
      <c r="R621" s="141"/>
      <c r="S621" s="141"/>
      <c r="T621" s="141"/>
      <c r="U621" s="141"/>
      <c r="V621" s="141"/>
      <c r="W621" s="141"/>
      <c r="X621" s="141"/>
      <c r="Y621" s="141"/>
      <c r="Z621" s="141"/>
      <c r="AA621" s="141"/>
      <c r="AB621" s="141"/>
      <c r="AC621" s="141"/>
      <c r="AD621" s="146"/>
      <c r="AE621" s="141"/>
      <c r="AF621" s="141"/>
      <c r="AG621" s="141"/>
      <c r="AH621" s="141"/>
      <c r="AI621" s="141"/>
      <c r="AJ621" s="141"/>
      <c r="AK621" s="141"/>
      <c r="AL621" s="141"/>
      <c r="AM621" s="141"/>
      <c r="AN621" s="141"/>
      <c r="AO621" s="141"/>
      <c r="AP621" s="141"/>
      <c r="AQ621" s="141"/>
      <c r="AR621" s="141"/>
      <c r="AS621" s="141"/>
      <c r="AT621" s="141"/>
      <c r="AU621" s="141"/>
      <c r="AV621" s="141"/>
      <c r="AW621" s="141"/>
      <c r="AX621" s="141"/>
      <c r="AY621" s="141"/>
      <c r="AZ621" s="141"/>
      <c r="BA621" s="141"/>
      <c r="BB621" s="141"/>
      <c r="BC621" s="141"/>
    </row>
    <row r="622" spans="1:55" ht="15.75" customHeight="1">
      <c r="A622" s="141"/>
      <c r="B622" s="141"/>
      <c r="C622" s="141"/>
      <c r="D622" s="141"/>
      <c r="E622" s="141"/>
      <c r="F622" s="141"/>
      <c r="G622" s="141"/>
      <c r="H622" s="141"/>
      <c r="I622" s="141"/>
      <c r="J622" s="141"/>
      <c r="K622" s="141"/>
      <c r="L622" s="141"/>
      <c r="M622" s="141"/>
      <c r="N622" s="141"/>
      <c r="O622" s="141"/>
      <c r="P622" s="141"/>
      <c r="Q622" s="141"/>
      <c r="R622" s="141"/>
      <c r="S622" s="141"/>
      <c r="T622" s="141"/>
      <c r="U622" s="141"/>
      <c r="V622" s="141"/>
      <c r="W622" s="141"/>
      <c r="X622" s="141"/>
      <c r="Y622" s="141"/>
      <c r="Z622" s="141"/>
      <c r="AA622" s="141"/>
      <c r="AB622" s="141"/>
      <c r="AC622" s="141"/>
      <c r="AD622" s="146"/>
      <c r="AE622" s="141"/>
      <c r="AF622" s="141"/>
      <c r="AG622" s="141"/>
      <c r="AH622" s="141"/>
      <c r="AI622" s="141"/>
      <c r="AJ622" s="141"/>
      <c r="AK622" s="141"/>
      <c r="AL622" s="141"/>
      <c r="AM622" s="141"/>
      <c r="AN622" s="141"/>
      <c r="AO622" s="141"/>
      <c r="AP622" s="141"/>
      <c r="AQ622" s="141"/>
      <c r="AR622" s="141"/>
      <c r="AS622" s="141"/>
      <c r="AT622" s="141"/>
      <c r="AU622" s="141"/>
      <c r="AV622" s="141"/>
      <c r="AW622" s="141"/>
      <c r="AX622" s="141"/>
      <c r="AY622" s="141"/>
      <c r="AZ622" s="141"/>
      <c r="BA622" s="141"/>
      <c r="BB622" s="141"/>
      <c r="BC622" s="141"/>
    </row>
    <row r="623" spans="1:55" ht="15.75" customHeight="1">
      <c r="A623" s="141"/>
      <c r="B623" s="141"/>
      <c r="C623" s="141"/>
      <c r="D623" s="141"/>
      <c r="E623" s="141"/>
      <c r="F623" s="141"/>
      <c r="G623" s="141"/>
      <c r="H623" s="141"/>
      <c r="I623" s="141"/>
      <c r="J623" s="141"/>
      <c r="K623" s="141"/>
      <c r="L623" s="141"/>
      <c r="M623" s="141"/>
      <c r="N623" s="141"/>
      <c r="O623" s="141"/>
      <c r="P623" s="141"/>
      <c r="Q623" s="141"/>
      <c r="R623" s="141"/>
      <c r="S623" s="141"/>
      <c r="T623" s="141"/>
      <c r="U623" s="141"/>
      <c r="V623" s="141"/>
      <c r="W623" s="141"/>
      <c r="X623" s="141"/>
      <c r="Y623" s="141"/>
      <c r="Z623" s="141"/>
      <c r="AA623" s="141"/>
      <c r="AB623" s="141"/>
      <c r="AC623" s="141"/>
      <c r="AD623" s="146"/>
      <c r="AE623" s="141"/>
      <c r="AF623" s="141"/>
      <c r="AG623" s="141"/>
      <c r="AH623" s="141"/>
      <c r="AI623" s="141"/>
      <c r="AJ623" s="141"/>
      <c r="AK623" s="141"/>
      <c r="AL623" s="141"/>
      <c r="AM623" s="141"/>
      <c r="AN623" s="141"/>
      <c r="AO623" s="141"/>
      <c r="AP623" s="141"/>
      <c r="AQ623" s="141"/>
      <c r="AR623" s="141"/>
      <c r="AS623" s="141"/>
      <c r="AT623" s="141"/>
      <c r="AU623" s="141"/>
      <c r="AV623" s="141"/>
      <c r="AW623" s="141"/>
      <c r="AX623" s="141"/>
      <c r="AY623" s="141"/>
      <c r="AZ623" s="141"/>
      <c r="BA623" s="141"/>
      <c r="BB623" s="141"/>
      <c r="BC623" s="141"/>
    </row>
    <row r="624" spans="1:55" ht="15.75" customHeight="1">
      <c r="A624" s="141"/>
      <c r="B624" s="141"/>
      <c r="C624" s="141"/>
      <c r="D624" s="141"/>
      <c r="E624" s="141"/>
      <c r="F624" s="141"/>
      <c r="G624" s="141"/>
      <c r="H624" s="141"/>
      <c r="I624" s="141"/>
      <c r="J624" s="141"/>
      <c r="K624" s="141"/>
      <c r="L624" s="141"/>
      <c r="M624" s="141"/>
      <c r="N624" s="141"/>
      <c r="O624" s="141"/>
      <c r="P624" s="141"/>
      <c r="Q624" s="141"/>
      <c r="R624" s="141"/>
      <c r="S624" s="141"/>
      <c r="T624" s="141"/>
      <c r="U624" s="141"/>
      <c r="V624" s="141"/>
      <c r="W624" s="141"/>
      <c r="X624" s="141"/>
      <c r="Y624" s="141"/>
      <c r="Z624" s="141"/>
      <c r="AA624" s="141"/>
      <c r="AB624" s="141"/>
      <c r="AC624" s="141"/>
      <c r="AD624" s="146"/>
      <c r="AE624" s="141"/>
      <c r="AF624" s="141"/>
      <c r="AG624" s="141"/>
      <c r="AH624" s="141"/>
      <c r="AI624" s="141"/>
      <c r="AJ624" s="141"/>
      <c r="AK624" s="141"/>
      <c r="AL624" s="141"/>
      <c r="AM624" s="141"/>
      <c r="AN624" s="141"/>
      <c r="AO624" s="141"/>
      <c r="AP624" s="141"/>
      <c r="AQ624" s="141"/>
      <c r="AR624" s="141"/>
      <c r="AS624" s="141"/>
      <c r="AT624" s="141"/>
      <c r="AU624" s="141"/>
      <c r="AV624" s="141"/>
      <c r="AW624" s="141"/>
      <c r="AX624" s="141"/>
      <c r="AY624" s="141"/>
      <c r="AZ624" s="141"/>
      <c r="BA624" s="141"/>
      <c r="BB624" s="141"/>
      <c r="BC624" s="141"/>
    </row>
    <row r="625" spans="1:55" ht="15.75" customHeight="1">
      <c r="A625" s="141"/>
      <c r="B625" s="141"/>
      <c r="C625" s="141"/>
      <c r="D625" s="141"/>
      <c r="E625" s="141"/>
      <c r="F625" s="141"/>
      <c r="G625" s="141"/>
      <c r="H625" s="141"/>
      <c r="I625" s="141"/>
      <c r="J625" s="141"/>
      <c r="K625" s="141"/>
      <c r="L625" s="141"/>
      <c r="M625" s="141"/>
      <c r="N625" s="141"/>
      <c r="O625" s="141"/>
      <c r="P625" s="141"/>
      <c r="Q625" s="141"/>
      <c r="R625" s="141"/>
      <c r="S625" s="141"/>
      <c r="T625" s="141"/>
      <c r="U625" s="141"/>
      <c r="V625" s="141"/>
      <c r="W625" s="141"/>
      <c r="X625" s="141"/>
      <c r="Y625" s="141"/>
      <c r="Z625" s="141"/>
      <c r="AA625" s="141"/>
      <c r="AB625" s="141"/>
      <c r="AC625" s="141"/>
      <c r="AD625" s="146"/>
      <c r="AE625" s="141"/>
      <c r="AF625" s="141"/>
      <c r="AG625" s="141"/>
      <c r="AH625" s="141"/>
      <c r="AI625" s="141"/>
      <c r="AJ625" s="141"/>
      <c r="AK625" s="141"/>
      <c r="AL625" s="141"/>
      <c r="AM625" s="141"/>
      <c r="AN625" s="141"/>
      <c r="AO625" s="141"/>
      <c r="AP625" s="141"/>
      <c r="AQ625" s="141"/>
      <c r="AR625" s="141"/>
      <c r="AS625" s="141"/>
      <c r="AT625" s="141"/>
      <c r="AU625" s="141"/>
      <c r="AV625" s="141"/>
      <c r="AW625" s="141"/>
      <c r="AX625" s="141"/>
      <c r="AY625" s="141"/>
      <c r="AZ625" s="141"/>
      <c r="BA625" s="141"/>
      <c r="BB625" s="141"/>
      <c r="BC625" s="141"/>
    </row>
    <row r="626" spans="1:55" ht="15.75" customHeight="1">
      <c r="A626" s="141"/>
      <c r="B626" s="141"/>
      <c r="C626" s="141"/>
      <c r="D626" s="141"/>
      <c r="E626" s="141"/>
      <c r="F626" s="141"/>
      <c r="G626" s="141"/>
      <c r="H626" s="141"/>
      <c r="I626" s="141"/>
      <c r="J626" s="141"/>
      <c r="K626" s="141"/>
      <c r="L626" s="141"/>
      <c r="M626" s="141"/>
      <c r="N626" s="141"/>
      <c r="O626" s="141"/>
      <c r="P626" s="141"/>
      <c r="Q626" s="141"/>
      <c r="R626" s="141"/>
      <c r="S626" s="141"/>
      <c r="T626" s="141"/>
      <c r="U626" s="141"/>
      <c r="V626" s="141"/>
      <c r="W626" s="141"/>
      <c r="X626" s="141"/>
      <c r="Y626" s="141"/>
      <c r="Z626" s="141"/>
      <c r="AA626" s="141"/>
      <c r="AB626" s="141"/>
      <c r="AC626" s="141"/>
      <c r="AD626" s="146"/>
      <c r="AE626" s="141"/>
      <c r="AF626" s="141"/>
      <c r="AG626" s="141"/>
      <c r="AH626" s="141"/>
      <c r="AI626" s="141"/>
      <c r="AJ626" s="141"/>
      <c r="AK626" s="141"/>
      <c r="AL626" s="141"/>
      <c r="AM626" s="141"/>
      <c r="AN626" s="141"/>
      <c r="AO626" s="141"/>
      <c r="AP626" s="141"/>
      <c r="AQ626" s="141"/>
      <c r="AR626" s="141"/>
      <c r="AS626" s="141"/>
      <c r="AT626" s="141"/>
      <c r="AU626" s="141"/>
      <c r="AV626" s="141"/>
      <c r="AW626" s="141"/>
      <c r="AX626" s="141"/>
      <c r="AY626" s="141"/>
      <c r="AZ626" s="141"/>
      <c r="BA626" s="141"/>
      <c r="BB626" s="141"/>
      <c r="BC626" s="141"/>
    </row>
    <row r="627" spans="1:55" ht="15.75" customHeight="1">
      <c r="A627" s="141"/>
      <c r="B627" s="141"/>
      <c r="C627" s="141"/>
      <c r="D627" s="141"/>
      <c r="E627" s="141"/>
      <c r="F627" s="141"/>
      <c r="G627" s="141"/>
      <c r="H627" s="141"/>
      <c r="I627" s="141"/>
      <c r="J627" s="141"/>
      <c r="K627" s="141"/>
      <c r="L627" s="141"/>
      <c r="M627" s="141"/>
      <c r="N627" s="141"/>
      <c r="O627" s="141"/>
      <c r="P627" s="141"/>
      <c r="Q627" s="141"/>
      <c r="R627" s="141"/>
      <c r="S627" s="141"/>
      <c r="T627" s="141"/>
      <c r="U627" s="141"/>
      <c r="V627" s="141"/>
      <c r="W627" s="141"/>
      <c r="X627" s="141"/>
      <c r="Y627" s="141"/>
      <c r="Z627" s="141"/>
      <c r="AA627" s="141"/>
      <c r="AB627" s="141"/>
      <c r="AC627" s="141"/>
      <c r="AD627" s="146"/>
      <c r="AE627" s="141"/>
      <c r="AF627" s="141"/>
      <c r="AG627" s="141"/>
      <c r="AH627" s="141"/>
      <c r="AI627" s="141"/>
      <c r="AJ627" s="141"/>
      <c r="AK627" s="141"/>
      <c r="AL627" s="141"/>
      <c r="AM627" s="141"/>
      <c r="AN627" s="141"/>
      <c r="AO627" s="141"/>
      <c r="AP627" s="141"/>
      <c r="AQ627" s="141"/>
      <c r="AR627" s="141"/>
      <c r="AS627" s="141"/>
      <c r="AT627" s="141"/>
      <c r="AU627" s="141"/>
      <c r="AV627" s="141"/>
      <c r="AW627" s="141"/>
      <c r="AX627" s="141"/>
      <c r="AY627" s="141"/>
      <c r="AZ627" s="141"/>
      <c r="BA627" s="141"/>
      <c r="BB627" s="141"/>
      <c r="BC627" s="141"/>
    </row>
    <row r="628" spans="1:55" ht="15.75" customHeight="1">
      <c r="A628" s="141"/>
      <c r="B628" s="141"/>
      <c r="C628" s="141"/>
      <c r="D628" s="141"/>
      <c r="E628" s="141"/>
      <c r="F628" s="141"/>
      <c r="G628" s="141"/>
      <c r="H628" s="141"/>
      <c r="I628" s="141"/>
      <c r="J628" s="141"/>
      <c r="K628" s="141"/>
      <c r="L628" s="141"/>
      <c r="M628" s="141"/>
      <c r="N628" s="141"/>
      <c r="O628" s="141"/>
      <c r="P628" s="141"/>
      <c r="Q628" s="141"/>
      <c r="R628" s="141"/>
      <c r="S628" s="141"/>
      <c r="T628" s="141"/>
      <c r="U628" s="141"/>
      <c r="V628" s="141"/>
      <c r="W628" s="141"/>
      <c r="X628" s="141"/>
      <c r="Y628" s="141"/>
      <c r="Z628" s="141"/>
      <c r="AA628" s="141"/>
      <c r="AB628" s="141"/>
      <c r="AC628" s="141"/>
      <c r="AD628" s="146"/>
      <c r="AE628" s="141"/>
      <c r="AF628" s="141"/>
      <c r="AG628" s="141"/>
      <c r="AH628" s="141"/>
      <c r="AI628" s="141"/>
      <c r="AJ628" s="141"/>
      <c r="AK628" s="141"/>
      <c r="AL628" s="141"/>
      <c r="AM628" s="141"/>
      <c r="AN628" s="141"/>
      <c r="AO628" s="141"/>
      <c r="AP628" s="141"/>
      <c r="AQ628" s="141"/>
      <c r="AR628" s="141"/>
      <c r="AS628" s="141"/>
      <c r="AT628" s="141"/>
      <c r="AU628" s="141"/>
      <c r="AV628" s="141"/>
      <c r="AW628" s="141"/>
      <c r="AX628" s="141"/>
      <c r="AY628" s="141"/>
      <c r="AZ628" s="141"/>
      <c r="BA628" s="141"/>
      <c r="BB628" s="141"/>
      <c r="BC628" s="141"/>
    </row>
    <row r="629" spans="1:55" ht="15.75" customHeight="1">
      <c r="A629" s="141"/>
      <c r="B629" s="141"/>
      <c r="C629" s="141"/>
      <c r="D629" s="141"/>
      <c r="E629" s="141"/>
      <c r="F629" s="141"/>
      <c r="G629" s="141"/>
      <c r="H629" s="141"/>
      <c r="I629" s="141"/>
      <c r="J629" s="141"/>
      <c r="K629" s="141"/>
      <c r="L629" s="141"/>
      <c r="M629" s="141"/>
      <c r="N629" s="141"/>
      <c r="O629" s="141"/>
      <c r="P629" s="141"/>
      <c r="Q629" s="141"/>
      <c r="R629" s="141"/>
      <c r="S629" s="141"/>
      <c r="T629" s="141"/>
      <c r="U629" s="141"/>
      <c r="V629" s="141"/>
      <c r="W629" s="141"/>
      <c r="X629" s="141"/>
      <c r="Y629" s="141"/>
      <c r="Z629" s="141"/>
      <c r="AA629" s="141"/>
      <c r="AB629" s="141"/>
      <c r="AC629" s="141"/>
      <c r="AD629" s="146"/>
      <c r="AE629" s="141"/>
      <c r="AF629" s="141"/>
      <c r="AG629" s="141"/>
      <c r="AH629" s="141"/>
      <c r="AI629" s="141"/>
      <c r="AJ629" s="141"/>
      <c r="AK629" s="141"/>
      <c r="AL629" s="141"/>
      <c r="AM629" s="141"/>
      <c r="AN629" s="141"/>
      <c r="AO629" s="141"/>
      <c r="AP629" s="141"/>
      <c r="AQ629" s="141"/>
      <c r="AR629" s="141"/>
      <c r="AS629" s="141"/>
      <c r="AT629" s="141"/>
      <c r="AU629" s="141"/>
      <c r="AV629" s="141"/>
      <c r="AW629" s="141"/>
      <c r="AX629" s="141"/>
      <c r="AY629" s="141"/>
      <c r="AZ629" s="141"/>
      <c r="BA629" s="141"/>
      <c r="BB629" s="141"/>
      <c r="BC629" s="141"/>
    </row>
    <row r="630" spans="1:55" ht="15.75" customHeight="1">
      <c r="A630" s="141"/>
      <c r="B630" s="141"/>
      <c r="C630" s="141"/>
      <c r="D630" s="141"/>
      <c r="E630" s="141"/>
      <c r="F630" s="141"/>
      <c r="G630" s="141"/>
      <c r="H630" s="141"/>
      <c r="I630" s="141"/>
      <c r="J630" s="141"/>
      <c r="K630" s="141"/>
      <c r="L630" s="141"/>
      <c r="M630" s="141"/>
      <c r="N630" s="141"/>
      <c r="O630" s="141"/>
      <c r="P630" s="141"/>
      <c r="Q630" s="141"/>
      <c r="R630" s="141"/>
      <c r="S630" s="141"/>
      <c r="T630" s="141"/>
      <c r="U630" s="141"/>
      <c r="V630" s="141"/>
      <c r="W630" s="141"/>
      <c r="X630" s="141"/>
      <c r="Y630" s="141"/>
      <c r="Z630" s="141"/>
      <c r="AA630" s="141"/>
      <c r="AB630" s="141"/>
      <c r="AC630" s="141"/>
      <c r="AD630" s="146"/>
      <c r="AE630" s="141"/>
      <c r="AF630" s="141"/>
      <c r="AG630" s="141"/>
      <c r="AH630" s="141"/>
      <c r="AI630" s="141"/>
      <c r="AJ630" s="141"/>
      <c r="AK630" s="141"/>
      <c r="AL630" s="141"/>
      <c r="AM630" s="141"/>
      <c r="AN630" s="141"/>
      <c r="AO630" s="141"/>
      <c r="AP630" s="141"/>
      <c r="AQ630" s="141"/>
      <c r="AR630" s="141"/>
      <c r="AS630" s="141"/>
      <c r="AT630" s="141"/>
      <c r="AU630" s="141"/>
      <c r="AV630" s="141"/>
      <c r="AW630" s="141"/>
      <c r="AX630" s="141"/>
      <c r="AY630" s="141"/>
      <c r="AZ630" s="141"/>
      <c r="BA630" s="141"/>
      <c r="BB630" s="141"/>
      <c r="BC630" s="141"/>
    </row>
    <row r="631" spans="1:55" ht="15.75" customHeight="1">
      <c r="A631" s="141"/>
      <c r="B631" s="141"/>
      <c r="C631" s="141"/>
      <c r="D631" s="141"/>
      <c r="E631" s="141"/>
      <c r="F631" s="141"/>
      <c r="G631" s="141"/>
      <c r="H631" s="141"/>
      <c r="I631" s="141"/>
      <c r="J631" s="141"/>
      <c r="K631" s="141"/>
      <c r="L631" s="141"/>
      <c r="M631" s="141"/>
      <c r="N631" s="141"/>
      <c r="O631" s="141"/>
      <c r="P631" s="141"/>
      <c r="Q631" s="141"/>
      <c r="R631" s="141"/>
      <c r="S631" s="141"/>
      <c r="T631" s="141"/>
      <c r="U631" s="141"/>
      <c r="V631" s="141"/>
      <c r="W631" s="141"/>
      <c r="X631" s="141"/>
      <c r="Y631" s="141"/>
      <c r="Z631" s="141"/>
      <c r="AA631" s="141"/>
      <c r="AB631" s="141"/>
      <c r="AC631" s="141"/>
      <c r="AD631" s="146"/>
      <c r="AE631" s="141"/>
      <c r="AF631" s="141"/>
      <c r="AG631" s="141"/>
      <c r="AH631" s="141"/>
      <c r="AI631" s="141"/>
      <c r="AJ631" s="141"/>
      <c r="AK631" s="141"/>
      <c r="AL631" s="141"/>
      <c r="AM631" s="141"/>
      <c r="AN631" s="141"/>
      <c r="AO631" s="141"/>
      <c r="AP631" s="141"/>
      <c r="AQ631" s="141"/>
      <c r="AR631" s="141"/>
      <c r="AS631" s="141"/>
      <c r="AT631" s="141"/>
      <c r="AU631" s="141"/>
      <c r="AV631" s="141"/>
      <c r="AW631" s="141"/>
      <c r="AX631" s="141"/>
      <c r="AY631" s="141"/>
      <c r="AZ631" s="141"/>
      <c r="BA631" s="141"/>
      <c r="BB631" s="141"/>
      <c r="BC631" s="141"/>
    </row>
    <row r="632" spans="1:55" ht="15.75" customHeight="1">
      <c r="A632" s="141"/>
      <c r="B632" s="141"/>
      <c r="C632" s="141"/>
      <c r="D632" s="141"/>
      <c r="E632" s="141"/>
      <c r="F632" s="141"/>
      <c r="G632" s="141"/>
      <c r="H632" s="141"/>
      <c r="I632" s="141"/>
      <c r="J632" s="141"/>
      <c r="K632" s="141"/>
      <c r="L632" s="141"/>
      <c r="M632" s="141"/>
      <c r="N632" s="141"/>
      <c r="O632" s="141"/>
      <c r="P632" s="141"/>
      <c r="Q632" s="141"/>
      <c r="R632" s="141"/>
      <c r="S632" s="141"/>
      <c r="T632" s="141"/>
      <c r="U632" s="141"/>
      <c r="V632" s="141"/>
      <c r="W632" s="141"/>
      <c r="X632" s="141"/>
      <c r="Y632" s="141"/>
      <c r="Z632" s="141"/>
      <c r="AA632" s="141"/>
      <c r="AB632" s="141"/>
      <c r="AC632" s="141"/>
      <c r="AD632" s="146"/>
      <c r="AE632" s="141"/>
      <c r="AF632" s="141"/>
      <c r="AG632" s="141"/>
      <c r="AH632" s="141"/>
      <c r="AI632" s="141"/>
      <c r="AJ632" s="141"/>
      <c r="AK632" s="141"/>
      <c r="AL632" s="141"/>
      <c r="AM632" s="141"/>
      <c r="AN632" s="141"/>
      <c r="AO632" s="141"/>
      <c r="AP632" s="141"/>
      <c r="AQ632" s="141"/>
      <c r="AR632" s="141"/>
      <c r="AS632" s="141"/>
      <c r="AT632" s="141"/>
      <c r="AU632" s="141"/>
      <c r="AV632" s="141"/>
      <c r="AW632" s="141"/>
      <c r="AX632" s="141"/>
      <c r="AY632" s="141"/>
      <c r="AZ632" s="141"/>
      <c r="BA632" s="141"/>
      <c r="BB632" s="141"/>
      <c r="BC632" s="141"/>
    </row>
    <row r="633" spans="1:55" ht="15.75" customHeight="1">
      <c r="A633" s="141"/>
      <c r="B633" s="141"/>
      <c r="C633" s="141"/>
      <c r="D633" s="141"/>
      <c r="E633" s="141"/>
      <c r="F633" s="141"/>
      <c r="G633" s="141"/>
      <c r="H633" s="141"/>
      <c r="I633" s="141"/>
      <c r="J633" s="141"/>
      <c r="K633" s="141"/>
      <c r="L633" s="141"/>
      <c r="M633" s="141"/>
      <c r="N633" s="141"/>
      <c r="O633" s="141"/>
      <c r="P633" s="141"/>
      <c r="Q633" s="141"/>
      <c r="R633" s="141"/>
      <c r="S633" s="141"/>
      <c r="T633" s="141"/>
      <c r="U633" s="141"/>
      <c r="V633" s="141"/>
      <c r="W633" s="141"/>
      <c r="X633" s="141"/>
      <c r="Y633" s="141"/>
      <c r="Z633" s="141"/>
      <c r="AA633" s="141"/>
      <c r="AB633" s="141"/>
      <c r="AC633" s="141"/>
      <c r="AD633" s="146"/>
      <c r="AE633" s="141"/>
      <c r="AF633" s="141"/>
      <c r="AG633" s="141"/>
      <c r="AH633" s="141"/>
      <c r="AI633" s="141"/>
      <c r="AJ633" s="141"/>
      <c r="AK633" s="141"/>
      <c r="AL633" s="141"/>
      <c r="AM633" s="141"/>
      <c r="AN633" s="141"/>
      <c r="AO633" s="141"/>
      <c r="AP633" s="141"/>
      <c r="AQ633" s="141"/>
      <c r="AR633" s="141"/>
      <c r="AS633" s="141"/>
      <c r="AT633" s="141"/>
      <c r="AU633" s="141"/>
      <c r="AV633" s="141"/>
      <c r="AW633" s="141"/>
      <c r="AX633" s="141"/>
      <c r="AY633" s="141"/>
      <c r="AZ633" s="141"/>
      <c r="BA633" s="141"/>
      <c r="BB633" s="141"/>
      <c r="BC633" s="141"/>
    </row>
    <row r="634" spans="1:55" ht="15.75" customHeight="1">
      <c r="A634" s="141"/>
      <c r="B634" s="141"/>
      <c r="C634" s="141"/>
      <c r="D634" s="141"/>
      <c r="E634" s="141"/>
      <c r="F634" s="141"/>
      <c r="G634" s="141"/>
      <c r="H634" s="141"/>
      <c r="I634" s="141"/>
      <c r="J634" s="141"/>
      <c r="K634" s="141"/>
      <c r="L634" s="141"/>
      <c r="M634" s="141"/>
      <c r="N634" s="141"/>
      <c r="O634" s="141"/>
      <c r="P634" s="141"/>
      <c r="Q634" s="141"/>
      <c r="R634" s="141"/>
      <c r="S634" s="141"/>
      <c r="T634" s="141"/>
      <c r="U634" s="141"/>
      <c r="V634" s="141"/>
      <c r="W634" s="141"/>
      <c r="X634" s="141"/>
      <c r="Y634" s="141"/>
      <c r="Z634" s="141"/>
      <c r="AA634" s="141"/>
      <c r="AB634" s="141"/>
      <c r="AC634" s="141"/>
      <c r="AD634" s="146"/>
      <c r="AE634" s="141"/>
      <c r="AF634" s="141"/>
      <c r="AG634" s="141"/>
      <c r="AH634" s="141"/>
      <c r="AI634" s="141"/>
      <c r="AJ634" s="141"/>
      <c r="AK634" s="141"/>
      <c r="AL634" s="141"/>
      <c r="AM634" s="141"/>
      <c r="AN634" s="141"/>
      <c r="AO634" s="141"/>
      <c r="AP634" s="141"/>
      <c r="AQ634" s="141"/>
      <c r="AR634" s="141"/>
      <c r="AS634" s="141"/>
      <c r="AT634" s="141"/>
      <c r="AU634" s="141"/>
      <c r="AV634" s="141"/>
      <c r="AW634" s="141"/>
      <c r="AX634" s="141"/>
      <c r="AY634" s="141"/>
      <c r="AZ634" s="141"/>
      <c r="BA634" s="141"/>
      <c r="BB634" s="141"/>
      <c r="BC634" s="141"/>
    </row>
    <row r="635" spans="1:55" ht="15.75" customHeight="1">
      <c r="A635" s="141"/>
      <c r="B635" s="141"/>
      <c r="C635" s="141"/>
      <c r="D635" s="141"/>
      <c r="E635" s="141"/>
      <c r="F635" s="141"/>
      <c r="G635" s="141"/>
      <c r="H635" s="141"/>
      <c r="I635" s="141"/>
      <c r="J635" s="141"/>
      <c r="K635" s="141"/>
      <c r="L635" s="141"/>
      <c r="M635" s="141"/>
      <c r="N635" s="141"/>
      <c r="O635" s="141"/>
      <c r="P635" s="141"/>
      <c r="Q635" s="141"/>
      <c r="R635" s="141"/>
      <c r="S635" s="141"/>
      <c r="T635" s="141"/>
      <c r="U635" s="141"/>
      <c r="V635" s="141"/>
      <c r="W635" s="141"/>
      <c r="X635" s="141"/>
      <c r="Y635" s="141"/>
      <c r="Z635" s="141"/>
      <c r="AA635" s="141"/>
      <c r="AB635" s="141"/>
      <c r="AC635" s="141"/>
      <c r="AD635" s="146"/>
      <c r="AE635" s="141"/>
      <c r="AF635" s="141"/>
      <c r="AG635" s="141"/>
      <c r="AH635" s="141"/>
      <c r="AI635" s="141"/>
      <c r="AJ635" s="141"/>
      <c r="AK635" s="141"/>
      <c r="AL635" s="141"/>
      <c r="AM635" s="141"/>
      <c r="AN635" s="141"/>
      <c r="AO635" s="141"/>
      <c r="AP635" s="141"/>
      <c r="AQ635" s="141"/>
      <c r="AR635" s="141"/>
      <c r="AS635" s="141"/>
      <c r="AT635" s="141"/>
      <c r="AU635" s="141"/>
      <c r="AV635" s="141"/>
      <c r="AW635" s="141"/>
      <c r="AX635" s="141"/>
      <c r="AY635" s="141"/>
      <c r="AZ635" s="141"/>
      <c r="BA635" s="141"/>
      <c r="BB635" s="141"/>
      <c r="BC635" s="141"/>
    </row>
    <row r="636" spans="1:55" ht="15.75" customHeight="1">
      <c r="A636" s="141"/>
      <c r="B636" s="141"/>
      <c r="C636" s="141"/>
      <c r="D636" s="141"/>
      <c r="E636" s="141"/>
      <c r="F636" s="141"/>
      <c r="G636" s="141"/>
      <c r="H636" s="141"/>
      <c r="I636" s="141"/>
      <c r="J636" s="141"/>
      <c r="K636" s="141"/>
      <c r="L636" s="141"/>
      <c r="M636" s="141"/>
      <c r="N636" s="141"/>
      <c r="O636" s="141"/>
      <c r="P636" s="141"/>
      <c r="Q636" s="141"/>
      <c r="R636" s="141"/>
      <c r="S636" s="141"/>
      <c r="T636" s="141"/>
      <c r="U636" s="141"/>
      <c r="V636" s="141"/>
      <c r="W636" s="141"/>
      <c r="X636" s="141"/>
      <c r="Y636" s="141"/>
      <c r="Z636" s="141"/>
      <c r="AA636" s="141"/>
      <c r="AB636" s="141"/>
      <c r="AC636" s="141"/>
      <c r="AD636" s="146"/>
      <c r="AE636" s="141"/>
      <c r="AF636" s="141"/>
      <c r="AG636" s="141"/>
      <c r="AH636" s="141"/>
      <c r="AI636" s="141"/>
      <c r="AJ636" s="141"/>
      <c r="AK636" s="141"/>
      <c r="AL636" s="141"/>
      <c r="AM636" s="141"/>
      <c r="AN636" s="141"/>
      <c r="AO636" s="141"/>
      <c r="AP636" s="141"/>
      <c r="AQ636" s="141"/>
      <c r="AR636" s="141"/>
      <c r="AS636" s="141"/>
      <c r="AT636" s="141"/>
      <c r="AU636" s="141"/>
      <c r="AV636" s="141"/>
      <c r="AW636" s="141"/>
      <c r="AX636" s="141"/>
      <c r="AY636" s="141"/>
      <c r="AZ636" s="141"/>
      <c r="BA636" s="141"/>
      <c r="BB636" s="141"/>
      <c r="BC636" s="141"/>
    </row>
    <row r="637" spans="1:55" ht="15.75" customHeight="1">
      <c r="A637" s="141"/>
      <c r="B637" s="141"/>
      <c r="C637" s="141"/>
      <c r="D637" s="141"/>
      <c r="E637" s="141"/>
      <c r="F637" s="141"/>
      <c r="G637" s="141"/>
      <c r="H637" s="141"/>
      <c r="I637" s="141"/>
      <c r="J637" s="141"/>
      <c r="K637" s="141"/>
      <c r="L637" s="141"/>
      <c r="M637" s="141"/>
      <c r="N637" s="141"/>
      <c r="O637" s="141"/>
      <c r="P637" s="141"/>
      <c r="Q637" s="141"/>
      <c r="R637" s="141"/>
      <c r="S637" s="141"/>
      <c r="T637" s="141"/>
      <c r="U637" s="141"/>
      <c r="V637" s="141"/>
      <c r="W637" s="141"/>
      <c r="X637" s="141"/>
      <c r="Y637" s="141"/>
      <c r="Z637" s="141"/>
      <c r="AA637" s="141"/>
      <c r="AB637" s="141"/>
      <c r="AC637" s="141"/>
      <c r="AD637" s="146"/>
      <c r="AE637" s="141"/>
      <c r="AF637" s="141"/>
      <c r="AG637" s="141"/>
      <c r="AH637" s="141"/>
      <c r="AI637" s="141"/>
      <c r="AJ637" s="141"/>
      <c r="AK637" s="141"/>
      <c r="AL637" s="141"/>
      <c r="AM637" s="141"/>
      <c r="AN637" s="141"/>
      <c r="AO637" s="141"/>
      <c r="AP637" s="141"/>
      <c r="AQ637" s="141"/>
      <c r="AR637" s="141"/>
      <c r="AS637" s="141"/>
      <c r="AT637" s="141"/>
      <c r="AU637" s="141"/>
      <c r="AV637" s="141"/>
      <c r="AW637" s="141"/>
      <c r="AX637" s="141"/>
      <c r="AY637" s="141"/>
      <c r="AZ637" s="141"/>
      <c r="BA637" s="141"/>
      <c r="BB637" s="141"/>
      <c r="BC637" s="141"/>
    </row>
    <row r="638" spans="1:55" ht="15.75" customHeight="1">
      <c r="A638" s="141"/>
      <c r="B638" s="141"/>
      <c r="C638" s="141"/>
      <c r="D638" s="141"/>
      <c r="E638" s="141"/>
      <c r="F638" s="141"/>
      <c r="G638" s="141"/>
      <c r="H638" s="141"/>
      <c r="I638" s="141"/>
      <c r="J638" s="141"/>
      <c r="K638" s="141"/>
      <c r="L638" s="141"/>
      <c r="M638" s="141"/>
      <c r="N638" s="141"/>
      <c r="O638" s="141"/>
      <c r="P638" s="141"/>
      <c r="Q638" s="141"/>
      <c r="R638" s="141"/>
      <c r="S638" s="141"/>
      <c r="T638" s="141"/>
      <c r="U638" s="141"/>
      <c r="V638" s="141"/>
      <c r="W638" s="141"/>
      <c r="X638" s="141"/>
      <c r="Y638" s="141"/>
      <c r="Z638" s="141"/>
      <c r="AA638" s="141"/>
      <c r="AB638" s="141"/>
      <c r="AC638" s="141"/>
      <c r="AD638" s="146"/>
      <c r="AE638" s="141"/>
      <c r="AF638" s="141"/>
      <c r="AG638" s="141"/>
      <c r="AH638" s="141"/>
      <c r="AI638" s="141"/>
      <c r="AJ638" s="141"/>
      <c r="AK638" s="141"/>
      <c r="AL638" s="141"/>
      <c r="AM638" s="141"/>
      <c r="AN638" s="141"/>
      <c r="AO638" s="141"/>
      <c r="AP638" s="141"/>
      <c r="AQ638" s="141"/>
      <c r="AR638" s="141"/>
      <c r="AS638" s="141"/>
      <c r="AT638" s="141"/>
      <c r="AU638" s="141"/>
      <c r="AV638" s="141"/>
      <c r="AW638" s="141"/>
      <c r="AX638" s="141"/>
      <c r="AY638" s="141"/>
      <c r="AZ638" s="141"/>
      <c r="BA638" s="141"/>
      <c r="BB638" s="141"/>
      <c r="BC638" s="141"/>
    </row>
    <row r="639" spans="1:55" ht="15.75" customHeight="1">
      <c r="A639" s="141"/>
      <c r="B639" s="141"/>
      <c r="C639" s="141"/>
      <c r="D639" s="141"/>
      <c r="E639" s="141"/>
      <c r="F639" s="141"/>
      <c r="G639" s="141"/>
      <c r="H639" s="141"/>
      <c r="I639" s="141"/>
      <c r="J639" s="141"/>
      <c r="K639" s="141"/>
      <c r="L639" s="141"/>
      <c r="M639" s="141"/>
      <c r="N639" s="141"/>
      <c r="O639" s="141"/>
      <c r="P639" s="141"/>
      <c r="Q639" s="141"/>
      <c r="R639" s="141"/>
      <c r="S639" s="141"/>
      <c r="T639" s="141"/>
      <c r="U639" s="141"/>
      <c r="V639" s="141"/>
      <c r="W639" s="141"/>
      <c r="X639" s="141"/>
      <c r="Y639" s="141"/>
      <c r="Z639" s="141"/>
      <c r="AA639" s="141"/>
      <c r="AB639" s="141"/>
      <c r="AC639" s="141"/>
      <c r="AD639" s="146"/>
      <c r="AE639" s="141"/>
      <c r="AF639" s="141"/>
      <c r="AG639" s="141"/>
      <c r="AH639" s="141"/>
      <c r="AI639" s="141"/>
      <c r="AJ639" s="141"/>
      <c r="AK639" s="141"/>
      <c r="AL639" s="141"/>
      <c r="AM639" s="141"/>
      <c r="AN639" s="141"/>
      <c r="AO639" s="141"/>
      <c r="AP639" s="141"/>
      <c r="AQ639" s="141"/>
      <c r="AR639" s="141"/>
      <c r="AS639" s="141"/>
      <c r="AT639" s="141"/>
      <c r="AU639" s="141"/>
      <c r="AV639" s="141"/>
      <c r="AW639" s="141"/>
      <c r="AX639" s="141"/>
      <c r="AY639" s="141"/>
      <c r="AZ639" s="141"/>
      <c r="BA639" s="141"/>
      <c r="BB639" s="141"/>
      <c r="BC639" s="141"/>
    </row>
    <row r="640" spans="1:55" ht="15.75" customHeight="1">
      <c r="A640" s="141"/>
      <c r="B640" s="141"/>
      <c r="C640" s="141"/>
      <c r="D640" s="141"/>
      <c r="E640" s="141"/>
      <c r="F640" s="141"/>
      <c r="G640" s="141"/>
      <c r="H640" s="141"/>
      <c r="I640" s="141"/>
      <c r="J640" s="141"/>
      <c r="K640" s="141"/>
      <c r="L640" s="141"/>
      <c r="M640" s="141"/>
      <c r="N640" s="141"/>
      <c r="O640" s="141"/>
      <c r="P640" s="141"/>
      <c r="Q640" s="141"/>
      <c r="R640" s="141"/>
      <c r="S640" s="141"/>
      <c r="T640" s="141"/>
      <c r="U640" s="141"/>
      <c r="V640" s="141"/>
      <c r="W640" s="141"/>
      <c r="X640" s="141"/>
      <c r="Y640" s="141"/>
      <c r="Z640" s="141"/>
      <c r="AA640" s="141"/>
      <c r="AB640" s="141"/>
      <c r="AC640" s="141"/>
      <c r="AD640" s="146"/>
      <c r="AE640" s="141"/>
      <c r="AF640" s="141"/>
      <c r="AG640" s="141"/>
      <c r="AH640" s="141"/>
      <c r="AI640" s="141"/>
      <c r="AJ640" s="141"/>
      <c r="AK640" s="141"/>
      <c r="AL640" s="141"/>
      <c r="AM640" s="141"/>
      <c r="AN640" s="141"/>
      <c r="AO640" s="141"/>
      <c r="AP640" s="141"/>
      <c r="AQ640" s="141"/>
      <c r="AR640" s="141"/>
      <c r="AS640" s="141"/>
      <c r="AT640" s="141"/>
      <c r="AU640" s="141"/>
      <c r="AV640" s="141"/>
      <c r="AW640" s="141"/>
      <c r="AX640" s="141"/>
      <c r="AY640" s="141"/>
      <c r="AZ640" s="141"/>
      <c r="BA640" s="141"/>
      <c r="BB640" s="141"/>
      <c r="BC640" s="141"/>
    </row>
    <row r="641" spans="1:55" ht="15.75" customHeight="1">
      <c r="A641" s="141"/>
      <c r="B641" s="141"/>
      <c r="C641" s="141"/>
      <c r="D641" s="141"/>
      <c r="E641" s="141"/>
      <c r="F641" s="141"/>
      <c r="G641" s="141"/>
      <c r="H641" s="141"/>
      <c r="I641" s="141"/>
      <c r="J641" s="141"/>
      <c r="K641" s="141"/>
      <c r="L641" s="141"/>
      <c r="M641" s="141"/>
      <c r="N641" s="141"/>
      <c r="O641" s="141"/>
      <c r="P641" s="141"/>
      <c r="Q641" s="141"/>
      <c r="R641" s="141"/>
      <c r="S641" s="141"/>
      <c r="T641" s="141"/>
      <c r="U641" s="141"/>
      <c r="V641" s="141"/>
      <c r="W641" s="141"/>
      <c r="X641" s="141"/>
      <c r="Y641" s="141"/>
      <c r="Z641" s="141"/>
      <c r="AA641" s="141"/>
      <c r="AB641" s="141"/>
      <c r="AC641" s="141"/>
      <c r="AD641" s="146"/>
      <c r="AE641" s="141"/>
      <c r="AF641" s="141"/>
      <c r="AG641" s="141"/>
      <c r="AH641" s="141"/>
      <c r="AI641" s="141"/>
      <c r="AJ641" s="141"/>
      <c r="AK641" s="141"/>
      <c r="AL641" s="141"/>
      <c r="AM641" s="141"/>
      <c r="AN641" s="141"/>
      <c r="AO641" s="141"/>
      <c r="AP641" s="141"/>
      <c r="AQ641" s="141"/>
      <c r="AR641" s="141"/>
      <c r="AS641" s="141"/>
      <c r="AT641" s="141"/>
      <c r="AU641" s="141"/>
      <c r="AV641" s="141"/>
      <c r="AW641" s="141"/>
      <c r="AX641" s="141"/>
      <c r="AY641" s="141"/>
      <c r="AZ641" s="141"/>
      <c r="BA641" s="141"/>
      <c r="BB641" s="141"/>
      <c r="BC641" s="141"/>
    </row>
    <row r="642" spans="1:55" ht="15.75" customHeight="1">
      <c r="A642" s="141"/>
      <c r="B642" s="141"/>
      <c r="C642" s="141"/>
      <c r="D642" s="141"/>
      <c r="E642" s="141"/>
      <c r="F642" s="141"/>
      <c r="G642" s="141"/>
      <c r="H642" s="141"/>
      <c r="I642" s="141"/>
      <c r="J642" s="141"/>
      <c r="K642" s="141"/>
      <c r="L642" s="141"/>
      <c r="M642" s="141"/>
      <c r="N642" s="141"/>
      <c r="O642" s="141"/>
      <c r="P642" s="141"/>
      <c r="Q642" s="141"/>
      <c r="R642" s="141"/>
      <c r="S642" s="141"/>
      <c r="T642" s="141"/>
      <c r="U642" s="141"/>
      <c r="V642" s="141"/>
      <c r="W642" s="141"/>
      <c r="X642" s="141"/>
      <c r="Y642" s="141"/>
      <c r="Z642" s="141"/>
      <c r="AA642" s="141"/>
      <c r="AB642" s="141"/>
      <c r="AC642" s="141"/>
      <c r="AD642" s="146"/>
      <c r="AE642" s="141"/>
      <c r="AF642" s="141"/>
      <c r="AG642" s="141"/>
      <c r="AH642" s="141"/>
      <c r="AI642" s="141"/>
      <c r="AJ642" s="141"/>
      <c r="AK642" s="141"/>
      <c r="AL642" s="141"/>
      <c r="AM642" s="141"/>
      <c r="AN642" s="141"/>
      <c r="AO642" s="141"/>
      <c r="AP642" s="141"/>
      <c r="AQ642" s="141"/>
      <c r="AR642" s="141"/>
      <c r="AS642" s="141"/>
      <c r="AT642" s="141"/>
      <c r="AU642" s="141"/>
      <c r="AV642" s="141"/>
      <c r="AW642" s="141"/>
      <c r="AX642" s="141"/>
      <c r="AY642" s="141"/>
      <c r="AZ642" s="141"/>
      <c r="BA642" s="141"/>
      <c r="BB642" s="141"/>
      <c r="BC642" s="141"/>
    </row>
    <row r="643" spans="1:55" ht="15.75" customHeight="1">
      <c r="A643" s="141"/>
      <c r="B643" s="141"/>
      <c r="C643" s="141"/>
      <c r="D643" s="141"/>
      <c r="E643" s="141"/>
      <c r="F643" s="141"/>
      <c r="G643" s="141"/>
      <c r="H643" s="141"/>
      <c r="I643" s="141"/>
      <c r="J643" s="141"/>
      <c r="K643" s="141"/>
      <c r="L643" s="141"/>
      <c r="M643" s="141"/>
      <c r="N643" s="141"/>
      <c r="O643" s="141"/>
      <c r="P643" s="141"/>
      <c r="Q643" s="141"/>
      <c r="R643" s="141"/>
      <c r="S643" s="141"/>
      <c r="T643" s="141"/>
      <c r="U643" s="141"/>
      <c r="V643" s="141"/>
      <c r="W643" s="141"/>
      <c r="X643" s="141"/>
      <c r="Y643" s="141"/>
      <c r="Z643" s="141"/>
      <c r="AA643" s="141"/>
      <c r="AB643" s="141"/>
      <c r="AC643" s="141"/>
      <c r="AD643" s="146"/>
      <c r="AE643" s="141"/>
      <c r="AF643" s="141"/>
      <c r="AG643" s="141"/>
      <c r="AH643" s="141"/>
      <c r="AI643" s="141"/>
      <c r="AJ643" s="141"/>
      <c r="AK643" s="141"/>
      <c r="AL643" s="141"/>
      <c r="AM643" s="141"/>
      <c r="AN643" s="141"/>
      <c r="AO643" s="141"/>
      <c r="AP643" s="141"/>
      <c r="AQ643" s="141"/>
      <c r="AR643" s="141"/>
      <c r="AS643" s="141"/>
      <c r="AT643" s="141"/>
      <c r="AU643" s="141"/>
      <c r="AV643" s="141"/>
      <c r="AW643" s="141"/>
      <c r="AX643" s="141"/>
      <c r="AY643" s="141"/>
      <c r="AZ643" s="141"/>
      <c r="BA643" s="141"/>
      <c r="BB643" s="141"/>
      <c r="BC643" s="141"/>
    </row>
    <row r="644" spans="1:55" ht="15.75" customHeight="1">
      <c r="A644" s="141"/>
      <c r="B644" s="141"/>
      <c r="C644" s="141"/>
      <c r="D644" s="141"/>
      <c r="E644" s="141"/>
      <c r="F644" s="141"/>
      <c r="G644" s="141"/>
      <c r="H644" s="141"/>
      <c r="I644" s="141"/>
      <c r="J644" s="141"/>
      <c r="K644" s="141"/>
      <c r="L644" s="141"/>
      <c r="M644" s="141"/>
      <c r="N644" s="141"/>
      <c r="O644" s="141"/>
      <c r="P644" s="141"/>
      <c r="Q644" s="141"/>
      <c r="R644" s="141"/>
      <c r="S644" s="141"/>
      <c r="T644" s="141"/>
      <c r="U644" s="141"/>
      <c r="V644" s="141"/>
      <c r="W644" s="141"/>
      <c r="X644" s="141"/>
      <c r="Y644" s="141"/>
      <c r="Z644" s="141"/>
      <c r="AA644" s="141"/>
      <c r="AB644" s="141"/>
      <c r="AC644" s="141"/>
      <c r="AD644" s="146"/>
      <c r="AE644" s="141"/>
      <c r="AF644" s="141"/>
      <c r="AG644" s="141"/>
      <c r="AH644" s="141"/>
      <c r="AI644" s="141"/>
      <c r="AJ644" s="141"/>
      <c r="AK644" s="141"/>
      <c r="AL644" s="141"/>
      <c r="AM644" s="141"/>
      <c r="AN644" s="141"/>
      <c r="AO644" s="141"/>
      <c r="AP644" s="141"/>
      <c r="AQ644" s="141"/>
      <c r="AR644" s="141"/>
      <c r="AS644" s="141"/>
      <c r="AT644" s="141"/>
      <c r="AU644" s="141"/>
      <c r="AV644" s="141"/>
      <c r="AW644" s="141"/>
      <c r="AX644" s="141"/>
      <c r="AY644" s="141"/>
      <c r="AZ644" s="141"/>
      <c r="BA644" s="141"/>
      <c r="BB644" s="141"/>
      <c r="BC644" s="141"/>
    </row>
    <row r="645" spans="1:55" ht="15.75" customHeight="1">
      <c r="A645" s="141"/>
      <c r="B645" s="141"/>
      <c r="C645" s="141"/>
      <c r="D645" s="141"/>
      <c r="E645" s="141"/>
      <c r="F645" s="141"/>
      <c r="G645" s="141"/>
      <c r="H645" s="141"/>
      <c r="I645" s="141"/>
      <c r="J645" s="141"/>
      <c r="K645" s="141"/>
      <c r="L645" s="141"/>
      <c r="M645" s="141"/>
      <c r="N645" s="141"/>
      <c r="O645" s="141"/>
      <c r="P645" s="141"/>
      <c r="Q645" s="141"/>
      <c r="R645" s="141"/>
      <c r="S645" s="141"/>
      <c r="T645" s="141"/>
      <c r="U645" s="141"/>
      <c r="V645" s="141"/>
      <c r="W645" s="141"/>
      <c r="X645" s="141"/>
      <c r="Y645" s="141"/>
      <c r="Z645" s="141"/>
      <c r="AA645" s="141"/>
      <c r="AB645" s="141"/>
      <c r="AC645" s="141"/>
      <c r="AD645" s="146"/>
      <c r="AE645" s="141"/>
      <c r="AF645" s="141"/>
      <c r="AG645" s="141"/>
      <c r="AH645" s="141"/>
      <c r="AI645" s="141"/>
      <c r="AJ645" s="141"/>
      <c r="AK645" s="141"/>
      <c r="AL645" s="141"/>
      <c r="AM645" s="141"/>
      <c r="AN645" s="141"/>
      <c r="AO645" s="141"/>
      <c r="AP645" s="141"/>
      <c r="AQ645" s="141"/>
      <c r="AR645" s="141"/>
      <c r="AS645" s="141"/>
      <c r="AT645" s="141"/>
      <c r="AU645" s="141"/>
      <c r="AV645" s="141"/>
      <c r="AW645" s="141"/>
      <c r="AX645" s="141"/>
      <c r="AY645" s="141"/>
      <c r="AZ645" s="141"/>
      <c r="BA645" s="141"/>
      <c r="BB645" s="141"/>
      <c r="BC645" s="141"/>
    </row>
    <row r="646" spans="1:55" ht="15.75" customHeight="1">
      <c r="A646" s="141"/>
      <c r="B646" s="141"/>
      <c r="C646" s="141"/>
      <c r="D646" s="141"/>
      <c r="E646" s="141"/>
      <c r="F646" s="141"/>
      <c r="G646" s="141"/>
      <c r="H646" s="141"/>
      <c r="I646" s="141"/>
      <c r="J646" s="141"/>
      <c r="K646" s="141"/>
      <c r="L646" s="141"/>
      <c r="M646" s="141"/>
      <c r="N646" s="141"/>
      <c r="O646" s="141"/>
      <c r="P646" s="141"/>
      <c r="Q646" s="141"/>
      <c r="R646" s="141"/>
      <c r="S646" s="141"/>
      <c r="T646" s="141"/>
      <c r="U646" s="141"/>
      <c r="V646" s="141"/>
      <c r="W646" s="141"/>
      <c r="X646" s="141"/>
      <c r="Y646" s="141"/>
      <c r="Z646" s="141"/>
      <c r="AA646" s="141"/>
      <c r="AB646" s="141"/>
      <c r="AC646" s="141"/>
      <c r="AD646" s="146"/>
      <c r="AE646" s="141"/>
      <c r="AF646" s="141"/>
      <c r="AG646" s="141"/>
      <c r="AH646" s="141"/>
      <c r="AI646" s="141"/>
      <c r="AJ646" s="141"/>
      <c r="AK646" s="141"/>
      <c r="AL646" s="141"/>
      <c r="AM646" s="141"/>
      <c r="AN646" s="141"/>
      <c r="AO646" s="141"/>
      <c r="AP646" s="141"/>
      <c r="AQ646" s="141"/>
      <c r="AR646" s="141"/>
      <c r="AS646" s="141"/>
      <c r="AT646" s="141"/>
      <c r="AU646" s="141"/>
      <c r="AV646" s="141"/>
      <c r="AW646" s="141"/>
      <c r="AX646" s="141"/>
      <c r="AY646" s="141"/>
      <c r="AZ646" s="141"/>
      <c r="BA646" s="141"/>
      <c r="BB646" s="141"/>
      <c r="BC646" s="141"/>
    </row>
    <row r="647" spans="1:55" ht="15.75" customHeight="1">
      <c r="A647" s="141"/>
      <c r="B647" s="141"/>
      <c r="C647" s="141"/>
      <c r="D647" s="141"/>
      <c r="E647" s="141"/>
      <c r="F647" s="141"/>
      <c r="G647" s="141"/>
      <c r="H647" s="141"/>
      <c r="I647" s="141"/>
      <c r="J647" s="141"/>
      <c r="K647" s="141"/>
      <c r="L647" s="141"/>
      <c r="M647" s="141"/>
      <c r="N647" s="141"/>
      <c r="O647" s="141"/>
      <c r="P647" s="141"/>
      <c r="Q647" s="141"/>
      <c r="R647" s="141"/>
      <c r="S647" s="141"/>
      <c r="T647" s="141"/>
      <c r="U647" s="141"/>
      <c r="V647" s="141"/>
      <c r="W647" s="141"/>
      <c r="X647" s="141"/>
      <c r="Y647" s="141"/>
      <c r="Z647" s="141"/>
      <c r="AA647" s="141"/>
      <c r="AB647" s="141"/>
      <c r="AC647" s="141"/>
      <c r="AD647" s="146"/>
      <c r="AE647" s="141"/>
      <c r="AF647" s="141"/>
      <c r="AG647" s="141"/>
      <c r="AH647" s="141"/>
      <c r="AI647" s="141"/>
      <c r="AJ647" s="141"/>
      <c r="AK647" s="141"/>
      <c r="AL647" s="141"/>
      <c r="AM647" s="141"/>
      <c r="AN647" s="141"/>
      <c r="AO647" s="141"/>
      <c r="AP647" s="141"/>
      <c r="AQ647" s="141"/>
      <c r="AR647" s="141"/>
      <c r="AS647" s="141"/>
      <c r="AT647" s="141"/>
      <c r="AU647" s="141"/>
      <c r="AV647" s="141"/>
      <c r="AW647" s="141"/>
      <c r="AX647" s="141"/>
      <c r="AY647" s="141"/>
      <c r="AZ647" s="141"/>
      <c r="BA647" s="141"/>
      <c r="BB647" s="141"/>
      <c r="BC647" s="141"/>
    </row>
    <row r="648" spans="1:55" ht="15.75" customHeight="1">
      <c r="A648" s="141"/>
      <c r="B648" s="141"/>
      <c r="C648" s="141"/>
      <c r="D648" s="141"/>
      <c r="E648" s="141"/>
      <c r="F648" s="141"/>
      <c r="G648" s="141"/>
      <c r="H648" s="141"/>
      <c r="I648" s="141"/>
      <c r="J648" s="141"/>
      <c r="K648" s="141"/>
      <c r="L648" s="141"/>
      <c r="M648" s="141"/>
      <c r="N648" s="141"/>
      <c r="O648" s="141"/>
      <c r="P648" s="141"/>
      <c r="Q648" s="141"/>
      <c r="R648" s="141"/>
      <c r="S648" s="141"/>
      <c r="T648" s="141"/>
      <c r="U648" s="141"/>
      <c r="V648" s="141"/>
      <c r="W648" s="141"/>
      <c r="X648" s="141"/>
      <c r="Y648" s="141"/>
      <c r="Z648" s="141"/>
      <c r="AA648" s="141"/>
      <c r="AB648" s="141"/>
      <c r="AC648" s="141"/>
      <c r="AD648" s="146"/>
      <c r="AE648" s="141"/>
      <c r="AF648" s="141"/>
      <c r="AG648" s="141"/>
      <c r="AH648" s="141"/>
      <c r="AI648" s="141"/>
      <c r="AJ648" s="141"/>
      <c r="AK648" s="141"/>
      <c r="AL648" s="141"/>
      <c r="AM648" s="141"/>
      <c r="AN648" s="141"/>
      <c r="AO648" s="141"/>
      <c r="AP648" s="141"/>
      <c r="AQ648" s="141"/>
      <c r="AR648" s="141"/>
      <c r="AS648" s="141"/>
      <c r="AT648" s="141"/>
      <c r="AU648" s="141"/>
      <c r="AV648" s="141"/>
      <c r="AW648" s="141"/>
      <c r="AX648" s="141"/>
      <c r="AY648" s="141"/>
      <c r="AZ648" s="141"/>
      <c r="BA648" s="141"/>
      <c r="BB648" s="141"/>
      <c r="BC648" s="141"/>
    </row>
    <row r="649" spans="1:55" ht="15.75" customHeight="1">
      <c r="A649" s="141"/>
      <c r="B649" s="141"/>
      <c r="C649" s="141"/>
      <c r="D649" s="141"/>
      <c r="E649" s="141"/>
      <c r="F649" s="141"/>
      <c r="G649" s="141"/>
      <c r="H649" s="141"/>
      <c r="I649" s="141"/>
      <c r="J649" s="141"/>
      <c r="K649" s="141"/>
      <c r="L649" s="141"/>
      <c r="M649" s="141"/>
      <c r="N649" s="141"/>
      <c r="O649" s="141"/>
      <c r="P649" s="141"/>
      <c r="Q649" s="141"/>
      <c r="R649" s="141"/>
      <c r="S649" s="141"/>
      <c r="T649" s="141"/>
      <c r="U649" s="141"/>
      <c r="V649" s="141"/>
      <c r="W649" s="141"/>
      <c r="X649" s="141"/>
      <c r="Y649" s="141"/>
      <c r="Z649" s="141"/>
      <c r="AA649" s="141"/>
      <c r="AB649" s="141"/>
      <c r="AC649" s="141"/>
      <c r="AD649" s="146"/>
      <c r="AE649" s="141"/>
      <c r="AF649" s="141"/>
      <c r="AG649" s="141"/>
      <c r="AH649" s="141"/>
      <c r="AI649" s="141"/>
      <c r="AJ649" s="141"/>
      <c r="AK649" s="141"/>
      <c r="AL649" s="141"/>
      <c r="AM649" s="141"/>
      <c r="AN649" s="141"/>
      <c r="AO649" s="141"/>
      <c r="AP649" s="141"/>
      <c r="AQ649" s="141"/>
      <c r="AR649" s="141"/>
      <c r="AS649" s="141"/>
      <c r="AT649" s="141"/>
      <c r="AU649" s="141"/>
      <c r="AV649" s="141"/>
      <c r="AW649" s="141"/>
      <c r="AX649" s="141"/>
      <c r="AY649" s="141"/>
      <c r="AZ649" s="141"/>
      <c r="BA649" s="141"/>
      <c r="BB649" s="141"/>
      <c r="BC649" s="141"/>
    </row>
    <row r="650" spans="1:55" ht="15.75" customHeight="1">
      <c r="A650" s="141"/>
      <c r="B650" s="141"/>
      <c r="C650" s="141"/>
      <c r="D650" s="141"/>
      <c r="E650" s="141"/>
      <c r="F650" s="141"/>
      <c r="G650" s="141"/>
      <c r="H650" s="141"/>
      <c r="I650" s="141"/>
      <c r="J650" s="141"/>
      <c r="K650" s="141"/>
      <c r="L650" s="141"/>
      <c r="M650" s="141"/>
      <c r="N650" s="141"/>
      <c r="O650" s="141"/>
      <c r="P650" s="141"/>
      <c r="Q650" s="141"/>
      <c r="R650" s="141"/>
      <c r="S650" s="141"/>
      <c r="T650" s="141"/>
      <c r="U650" s="141"/>
      <c r="V650" s="141"/>
      <c r="W650" s="141"/>
      <c r="X650" s="141"/>
      <c r="Y650" s="141"/>
      <c r="Z650" s="141"/>
      <c r="AA650" s="141"/>
      <c r="AB650" s="141"/>
      <c r="AC650" s="141"/>
      <c r="AD650" s="146"/>
      <c r="AE650" s="141"/>
      <c r="AF650" s="141"/>
      <c r="AG650" s="141"/>
      <c r="AH650" s="141"/>
      <c r="AI650" s="141"/>
      <c r="AJ650" s="141"/>
      <c r="AK650" s="141"/>
      <c r="AL650" s="141"/>
      <c r="AM650" s="141"/>
      <c r="AN650" s="141"/>
      <c r="AO650" s="141"/>
      <c r="AP650" s="141"/>
      <c r="AQ650" s="141"/>
      <c r="AR650" s="141"/>
      <c r="AS650" s="141"/>
      <c r="AT650" s="141"/>
      <c r="AU650" s="141"/>
      <c r="AV650" s="141"/>
      <c r="AW650" s="141"/>
      <c r="AX650" s="141"/>
      <c r="AY650" s="141"/>
      <c r="AZ650" s="141"/>
      <c r="BA650" s="141"/>
      <c r="BB650" s="141"/>
      <c r="BC650" s="141"/>
    </row>
    <row r="651" spans="1:55" ht="15.75" customHeight="1">
      <c r="A651" s="141"/>
      <c r="B651" s="141"/>
      <c r="C651" s="141"/>
      <c r="D651" s="141"/>
      <c r="E651" s="141"/>
      <c r="F651" s="141"/>
      <c r="G651" s="141"/>
      <c r="H651" s="141"/>
      <c r="I651" s="141"/>
      <c r="J651" s="141"/>
      <c r="K651" s="141"/>
      <c r="L651" s="141"/>
      <c r="M651" s="141"/>
      <c r="N651" s="141"/>
      <c r="O651" s="141"/>
      <c r="P651" s="141"/>
      <c r="Q651" s="141"/>
      <c r="R651" s="141"/>
      <c r="S651" s="141"/>
      <c r="T651" s="141"/>
      <c r="U651" s="141"/>
      <c r="V651" s="141"/>
      <c r="W651" s="141"/>
      <c r="X651" s="141"/>
      <c r="Y651" s="141"/>
      <c r="Z651" s="141"/>
      <c r="AA651" s="141"/>
      <c r="AB651" s="141"/>
      <c r="AC651" s="141"/>
      <c r="AD651" s="146"/>
      <c r="AE651" s="141"/>
      <c r="AF651" s="141"/>
      <c r="AG651" s="141"/>
      <c r="AH651" s="141"/>
      <c r="AI651" s="141"/>
      <c r="AJ651" s="141"/>
      <c r="AK651" s="141"/>
      <c r="AL651" s="141"/>
      <c r="AM651" s="141"/>
      <c r="AN651" s="141"/>
      <c r="AO651" s="141"/>
      <c r="AP651" s="141"/>
      <c r="AQ651" s="141"/>
      <c r="AR651" s="141"/>
      <c r="AS651" s="141"/>
      <c r="AT651" s="141"/>
      <c r="AU651" s="141"/>
      <c r="AV651" s="141"/>
      <c r="AW651" s="141"/>
      <c r="AX651" s="141"/>
      <c r="AY651" s="141"/>
      <c r="AZ651" s="141"/>
      <c r="BA651" s="141"/>
      <c r="BB651" s="141"/>
      <c r="BC651" s="141"/>
    </row>
    <row r="652" spans="1:55" ht="15.75" customHeight="1">
      <c r="A652" s="141"/>
      <c r="B652" s="141"/>
      <c r="C652" s="141"/>
      <c r="D652" s="141"/>
      <c r="E652" s="141"/>
      <c r="F652" s="141"/>
      <c r="G652" s="141"/>
      <c r="H652" s="141"/>
      <c r="I652" s="141"/>
      <c r="J652" s="141"/>
      <c r="K652" s="141"/>
      <c r="L652" s="141"/>
      <c r="M652" s="141"/>
      <c r="N652" s="141"/>
      <c r="O652" s="141"/>
      <c r="P652" s="141"/>
      <c r="Q652" s="141"/>
      <c r="R652" s="141"/>
      <c r="S652" s="141"/>
      <c r="T652" s="141"/>
      <c r="U652" s="141"/>
      <c r="V652" s="141"/>
      <c r="W652" s="141"/>
      <c r="X652" s="141"/>
      <c r="Y652" s="141"/>
      <c r="Z652" s="141"/>
      <c r="AA652" s="141"/>
      <c r="AB652" s="141"/>
      <c r="AC652" s="141"/>
      <c r="AD652" s="146"/>
      <c r="AE652" s="141"/>
      <c r="AF652" s="141"/>
      <c r="AG652" s="141"/>
      <c r="AH652" s="141"/>
      <c r="AI652" s="141"/>
      <c r="AJ652" s="141"/>
      <c r="AK652" s="141"/>
      <c r="AL652" s="141"/>
      <c r="AM652" s="141"/>
      <c r="AN652" s="141"/>
      <c r="AO652" s="141"/>
      <c r="AP652" s="141"/>
      <c r="AQ652" s="141"/>
      <c r="AR652" s="141"/>
      <c r="AS652" s="141"/>
      <c r="AT652" s="141"/>
      <c r="AU652" s="141"/>
      <c r="AV652" s="141"/>
      <c r="AW652" s="141"/>
      <c r="AX652" s="141"/>
      <c r="AY652" s="141"/>
      <c r="AZ652" s="141"/>
      <c r="BA652" s="141"/>
      <c r="BB652" s="141"/>
      <c r="BC652" s="141"/>
    </row>
    <row r="653" spans="1:55" ht="15.75" customHeight="1">
      <c r="A653" s="141"/>
      <c r="B653" s="141"/>
      <c r="C653" s="141"/>
      <c r="D653" s="141"/>
      <c r="E653" s="141"/>
      <c r="F653" s="141"/>
      <c r="G653" s="141"/>
      <c r="H653" s="141"/>
      <c r="I653" s="141"/>
      <c r="J653" s="141"/>
      <c r="K653" s="141"/>
      <c r="L653" s="141"/>
      <c r="M653" s="141"/>
      <c r="N653" s="141"/>
      <c r="O653" s="141"/>
      <c r="P653" s="141"/>
      <c r="Q653" s="141"/>
      <c r="R653" s="141"/>
      <c r="S653" s="141"/>
      <c r="T653" s="141"/>
      <c r="U653" s="141"/>
      <c r="V653" s="141"/>
      <c r="W653" s="141"/>
      <c r="X653" s="141"/>
      <c r="Y653" s="141"/>
      <c r="Z653" s="141"/>
      <c r="AA653" s="141"/>
      <c r="AB653" s="141"/>
      <c r="AC653" s="141"/>
      <c r="AD653" s="146"/>
      <c r="AE653" s="141"/>
      <c r="AF653" s="141"/>
      <c r="AG653" s="141"/>
      <c r="AH653" s="141"/>
      <c r="AI653" s="141"/>
      <c r="AJ653" s="141"/>
      <c r="AK653" s="141"/>
      <c r="AL653" s="141"/>
      <c r="AM653" s="141"/>
      <c r="AN653" s="141"/>
      <c r="AO653" s="141"/>
      <c r="AP653" s="141"/>
      <c r="AQ653" s="141"/>
      <c r="AR653" s="141"/>
      <c r="AS653" s="141"/>
      <c r="AT653" s="141"/>
      <c r="AU653" s="141"/>
      <c r="AV653" s="141"/>
      <c r="AW653" s="141"/>
      <c r="AX653" s="141"/>
      <c r="AY653" s="141"/>
      <c r="AZ653" s="141"/>
      <c r="BA653" s="141"/>
      <c r="BB653" s="141"/>
      <c r="BC653" s="141"/>
    </row>
    <row r="654" spans="1:55" ht="15.75" customHeight="1">
      <c r="A654" s="141"/>
      <c r="B654" s="141"/>
      <c r="C654" s="141"/>
      <c r="D654" s="141"/>
      <c r="E654" s="141"/>
      <c r="F654" s="141"/>
      <c r="G654" s="141"/>
      <c r="H654" s="141"/>
      <c r="I654" s="141"/>
      <c r="J654" s="141"/>
      <c r="K654" s="141"/>
      <c r="L654" s="141"/>
      <c r="M654" s="141"/>
      <c r="N654" s="141"/>
      <c r="O654" s="141"/>
      <c r="P654" s="141"/>
      <c r="Q654" s="141"/>
      <c r="R654" s="141"/>
      <c r="S654" s="141"/>
      <c r="T654" s="141"/>
      <c r="U654" s="141"/>
      <c r="V654" s="141"/>
      <c r="W654" s="141"/>
      <c r="X654" s="141"/>
      <c r="Y654" s="141"/>
      <c r="Z654" s="141"/>
      <c r="AA654" s="141"/>
      <c r="AB654" s="141"/>
      <c r="AC654" s="141"/>
      <c r="AD654" s="146"/>
      <c r="AE654" s="141"/>
      <c r="AF654" s="141"/>
      <c r="AG654" s="141"/>
      <c r="AH654" s="141"/>
      <c r="AI654" s="141"/>
      <c r="AJ654" s="141"/>
      <c r="AK654" s="141"/>
      <c r="AL654" s="141"/>
      <c r="AM654" s="141"/>
      <c r="AN654" s="141"/>
      <c r="AO654" s="141"/>
      <c r="AP654" s="141"/>
      <c r="AQ654" s="141"/>
      <c r="AR654" s="141"/>
      <c r="AS654" s="141"/>
      <c r="AT654" s="141"/>
      <c r="AU654" s="141"/>
      <c r="AV654" s="141"/>
      <c r="AW654" s="141"/>
      <c r="AX654" s="141"/>
      <c r="AY654" s="141"/>
      <c r="AZ654" s="141"/>
      <c r="BA654" s="141"/>
      <c r="BB654" s="141"/>
      <c r="BC654" s="141"/>
    </row>
    <row r="655" spans="1:55" ht="15.75" customHeight="1">
      <c r="A655" s="141"/>
      <c r="B655" s="141"/>
      <c r="C655" s="141"/>
      <c r="D655" s="141"/>
      <c r="E655" s="141"/>
      <c r="F655" s="141"/>
      <c r="G655" s="141"/>
      <c r="H655" s="141"/>
      <c r="I655" s="141"/>
      <c r="J655" s="141"/>
      <c r="K655" s="141"/>
      <c r="L655" s="141"/>
      <c r="M655" s="141"/>
      <c r="N655" s="141"/>
      <c r="O655" s="141"/>
      <c r="P655" s="141"/>
      <c r="Q655" s="141"/>
      <c r="R655" s="141"/>
      <c r="S655" s="141"/>
      <c r="T655" s="141"/>
      <c r="U655" s="141"/>
      <c r="V655" s="141"/>
      <c r="W655" s="141"/>
      <c r="X655" s="141"/>
      <c r="Y655" s="141"/>
      <c r="Z655" s="141"/>
      <c r="AA655" s="141"/>
      <c r="AB655" s="141"/>
      <c r="AC655" s="141"/>
      <c r="AD655" s="146"/>
      <c r="AE655" s="141"/>
      <c r="AF655" s="141"/>
      <c r="AG655" s="141"/>
      <c r="AH655" s="141"/>
      <c r="AI655" s="141"/>
      <c r="AJ655" s="141"/>
      <c r="AK655" s="141"/>
      <c r="AL655" s="141"/>
      <c r="AM655" s="141"/>
      <c r="AN655" s="141"/>
      <c r="AO655" s="141"/>
      <c r="AP655" s="141"/>
      <c r="AQ655" s="141"/>
      <c r="AR655" s="141"/>
      <c r="AS655" s="141"/>
      <c r="AT655" s="141"/>
      <c r="AU655" s="141"/>
      <c r="AV655" s="141"/>
      <c r="AW655" s="141"/>
      <c r="AX655" s="141"/>
      <c r="AY655" s="141"/>
      <c r="AZ655" s="141"/>
      <c r="BA655" s="141"/>
      <c r="BB655" s="141"/>
      <c r="BC655" s="141"/>
    </row>
    <row r="656" spans="1:55" ht="15.75" customHeight="1">
      <c r="A656" s="141"/>
      <c r="B656" s="141"/>
      <c r="C656" s="141"/>
      <c r="D656" s="141"/>
      <c r="E656" s="141"/>
      <c r="F656" s="141"/>
      <c r="G656" s="141"/>
      <c r="H656" s="141"/>
      <c r="I656" s="141"/>
      <c r="J656" s="141"/>
      <c r="K656" s="141"/>
      <c r="L656" s="141"/>
      <c r="M656" s="141"/>
      <c r="N656" s="141"/>
      <c r="O656" s="141"/>
      <c r="P656" s="141"/>
      <c r="Q656" s="141"/>
      <c r="R656" s="141"/>
      <c r="S656" s="141"/>
      <c r="T656" s="141"/>
      <c r="U656" s="141"/>
      <c r="V656" s="141"/>
      <c r="W656" s="141"/>
      <c r="X656" s="141"/>
      <c r="Y656" s="141"/>
      <c r="Z656" s="141"/>
      <c r="AA656" s="141"/>
      <c r="AB656" s="141"/>
      <c r="AC656" s="141"/>
      <c r="AD656" s="146"/>
      <c r="AE656" s="141"/>
      <c r="AF656" s="141"/>
      <c r="AG656" s="141"/>
      <c r="AH656" s="141"/>
      <c r="AI656" s="141"/>
      <c r="AJ656" s="141"/>
      <c r="AK656" s="141"/>
      <c r="AL656" s="141"/>
      <c r="AM656" s="141"/>
      <c r="AN656" s="141"/>
      <c r="AO656" s="141"/>
      <c r="AP656" s="141"/>
      <c r="AQ656" s="141"/>
      <c r="AR656" s="141"/>
      <c r="AS656" s="141"/>
      <c r="AT656" s="141"/>
      <c r="AU656" s="141"/>
      <c r="AV656" s="141"/>
      <c r="AW656" s="141"/>
      <c r="AX656" s="141"/>
      <c r="AY656" s="141"/>
      <c r="AZ656" s="141"/>
      <c r="BA656" s="141"/>
      <c r="BB656" s="141"/>
      <c r="BC656" s="141"/>
    </row>
    <row r="657" spans="1:55" ht="15.75" customHeight="1">
      <c r="A657" s="141"/>
      <c r="B657" s="141"/>
      <c r="C657" s="141"/>
      <c r="D657" s="141"/>
      <c r="E657" s="141"/>
      <c r="F657" s="141"/>
      <c r="G657" s="141"/>
      <c r="H657" s="141"/>
      <c r="I657" s="141"/>
      <c r="J657" s="141"/>
      <c r="K657" s="141"/>
      <c r="L657" s="141"/>
      <c r="M657" s="141"/>
      <c r="N657" s="141"/>
      <c r="O657" s="141"/>
      <c r="P657" s="141"/>
      <c r="Q657" s="141"/>
      <c r="R657" s="141"/>
      <c r="S657" s="141"/>
      <c r="T657" s="141"/>
      <c r="U657" s="141"/>
      <c r="V657" s="141"/>
      <c r="W657" s="141"/>
      <c r="X657" s="141"/>
      <c r="Y657" s="141"/>
      <c r="Z657" s="141"/>
      <c r="AA657" s="141"/>
      <c r="AB657" s="141"/>
      <c r="AC657" s="141"/>
      <c r="AD657" s="146"/>
      <c r="AE657" s="141"/>
      <c r="AF657" s="141"/>
      <c r="AG657" s="141"/>
      <c r="AH657" s="141"/>
      <c r="AI657" s="141"/>
      <c r="AJ657" s="141"/>
      <c r="AK657" s="141"/>
      <c r="AL657" s="141"/>
      <c r="AM657" s="141"/>
      <c r="AN657" s="141"/>
      <c r="AO657" s="141"/>
      <c r="AP657" s="141"/>
      <c r="AQ657" s="141"/>
      <c r="AR657" s="141"/>
      <c r="AS657" s="141"/>
      <c r="AT657" s="141"/>
      <c r="AU657" s="141"/>
      <c r="AV657" s="141"/>
      <c r="AW657" s="141"/>
      <c r="AX657" s="141"/>
      <c r="AY657" s="141"/>
      <c r="AZ657" s="141"/>
      <c r="BA657" s="141"/>
      <c r="BB657" s="141"/>
      <c r="BC657" s="141"/>
    </row>
    <row r="658" spans="1:55" ht="15.75" customHeight="1">
      <c r="A658" s="141"/>
      <c r="B658" s="141"/>
      <c r="C658" s="141"/>
      <c r="D658" s="141"/>
      <c r="E658" s="141"/>
      <c r="F658" s="141"/>
      <c r="G658" s="141"/>
      <c r="H658" s="141"/>
      <c r="I658" s="141"/>
      <c r="J658" s="141"/>
      <c r="K658" s="141"/>
      <c r="L658" s="141"/>
      <c r="M658" s="141"/>
      <c r="N658" s="141"/>
      <c r="O658" s="141"/>
      <c r="P658" s="141"/>
      <c r="Q658" s="141"/>
      <c r="R658" s="141"/>
      <c r="S658" s="141"/>
      <c r="T658" s="141"/>
      <c r="U658" s="141"/>
      <c r="V658" s="141"/>
      <c r="W658" s="141"/>
      <c r="X658" s="141"/>
      <c r="Y658" s="141"/>
      <c r="Z658" s="141"/>
      <c r="AA658" s="141"/>
      <c r="AB658" s="141"/>
      <c r="AC658" s="141"/>
      <c r="AD658" s="146"/>
      <c r="AE658" s="141"/>
      <c r="AF658" s="141"/>
      <c r="AG658" s="141"/>
      <c r="AH658" s="141"/>
      <c r="AI658" s="141"/>
      <c r="AJ658" s="141"/>
      <c r="AK658" s="141"/>
      <c r="AL658" s="141"/>
      <c r="AM658" s="141"/>
      <c r="AN658" s="141"/>
      <c r="AO658" s="141"/>
      <c r="AP658" s="141"/>
      <c r="AQ658" s="141"/>
      <c r="AR658" s="141"/>
      <c r="AS658" s="141"/>
      <c r="AT658" s="141"/>
      <c r="AU658" s="141"/>
      <c r="AV658" s="141"/>
      <c r="AW658" s="141"/>
      <c r="AX658" s="141"/>
      <c r="AY658" s="141"/>
      <c r="AZ658" s="141"/>
      <c r="BA658" s="141"/>
      <c r="BB658" s="141"/>
      <c r="BC658" s="141"/>
    </row>
    <row r="659" spans="1:55" ht="15.75" customHeight="1">
      <c r="A659" s="141"/>
      <c r="B659" s="141"/>
      <c r="C659" s="141"/>
      <c r="D659" s="141"/>
      <c r="E659" s="141"/>
      <c r="F659" s="141"/>
      <c r="G659" s="141"/>
      <c r="H659" s="141"/>
      <c r="I659" s="141"/>
      <c r="J659" s="141"/>
      <c r="K659" s="141"/>
      <c r="L659" s="141"/>
      <c r="M659" s="141"/>
      <c r="N659" s="141"/>
      <c r="O659" s="141"/>
      <c r="P659" s="141"/>
      <c r="Q659" s="141"/>
      <c r="R659" s="141"/>
      <c r="S659" s="141"/>
      <c r="T659" s="141"/>
      <c r="U659" s="141"/>
      <c r="V659" s="141"/>
      <c r="W659" s="141"/>
      <c r="X659" s="141"/>
      <c r="Y659" s="141"/>
      <c r="Z659" s="141"/>
      <c r="AA659" s="141"/>
      <c r="AB659" s="141"/>
      <c r="AC659" s="141"/>
      <c r="AD659" s="146"/>
      <c r="AE659" s="141"/>
      <c r="AF659" s="141"/>
      <c r="AG659" s="141"/>
      <c r="AH659" s="141"/>
      <c r="AI659" s="141"/>
      <c r="AJ659" s="141"/>
      <c r="AK659" s="141"/>
      <c r="AL659" s="141"/>
      <c r="AM659" s="141"/>
      <c r="AN659" s="141"/>
      <c r="AO659" s="141"/>
      <c r="AP659" s="141"/>
      <c r="AQ659" s="141"/>
      <c r="AR659" s="141"/>
      <c r="AS659" s="141"/>
      <c r="AT659" s="141"/>
      <c r="AU659" s="141"/>
      <c r="AV659" s="141"/>
      <c r="AW659" s="141"/>
      <c r="AX659" s="141"/>
      <c r="AY659" s="141"/>
      <c r="AZ659" s="141"/>
      <c r="BA659" s="141"/>
      <c r="BB659" s="141"/>
      <c r="BC659" s="141"/>
    </row>
    <row r="660" spans="1:55" ht="15.75" customHeight="1">
      <c r="A660" s="141"/>
      <c r="B660" s="141"/>
      <c r="C660" s="141"/>
      <c r="D660" s="141"/>
      <c r="E660" s="141"/>
      <c r="F660" s="141"/>
      <c r="G660" s="141"/>
      <c r="H660" s="141"/>
      <c r="I660" s="141"/>
      <c r="J660" s="141"/>
      <c r="K660" s="141"/>
      <c r="L660" s="141"/>
      <c r="M660" s="141"/>
      <c r="N660" s="141"/>
      <c r="O660" s="141"/>
      <c r="P660" s="141"/>
      <c r="Q660" s="141"/>
      <c r="R660" s="141"/>
      <c r="S660" s="141"/>
      <c r="T660" s="141"/>
      <c r="U660" s="141"/>
      <c r="V660" s="141"/>
      <c r="W660" s="141"/>
      <c r="X660" s="141"/>
      <c r="Y660" s="141"/>
      <c r="Z660" s="141"/>
      <c r="AA660" s="141"/>
      <c r="AB660" s="141"/>
      <c r="AC660" s="141"/>
      <c r="AD660" s="146"/>
      <c r="AE660" s="141"/>
      <c r="AF660" s="141"/>
      <c r="AG660" s="141"/>
      <c r="AH660" s="141"/>
      <c r="AI660" s="141"/>
      <c r="AJ660" s="141"/>
      <c r="AK660" s="141"/>
      <c r="AL660" s="141"/>
      <c r="AM660" s="141"/>
      <c r="AN660" s="141"/>
      <c r="AO660" s="141"/>
      <c r="AP660" s="141"/>
      <c r="AQ660" s="141"/>
      <c r="AR660" s="141"/>
      <c r="AS660" s="141"/>
      <c r="AT660" s="141"/>
      <c r="AU660" s="141"/>
      <c r="AV660" s="141"/>
      <c r="AW660" s="141"/>
      <c r="AX660" s="141"/>
      <c r="AY660" s="141"/>
      <c r="AZ660" s="141"/>
      <c r="BA660" s="141"/>
      <c r="BB660" s="141"/>
      <c r="BC660" s="141"/>
    </row>
    <row r="661" spans="1:55" ht="15.75" customHeight="1">
      <c r="A661" s="141"/>
      <c r="B661" s="141"/>
      <c r="C661" s="141"/>
      <c r="D661" s="141"/>
      <c r="E661" s="141"/>
      <c r="F661" s="141"/>
      <c r="G661" s="141"/>
      <c r="H661" s="141"/>
      <c r="I661" s="141"/>
      <c r="J661" s="141"/>
      <c r="K661" s="141"/>
      <c r="L661" s="141"/>
      <c r="M661" s="141"/>
      <c r="N661" s="141"/>
      <c r="O661" s="141"/>
      <c r="P661" s="141"/>
      <c r="Q661" s="141"/>
      <c r="R661" s="141"/>
      <c r="S661" s="141"/>
      <c r="T661" s="141"/>
      <c r="U661" s="141"/>
      <c r="V661" s="141"/>
      <c r="W661" s="141"/>
      <c r="X661" s="141"/>
      <c r="Y661" s="141"/>
      <c r="Z661" s="141"/>
      <c r="AA661" s="141"/>
      <c r="AB661" s="141"/>
      <c r="AC661" s="141"/>
      <c r="AD661" s="146"/>
      <c r="AE661" s="141"/>
      <c r="AF661" s="141"/>
      <c r="AG661" s="141"/>
      <c r="AH661" s="141"/>
      <c r="AI661" s="141"/>
      <c r="AJ661" s="141"/>
      <c r="AK661" s="141"/>
      <c r="AL661" s="141"/>
      <c r="AM661" s="141"/>
      <c r="AN661" s="141"/>
      <c r="AO661" s="141"/>
      <c r="AP661" s="141"/>
      <c r="AQ661" s="141"/>
      <c r="AR661" s="141"/>
      <c r="AS661" s="141"/>
      <c r="AT661" s="141"/>
      <c r="AU661" s="141"/>
      <c r="AV661" s="141"/>
      <c r="AW661" s="141"/>
      <c r="AX661" s="141"/>
      <c r="AY661" s="141"/>
      <c r="AZ661" s="141"/>
      <c r="BA661" s="141"/>
      <c r="BB661" s="141"/>
      <c r="BC661" s="141"/>
    </row>
    <row r="662" spans="1:55" ht="15.75" customHeight="1">
      <c r="A662" s="141"/>
      <c r="B662" s="141"/>
      <c r="C662" s="141"/>
      <c r="D662" s="141"/>
      <c r="E662" s="141"/>
      <c r="F662" s="141"/>
      <c r="G662" s="141"/>
      <c r="H662" s="141"/>
      <c r="I662" s="141"/>
      <c r="J662" s="141"/>
      <c r="K662" s="141"/>
      <c r="L662" s="141"/>
      <c r="M662" s="141"/>
      <c r="N662" s="141"/>
      <c r="O662" s="141"/>
      <c r="P662" s="141"/>
      <c r="Q662" s="141"/>
      <c r="R662" s="141"/>
      <c r="S662" s="141"/>
      <c r="T662" s="141"/>
      <c r="U662" s="141"/>
      <c r="V662" s="141"/>
      <c r="W662" s="141"/>
      <c r="X662" s="141"/>
      <c r="Y662" s="141"/>
      <c r="Z662" s="141"/>
      <c r="AA662" s="141"/>
      <c r="AB662" s="141"/>
      <c r="AC662" s="141"/>
      <c r="AD662" s="146"/>
      <c r="AE662" s="141"/>
      <c r="AF662" s="141"/>
      <c r="AG662" s="141"/>
      <c r="AH662" s="141"/>
      <c r="AI662" s="141"/>
      <c r="AJ662" s="141"/>
      <c r="AK662" s="141"/>
      <c r="AL662" s="141"/>
      <c r="AM662" s="141"/>
      <c r="AN662" s="141"/>
      <c r="AO662" s="141"/>
      <c r="AP662" s="141"/>
      <c r="AQ662" s="141"/>
      <c r="AR662" s="141"/>
      <c r="AS662" s="141"/>
      <c r="AT662" s="141"/>
      <c r="AU662" s="141"/>
      <c r="AV662" s="141"/>
      <c r="AW662" s="141"/>
      <c r="AX662" s="141"/>
      <c r="AY662" s="141"/>
      <c r="AZ662" s="141"/>
      <c r="BA662" s="141"/>
      <c r="BB662" s="141"/>
      <c r="BC662" s="141"/>
    </row>
    <row r="663" spans="1:55" ht="15.75" customHeight="1">
      <c r="A663" s="141"/>
      <c r="B663" s="141"/>
      <c r="C663" s="141"/>
      <c r="D663" s="141"/>
      <c r="E663" s="141"/>
      <c r="F663" s="141"/>
      <c r="G663" s="141"/>
      <c r="H663" s="141"/>
      <c r="I663" s="141"/>
      <c r="J663" s="141"/>
      <c r="K663" s="141"/>
      <c r="L663" s="141"/>
      <c r="M663" s="141"/>
      <c r="N663" s="141"/>
      <c r="O663" s="141"/>
      <c r="P663" s="141"/>
      <c r="Q663" s="141"/>
      <c r="R663" s="141"/>
      <c r="S663" s="141"/>
      <c r="T663" s="141"/>
      <c r="U663" s="141"/>
      <c r="V663" s="141"/>
      <c r="W663" s="141"/>
      <c r="X663" s="141"/>
      <c r="Y663" s="141"/>
      <c r="Z663" s="141"/>
      <c r="AA663" s="141"/>
      <c r="AB663" s="141"/>
      <c r="AC663" s="141"/>
      <c r="AD663" s="146"/>
      <c r="AE663" s="141"/>
      <c r="AF663" s="141"/>
      <c r="AG663" s="141"/>
      <c r="AH663" s="141"/>
      <c r="AI663" s="141"/>
      <c r="AJ663" s="141"/>
      <c r="AK663" s="141"/>
      <c r="AL663" s="141"/>
      <c r="AM663" s="141"/>
      <c r="AN663" s="141"/>
      <c r="AO663" s="141"/>
      <c r="AP663" s="141"/>
      <c r="AQ663" s="141"/>
      <c r="AR663" s="141"/>
      <c r="AS663" s="141"/>
      <c r="AT663" s="141"/>
      <c r="AU663" s="141"/>
      <c r="AV663" s="141"/>
      <c r="AW663" s="141"/>
      <c r="AX663" s="141"/>
      <c r="AY663" s="141"/>
      <c r="AZ663" s="141"/>
      <c r="BA663" s="141"/>
      <c r="BB663" s="141"/>
      <c r="BC663" s="141"/>
    </row>
    <row r="664" spans="1:55" ht="15.75" customHeight="1">
      <c r="A664" s="141"/>
      <c r="B664" s="141"/>
      <c r="C664" s="141"/>
      <c r="D664" s="141"/>
      <c r="E664" s="141"/>
      <c r="F664" s="141"/>
      <c r="G664" s="141"/>
      <c r="H664" s="141"/>
      <c r="I664" s="141"/>
      <c r="J664" s="141"/>
      <c r="K664" s="141"/>
      <c r="L664" s="141"/>
      <c r="M664" s="141"/>
      <c r="N664" s="141"/>
      <c r="O664" s="141"/>
      <c r="P664" s="141"/>
      <c r="Q664" s="141"/>
      <c r="R664" s="141"/>
      <c r="S664" s="141"/>
      <c r="T664" s="141"/>
      <c r="U664" s="141"/>
      <c r="V664" s="141"/>
      <c r="W664" s="141"/>
      <c r="X664" s="141"/>
      <c r="Y664" s="141"/>
      <c r="Z664" s="141"/>
      <c r="AA664" s="141"/>
      <c r="AB664" s="141"/>
      <c r="AC664" s="141"/>
      <c r="AD664" s="146"/>
      <c r="AE664" s="141"/>
      <c r="AF664" s="141"/>
      <c r="AG664" s="141"/>
      <c r="AH664" s="141"/>
      <c r="AI664" s="141"/>
      <c r="AJ664" s="141"/>
      <c r="AK664" s="141"/>
      <c r="AL664" s="141"/>
      <c r="AM664" s="141"/>
      <c r="AN664" s="141"/>
      <c r="AO664" s="141"/>
      <c r="AP664" s="141"/>
      <c r="AQ664" s="141"/>
      <c r="AR664" s="141"/>
      <c r="AS664" s="141"/>
      <c r="AT664" s="141"/>
      <c r="AU664" s="141"/>
      <c r="AV664" s="141"/>
      <c r="AW664" s="141"/>
      <c r="AX664" s="141"/>
      <c r="AY664" s="141"/>
      <c r="AZ664" s="141"/>
      <c r="BA664" s="141"/>
      <c r="BB664" s="141"/>
      <c r="BC664" s="141"/>
    </row>
    <row r="665" spans="1:55" ht="15.75" customHeight="1">
      <c r="A665" s="141"/>
      <c r="B665" s="141"/>
      <c r="C665" s="141"/>
      <c r="D665" s="141"/>
      <c r="E665" s="141"/>
      <c r="F665" s="141"/>
      <c r="G665" s="141"/>
      <c r="H665" s="141"/>
      <c r="I665" s="141"/>
      <c r="J665" s="141"/>
      <c r="K665" s="141"/>
      <c r="L665" s="141"/>
      <c r="M665" s="141"/>
      <c r="N665" s="141"/>
      <c r="O665" s="141"/>
      <c r="P665" s="141"/>
      <c r="Q665" s="141"/>
      <c r="R665" s="141"/>
      <c r="S665" s="141"/>
      <c r="T665" s="141"/>
      <c r="U665" s="141"/>
      <c r="V665" s="141"/>
      <c r="W665" s="141"/>
      <c r="X665" s="141"/>
      <c r="Y665" s="141"/>
      <c r="Z665" s="141"/>
      <c r="AA665" s="141"/>
      <c r="AB665" s="141"/>
      <c r="AC665" s="141"/>
      <c r="AD665" s="146"/>
      <c r="AE665" s="141"/>
      <c r="AF665" s="141"/>
      <c r="AG665" s="141"/>
      <c r="AH665" s="141"/>
      <c r="AI665" s="141"/>
      <c r="AJ665" s="141"/>
      <c r="AK665" s="141"/>
      <c r="AL665" s="141"/>
      <c r="AM665" s="141"/>
      <c r="AN665" s="141"/>
      <c r="AO665" s="141"/>
      <c r="AP665" s="141"/>
      <c r="AQ665" s="141"/>
      <c r="AR665" s="141"/>
      <c r="AS665" s="141"/>
      <c r="AT665" s="141"/>
      <c r="AU665" s="141"/>
      <c r="AV665" s="141"/>
      <c r="AW665" s="141"/>
      <c r="AX665" s="141"/>
      <c r="AY665" s="141"/>
      <c r="AZ665" s="141"/>
      <c r="BA665" s="141"/>
      <c r="BB665" s="141"/>
      <c r="BC665" s="141"/>
    </row>
    <row r="666" spans="1:55" ht="15.75" customHeight="1">
      <c r="A666" s="141"/>
      <c r="B666" s="141"/>
      <c r="C666" s="141"/>
      <c r="D666" s="141"/>
      <c r="E666" s="141"/>
      <c r="F666" s="141"/>
      <c r="G666" s="141"/>
      <c r="H666" s="141"/>
      <c r="I666" s="141"/>
      <c r="J666" s="141"/>
      <c r="K666" s="141"/>
      <c r="L666" s="141"/>
      <c r="M666" s="141"/>
      <c r="N666" s="141"/>
      <c r="O666" s="141"/>
      <c r="P666" s="141"/>
      <c r="Q666" s="141"/>
      <c r="R666" s="141"/>
      <c r="S666" s="141"/>
      <c r="T666" s="141"/>
      <c r="U666" s="141"/>
      <c r="V666" s="141"/>
      <c r="W666" s="141"/>
      <c r="X666" s="141"/>
      <c r="Y666" s="141"/>
      <c r="Z666" s="141"/>
      <c r="AA666" s="141"/>
      <c r="AB666" s="141"/>
      <c r="AC666" s="141"/>
      <c r="AD666" s="146"/>
      <c r="AE666" s="141"/>
      <c r="AF666" s="141"/>
      <c r="AG666" s="141"/>
      <c r="AH666" s="141"/>
      <c r="AI666" s="141"/>
      <c r="AJ666" s="141"/>
      <c r="AK666" s="141"/>
      <c r="AL666" s="141"/>
      <c r="AM666" s="141"/>
      <c r="AN666" s="141"/>
      <c r="AO666" s="141"/>
      <c r="AP666" s="141"/>
      <c r="AQ666" s="141"/>
      <c r="AR666" s="141"/>
      <c r="AS666" s="141"/>
      <c r="AT666" s="141"/>
      <c r="AU666" s="141"/>
      <c r="AV666" s="141"/>
      <c r="AW666" s="141"/>
      <c r="AX666" s="141"/>
      <c r="AY666" s="141"/>
      <c r="AZ666" s="141"/>
      <c r="BA666" s="141"/>
      <c r="BB666" s="141"/>
      <c r="BC666" s="141"/>
    </row>
    <row r="667" spans="1:55" ht="15.75" customHeight="1">
      <c r="A667" s="141"/>
      <c r="B667" s="141"/>
      <c r="C667" s="141"/>
      <c r="D667" s="141"/>
      <c r="E667" s="141"/>
      <c r="F667" s="141"/>
      <c r="G667" s="141"/>
      <c r="H667" s="141"/>
      <c r="I667" s="141"/>
      <c r="J667" s="141"/>
      <c r="K667" s="141"/>
      <c r="L667" s="141"/>
      <c r="M667" s="141"/>
      <c r="N667" s="141"/>
      <c r="O667" s="141"/>
      <c r="P667" s="141"/>
      <c r="Q667" s="141"/>
      <c r="R667" s="141"/>
      <c r="S667" s="141"/>
      <c r="T667" s="141"/>
      <c r="U667" s="141"/>
      <c r="V667" s="141"/>
      <c r="W667" s="141"/>
      <c r="X667" s="141"/>
      <c r="Y667" s="141"/>
      <c r="Z667" s="141"/>
      <c r="AA667" s="141"/>
      <c r="AB667" s="141"/>
      <c r="AC667" s="141"/>
      <c r="AD667" s="146"/>
      <c r="AE667" s="141"/>
      <c r="AF667" s="141"/>
      <c r="AG667" s="141"/>
      <c r="AH667" s="141"/>
      <c r="AI667" s="141"/>
      <c r="AJ667" s="141"/>
      <c r="AK667" s="141"/>
      <c r="AL667" s="141"/>
      <c r="AM667" s="141"/>
      <c r="AN667" s="141"/>
      <c r="AO667" s="141"/>
      <c r="AP667" s="141"/>
      <c r="AQ667" s="141"/>
      <c r="AR667" s="141"/>
      <c r="AS667" s="141"/>
      <c r="AT667" s="141"/>
      <c r="AU667" s="141"/>
      <c r="AV667" s="141"/>
      <c r="AW667" s="141"/>
      <c r="AX667" s="141"/>
      <c r="AY667" s="141"/>
      <c r="AZ667" s="141"/>
      <c r="BA667" s="141"/>
      <c r="BB667" s="141"/>
      <c r="BC667" s="141"/>
    </row>
    <row r="668" spans="1:55" ht="15.75" customHeight="1">
      <c r="A668" s="141"/>
      <c r="B668" s="141"/>
      <c r="C668" s="141"/>
      <c r="D668" s="141"/>
      <c r="E668" s="141"/>
      <c r="F668" s="141"/>
      <c r="G668" s="141"/>
      <c r="H668" s="141"/>
      <c r="I668" s="141"/>
      <c r="J668" s="141"/>
      <c r="K668" s="141"/>
      <c r="L668" s="141"/>
      <c r="M668" s="141"/>
      <c r="N668" s="141"/>
      <c r="O668" s="141"/>
      <c r="P668" s="141"/>
      <c r="Q668" s="141"/>
      <c r="R668" s="141"/>
      <c r="S668" s="141"/>
      <c r="T668" s="141"/>
      <c r="U668" s="141"/>
      <c r="V668" s="141"/>
      <c r="W668" s="141"/>
      <c r="X668" s="141"/>
      <c r="Y668" s="141"/>
      <c r="Z668" s="141"/>
      <c r="AA668" s="141"/>
      <c r="AB668" s="141"/>
      <c r="AC668" s="141"/>
      <c r="AD668" s="146"/>
      <c r="AE668" s="141"/>
      <c r="AF668" s="141"/>
      <c r="AG668" s="141"/>
      <c r="AH668" s="141"/>
      <c r="AI668" s="141"/>
      <c r="AJ668" s="141"/>
      <c r="AK668" s="141"/>
      <c r="AL668" s="141"/>
      <c r="AM668" s="141"/>
      <c r="AN668" s="141"/>
      <c r="AO668" s="141"/>
      <c r="AP668" s="141"/>
      <c r="AQ668" s="141"/>
      <c r="AR668" s="141"/>
      <c r="AS668" s="141"/>
      <c r="AT668" s="141"/>
      <c r="AU668" s="141"/>
      <c r="AV668" s="141"/>
      <c r="AW668" s="141"/>
      <c r="AX668" s="141"/>
      <c r="AY668" s="141"/>
      <c r="AZ668" s="141"/>
      <c r="BA668" s="141"/>
      <c r="BB668" s="141"/>
      <c r="BC668" s="141"/>
    </row>
    <row r="669" spans="1:55" ht="15.75" customHeight="1">
      <c r="A669" s="141"/>
      <c r="B669" s="141"/>
      <c r="C669" s="141"/>
      <c r="D669" s="141"/>
      <c r="E669" s="141"/>
      <c r="F669" s="141"/>
      <c r="G669" s="141"/>
      <c r="H669" s="141"/>
      <c r="I669" s="141"/>
      <c r="J669" s="141"/>
      <c r="K669" s="141"/>
      <c r="L669" s="141"/>
      <c r="M669" s="141"/>
      <c r="N669" s="141"/>
      <c r="O669" s="141"/>
      <c r="P669" s="141"/>
      <c r="Q669" s="141"/>
      <c r="R669" s="141"/>
      <c r="S669" s="141"/>
      <c r="T669" s="141"/>
      <c r="U669" s="141"/>
      <c r="V669" s="141"/>
      <c r="W669" s="141"/>
      <c r="X669" s="141"/>
      <c r="Y669" s="141"/>
      <c r="Z669" s="141"/>
      <c r="AA669" s="141"/>
      <c r="AB669" s="141"/>
      <c r="AC669" s="141"/>
      <c r="AD669" s="146"/>
      <c r="AE669" s="141"/>
      <c r="AF669" s="141"/>
      <c r="AG669" s="141"/>
      <c r="AH669" s="141"/>
      <c r="AI669" s="141"/>
      <c r="AJ669" s="141"/>
      <c r="AK669" s="141"/>
      <c r="AL669" s="141"/>
      <c r="AM669" s="141"/>
      <c r="AN669" s="141"/>
      <c r="AO669" s="141"/>
      <c r="AP669" s="141"/>
      <c r="AQ669" s="141"/>
      <c r="AR669" s="141"/>
      <c r="AS669" s="141"/>
      <c r="AT669" s="141"/>
      <c r="AU669" s="141"/>
      <c r="AV669" s="141"/>
      <c r="AW669" s="141"/>
      <c r="AX669" s="141"/>
      <c r="AY669" s="141"/>
      <c r="AZ669" s="141"/>
      <c r="BA669" s="141"/>
      <c r="BB669" s="141"/>
      <c r="BC669" s="141"/>
    </row>
    <row r="670" spans="1:55" ht="15.75" customHeight="1">
      <c r="A670" s="141"/>
      <c r="B670" s="141"/>
      <c r="C670" s="141"/>
      <c r="D670" s="141"/>
      <c r="E670" s="141"/>
      <c r="F670" s="141"/>
      <c r="G670" s="141"/>
      <c r="H670" s="141"/>
      <c r="I670" s="141"/>
      <c r="J670" s="141"/>
      <c r="K670" s="141"/>
      <c r="L670" s="141"/>
      <c r="M670" s="141"/>
      <c r="N670" s="141"/>
      <c r="O670" s="141"/>
      <c r="P670" s="141"/>
      <c r="Q670" s="141"/>
      <c r="R670" s="141"/>
      <c r="S670" s="141"/>
      <c r="T670" s="141"/>
      <c r="U670" s="141"/>
      <c r="V670" s="141"/>
      <c r="W670" s="141"/>
      <c r="X670" s="141"/>
      <c r="Y670" s="141"/>
      <c r="Z670" s="141"/>
      <c r="AA670" s="141"/>
      <c r="AB670" s="141"/>
      <c r="AC670" s="141"/>
      <c r="AD670" s="146"/>
      <c r="AE670" s="141"/>
      <c r="AF670" s="141"/>
      <c r="AG670" s="141"/>
      <c r="AH670" s="141"/>
      <c r="AI670" s="141"/>
      <c r="AJ670" s="141"/>
      <c r="AK670" s="141"/>
      <c r="AL670" s="141"/>
      <c r="AM670" s="141"/>
      <c r="AN670" s="141"/>
      <c r="AO670" s="141"/>
      <c r="AP670" s="141"/>
      <c r="AQ670" s="141"/>
      <c r="AR670" s="141"/>
      <c r="AS670" s="141"/>
      <c r="AT670" s="141"/>
      <c r="AU670" s="141"/>
      <c r="AV670" s="141"/>
      <c r="AW670" s="141"/>
      <c r="AX670" s="141"/>
      <c r="AY670" s="141"/>
      <c r="AZ670" s="141"/>
      <c r="BA670" s="141"/>
      <c r="BB670" s="141"/>
      <c r="BC670" s="141"/>
    </row>
    <row r="671" spans="1:55" ht="15.75" customHeight="1">
      <c r="A671" s="141"/>
      <c r="B671" s="141"/>
      <c r="C671" s="141"/>
      <c r="D671" s="141"/>
      <c r="E671" s="141"/>
      <c r="F671" s="141"/>
      <c r="G671" s="141"/>
      <c r="H671" s="141"/>
      <c r="I671" s="141"/>
      <c r="J671" s="141"/>
      <c r="K671" s="141"/>
      <c r="L671" s="141"/>
      <c r="M671" s="141"/>
      <c r="N671" s="141"/>
      <c r="O671" s="141"/>
      <c r="P671" s="141"/>
      <c r="Q671" s="141"/>
      <c r="R671" s="141"/>
      <c r="S671" s="141"/>
      <c r="T671" s="141"/>
      <c r="U671" s="141"/>
      <c r="V671" s="141"/>
      <c r="W671" s="141"/>
      <c r="X671" s="141"/>
      <c r="Y671" s="141"/>
      <c r="Z671" s="141"/>
      <c r="AA671" s="141"/>
      <c r="AB671" s="141"/>
      <c r="AC671" s="141"/>
      <c r="AD671" s="146"/>
      <c r="AE671" s="141"/>
      <c r="AF671" s="141"/>
      <c r="AG671" s="141"/>
      <c r="AH671" s="141"/>
      <c r="AI671" s="141"/>
      <c r="AJ671" s="141"/>
      <c r="AK671" s="141"/>
      <c r="AL671" s="141"/>
      <c r="AM671" s="141"/>
      <c r="AN671" s="141"/>
      <c r="AO671" s="141"/>
      <c r="AP671" s="141"/>
      <c r="AQ671" s="141"/>
      <c r="AR671" s="141"/>
      <c r="AS671" s="141"/>
      <c r="AT671" s="141"/>
      <c r="AU671" s="141"/>
      <c r="AV671" s="141"/>
      <c r="AW671" s="141"/>
      <c r="AX671" s="141"/>
      <c r="AY671" s="141"/>
      <c r="AZ671" s="141"/>
      <c r="BA671" s="141"/>
      <c r="BB671" s="141"/>
      <c r="BC671" s="141"/>
    </row>
    <row r="672" spans="1:55" ht="15.75" customHeight="1">
      <c r="A672" s="141"/>
      <c r="B672" s="141"/>
      <c r="C672" s="141"/>
      <c r="D672" s="141"/>
      <c r="E672" s="141"/>
      <c r="F672" s="141"/>
      <c r="G672" s="141"/>
      <c r="H672" s="141"/>
      <c r="I672" s="141"/>
      <c r="J672" s="141"/>
      <c r="K672" s="141"/>
      <c r="L672" s="141"/>
      <c r="M672" s="141"/>
      <c r="N672" s="141"/>
      <c r="O672" s="141"/>
      <c r="P672" s="141"/>
      <c r="Q672" s="141"/>
      <c r="R672" s="141"/>
      <c r="S672" s="141"/>
      <c r="T672" s="141"/>
      <c r="U672" s="141"/>
      <c r="V672" s="141"/>
      <c r="W672" s="141"/>
      <c r="X672" s="141"/>
      <c r="Y672" s="141"/>
      <c r="Z672" s="141"/>
      <c r="AA672" s="141"/>
      <c r="AB672" s="141"/>
      <c r="AC672" s="141"/>
      <c r="AD672" s="146"/>
      <c r="AE672" s="141"/>
      <c r="AF672" s="141"/>
      <c r="AG672" s="141"/>
      <c r="AH672" s="141"/>
      <c r="AI672" s="141"/>
      <c r="AJ672" s="141"/>
      <c r="AK672" s="141"/>
      <c r="AL672" s="141"/>
      <c r="AM672" s="141"/>
      <c r="AN672" s="141"/>
      <c r="AO672" s="141"/>
      <c r="AP672" s="141"/>
      <c r="AQ672" s="141"/>
      <c r="AR672" s="141"/>
      <c r="AS672" s="141"/>
      <c r="AT672" s="141"/>
      <c r="AU672" s="141"/>
      <c r="AV672" s="141"/>
      <c r="AW672" s="141"/>
      <c r="AX672" s="141"/>
      <c r="AY672" s="141"/>
      <c r="AZ672" s="141"/>
      <c r="BA672" s="141"/>
      <c r="BB672" s="141"/>
      <c r="BC672" s="141"/>
    </row>
    <row r="673" spans="1:55" ht="15.75" customHeight="1">
      <c r="A673" s="141"/>
      <c r="B673" s="141"/>
      <c r="C673" s="141"/>
      <c r="D673" s="141"/>
      <c r="E673" s="141"/>
      <c r="F673" s="141"/>
      <c r="G673" s="141"/>
      <c r="H673" s="141"/>
      <c r="I673" s="141"/>
      <c r="J673" s="141"/>
      <c r="K673" s="141"/>
      <c r="L673" s="141"/>
      <c r="M673" s="141"/>
      <c r="N673" s="141"/>
      <c r="O673" s="141"/>
      <c r="P673" s="141"/>
      <c r="Q673" s="141"/>
      <c r="R673" s="141"/>
      <c r="S673" s="141"/>
      <c r="T673" s="141"/>
      <c r="U673" s="141"/>
      <c r="V673" s="141"/>
      <c r="W673" s="141"/>
      <c r="X673" s="141"/>
      <c r="Y673" s="141"/>
      <c r="Z673" s="141"/>
      <c r="AA673" s="141"/>
      <c r="AB673" s="141"/>
      <c r="AC673" s="141"/>
      <c r="AD673" s="146"/>
      <c r="AE673" s="141"/>
      <c r="AF673" s="141"/>
      <c r="AG673" s="141"/>
      <c r="AH673" s="141"/>
      <c r="AI673" s="141"/>
      <c r="AJ673" s="141"/>
      <c r="AK673" s="141"/>
      <c r="AL673" s="141"/>
      <c r="AM673" s="141"/>
      <c r="AN673" s="141"/>
      <c r="AO673" s="141"/>
      <c r="AP673" s="141"/>
      <c r="AQ673" s="141"/>
      <c r="AR673" s="141"/>
      <c r="AS673" s="141"/>
      <c r="AT673" s="141"/>
      <c r="AU673" s="141"/>
      <c r="AV673" s="141"/>
      <c r="AW673" s="141"/>
      <c r="AX673" s="141"/>
      <c r="AY673" s="141"/>
      <c r="AZ673" s="141"/>
      <c r="BA673" s="141"/>
      <c r="BB673" s="141"/>
      <c r="BC673" s="141"/>
    </row>
    <row r="674" spans="1:55" ht="15.75" customHeight="1">
      <c r="A674" s="141"/>
      <c r="B674" s="141"/>
      <c r="C674" s="141"/>
      <c r="D674" s="141"/>
      <c r="E674" s="141"/>
      <c r="F674" s="141"/>
      <c r="G674" s="141"/>
      <c r="H674" s="141"/>
      <c r="I674" s="141"/>
      <c r="J674" s="141"/>
      <c r="K674" s="141"/>
      <c r="L674" s="141"/>
      <c r="M674" s="141"/>
      <c r="N674" s="141"/>
      <c r="O674" s="141"/>
      <c r="P674" s="141"/>
      <c r="Q674" s="141"/>
      <c r="R674" s="141"/>
      <c r="S674" s="141"/>
      <c r="T674" s="141"/>
      <c r="U674" s="141"/>
      <c r="V674" s="141"/>
      <c r="W674" s="141"/>
      <c r="X674" s="141"/>
      <c r="Y674" s="141"/>
      <c r="Z674" s="141"/>
      <c r="AA674" s="141"/>
      <c r="AB674" s="141"/>
      <c r="AC674" s="141"/>
      <c r="AD674" s="146"/>
      <c r="AE674" s="141"/>
      <c r="AF674" s="141"/>
      <c r="AG674" s="141"/>
      <c r="AH674" s="141"/>
      <c r="AI674" s="141"/>
      <c r="AJ674" s="141"/>
      <c r="AK674" s="141"/>
      <c r="AL674" s="141"/>
      <c r="AM674" s="141"/>
      <c r="AN674" s="141"/>
      <c r="AO674" s="141"/>
      <c r="AP674" s="141"/>
      <c r="AQ674" s="141"/>
      <c r="AR674" s="141"/>
      <c r="AS674" s="141"/>
      <c r="AT674" s="141"/>
      <c r="AU674" s="141"/>
      <c r="AV674" s="141"/>
      <c r="AW674" s="141"/>
      <c r="AX674" s="141"/>
      <c r="AY674" s="141"/>
      <c r="AZ674" s="141"/>
      <c r="BA674" s="141"/>
      <c r="BB674" s="141"/>
      <c r="BC674" s="141"/>
    </row>
    <row r="675" spans="1:55" ht="15.75" customHeight="1">
      <c r="A675" s="141"/>
      <c r="B675" s="141"/>
      <c r="C675" s="141"/>
      <c r="D675" s="141"/>
      <c r="E675" s="141"/>
      <c r="F675" s="141"/>
      <c r="G675" s="141"/>
      <c r="H675" s="141"/>
      <c r="I675" s="141"/>
      <c r="J675" s="141"/>
      <c r="K675" s="141"/>
      <c r="L675" s="141"/>
      <c r="M675" s="141"/>
      <c r="N675" s="141"/>
      <c r="O675" s="141"/>
      <c r="P675" s="141"/>
      <c r="Q675" s="141"/>
      <c r="R675" s="141"/>
      <c r="S675" s="141"/>
      <c r="T675" s="141"/>
      <c r="U675" s="141"/>
      <c r="V675" s="141"/>
      <c r="W675" s="141"/>
      <c r="X675" s="141"/>
      <c r="Y675" s="141"/>
      <c r="Z675" s="141"/>
      <c r="AA675" s="141"/>
      <c r="AB675" s="141"/>
      <c r="AC675" s="141"/>
      <c r="AD675" s="146"/>
      <c r="AE675" s="141"/>
      <c r="AF675" s="141"/>
      <c r="AG675" s="141"/>
      <c r="AH675" s="141"/>
      <c r="AI675" s="141"/>
      <c r="AJ675" s="141"/>
      <c r="AK675" s="141"/>
      <c r="AL675" s="141"/>
      <c r="AM675" s="141"/>
      <c r="AN675" s="141"/>
      <c r="AO675" s="141"/>
      <c r="AP675" s="141"/>
      <c r="AQ675" s="141"/>
      <c r="AR675" s="141"/>
      <c r="AS675" s="141"/>
      <c r="AT675" s="141"/>
      <c r="AU675" s="141"/>
      <c r="AV675" s="141"/>
      <c r="AW675" s="141"/>
      <c r="AX675" s="141"/>
      <c r="AY675" s="141"/>
      <c r="AZ675" s="141"/>
      <c r="BA675" s="141"/>
      <c r="BB675" s="141"/>
      <c r="BC675" s="141"/>
    </row>
    <row r="676" spans="1:55" ht="15.75" customHeight="1">
      <c r="A676" s="141"/>
      <c r="B676" s="141"/>
      <c r="C676" s="141"/>
      <c r="D676" s="141"/>
      <c r="E676" s="141"/>
      <c r="F676" s="141"/>
      <c r="G676" s="141"/>
      <c r="H676" s="141"/>
      <c r="I676" s="141"/>
      <c r="J676" s="141"/>
      <c r="K676" s="141"/>
      <c r="L676" s="141"/>
      <c r="M676" s="141"/>
      <c r="N676" s="141"/>
      <c r="O676" s="141"/>
      <c r="P676" s="141"/>
      <c r="Q676" s="141"/>
      <c r="R676" s="141"/>
      <c r="S676" s="141"/>
      <c r="T676" s="141"/>
      <c r="U676" s="141"/>
      <c r="V676" s="141"/>
      <c r="W676" s="141"/>
      <c r="X676" s="141"/>
      <c r="Y676" s="141"/>
      <c r="Z676" s="141"/>
      <c r="AA676" s="141"/>
      <c r="AB676" s="141"/>
      <c r="AC676" s="141"/>
      <c r="AD676" s="146"/>
      <c r="AE676" s="141"/>
      <c r="AF676" s="141"/>
      <c r="AG676" s="141"/>
      <c r="AH676" s="141"/>
      <c r="AI676" s="141"/>
      <c r="AJ676" s="141"/>
      <c r="AK676" s="141"/>
      <c r="AL676" s="141"/>
      <c r="AM676" s="141"/>
      <c r="AN676" s="141"/>
      <c r="AO676" s="141"/>
      <c r="AP676" s="141"/>
      <c r="AQ676" s="141"/>
      <c r="AR676" s="141"/>
      <c r="AS676" s="141"/>
      <c r="AT676" s="141"/>
      <c r="AU676" s="141"/>
      <c r="AV676" s="141"/>
      <c r="AW676" s="141"/>
      <c r="AX676" s="141"/>
      <c r="AY676" s="141"/>
      <c r="AZ676" s="141"/>
      <c r="BA676" s="141"/>
      <c r="BB676" s="141"/>
      <c r="BC676" s="141"/>
    </row>
    <row r="677" spans="1:55" ht="15.75" customHeight="1">
      <c r="A677" s="141"/>
      <c r="B677" s="141"/>
      <c r="C677" s="141"/>
      <c r="D677" s="141"/>
      <c r="E677" s="141"/>
      <c r="F677" s="141"/>
      <c r="G677" s="141"/>
      <c r="H677" s="141"/>
      <c r="I677" s="141"/>
      <c r="J677" s="141"/>
      <c r="K677" s="141"/>
      <c r="L677" s="141"/>
      <c r="M677" s="141"/>
      <c r="N677" s="141"/>
      <c r="O677" s="141"/>
      <c r="P677" s="141"/>
      <c r="Q677" s="141"/>
      <c r="R677" s="141"/>
      <c r="S677" s="141"/>
      <c r="T677" s="141"/>
      <c r="U677" s="141"/>
      <c r="V677" s="141"/>
      <c r="W677" s="141"/>
      <c r="X677" s="141"/>
      <c r="Y677" s="141"/>
      <c r="Z677" s="141"/>
      <c r="AA677" s="141"/>
      <c r="AB677" s="141"/>
      <c r="AC677" s="141"/>
      <c r="AD677" s="146"/>
      <c r="AE677" s="141"/>
      <c r="AF677" s="141"/>
      <c r="AG677" s="141"/>
      <c r="AH677" s="141"/>
      <c r="AI677" s="141"/>
      <c r="AJ677" s="141"/>
      <c r="AK677" s="141"/>
      <c r="AL677" s="141"/>
      <c r="AM677" s="141"/>
      <c r="AN677" s="141"/>
      <c r="AO677" s="141"/>
      <c r="AP677" s="141"/>
      <c r="AQ677" s="141"/>
      <c r="AR677" s="141"/>
      <c r="AS677" s="141"/>
      <c r="AT677" s="141"/>
      <c r="AU677" s="141"/>
      <c r="AV677" s="141"/>
      <c r="AW677" s="141"/>
      <c r="AX677" s="141"/>
      <c r="AY677" s="141"/>
      <c r="AZ677" s="141"/>
      <c r="BA677" s="141"/>
      <c r="BB677" s="141"/>
      <c r="BC677" s="141"/>
    </row>
    <row r="678" spans="1:55" ht="15.75" customHeight="1">
      <c r="A678" s="141"/>
      <c r="B678" s="141"/>
      <c r="C678" s="141"/>
      <c r="D678" s="141"/>
      <c r="E678" s="141"/>
      <c r="F678" s="141"/>
      <c r="G678" s="141"/>
      <c r="H678" s="141"/>
      <c r="I678" s="141"/>
      <c r="J678" s="141"/>
      <c r="K678" s="141"/>
      <c r="L678" s="141"/>
      <c r="M678" s="141"/>
      <c r="N678" s="141"/>
      <c r="O678" s="141"/>
      <c r="P678" s="141"/>
      <c r="Q678" s="141"/>
      <c r="R678" s="141"/>
      <c r="S678" s="141"/>
      <c r="T678" s="141"/>
      <c r="U678" s="141"/>
      <c r="V678" s="141"/>
      <c r="W678" s="141"/>
      <c r="X678" s="141"/>
      <c r="Y678" s="141"/>
      <c r="Z678" s="141"/>
      <c r="AA678" s="141"/>
      <c r="AB678" s="141"/>
      <c r="AC678" s="141"/>
      <c r="AD678" s="146"/>
      <c r="AE678" s="141"/>
      <c r="AF678" s="141"/>
      <c r="AG678" s="141"/>
      <c r="AH678" s="141"/>
      <c r="AI678" s="141"/>
      <c r="AJ678" s="141"/>
      <c r="AK678" s="141"/>
      <c r="AL678" s="141"/>
      <c r="AM678" s="141"/>
      <c r="AN678" s="141"/>
      <c r="AO678" s="141"/>
      <c r="AP678" s="141"/>
      <c r="AQ678" s="141"/>
      <c r="AR678" s="141"/>
      <c r="AS678" s="141"/>
      <c r="AT678" s="141"/>
      <c r="AU678" s="141"/>
      <c r="AV678" s="141"/>
      <c r="AW678" s="141"/>
      <c r="AX678" s="141"/>
      <c r="AY678" s="141"/>
      <c r="AZ678" s="141"/>
      <c r="BA678" s="141"/>
      <c r="BB678" s="141"/>
      <c r="BC678" s="141"/>
    </row>
    <row r="679" spans="1:55" ht="15.75" customHeight="1">
      <c r="A679" s="141"/>
      <c r="B679" s="141"/>
      <c r="C679" s="141"/>
      <c r="D679" s="141"/>
      <c r="E679" s="141"/>
      <c r="F679" s="141"/>
      <c r="G679" s="141"/>
      <c r="H679" s="141"/>
      <c r="I679" s="141"/>
      <c r="J679" s="141"/>
      <c r="K679" s="141"/>
      <c r="L679" s="141"/>
      <c r="M679" s="141"/>
      <c r="N679" s="141"/>
      <c r="O679" s="141"/>
      <c r="P679" s="141"/>
      <c r="Q679" s="141"/>
      <c r="R679" s="141"/>
      <c r="S679" s="141"/>
      <c r="T679" s="141"/>
      <c r="U679" s="141"/>
      <c r="V679" s="141"/>
      <c r="W679" s="141"/>
      <c r="X679" s="141"/>
      <c r="Y679" s="141"/>
      <c r="Z679" s="141"/>
      <c r="AA679" s="141"/>
      <c r="AB679" s="141"/>
      <c r="AC679" s="141"/>
      <c r="AD679" s="146"/>
      <c r="AE679" s="141"/>
      <c r="AF679" s="141"/>
      <c r="AG679" s="141"/>
      <c r="AH679" s="141"/>
      <c r="AI679" s="141"/>
      <c r="AJ679" s="141"/>
      <c r="AK679" s="141"/>
      <c r="AL679" s="141"/>
      <c r="AM679" s="141"/>
      <c r="AN679" s="141"/>
      <c r="AO679" s="141"/>
      <c r="AP679" s="141"/>
      <c r="AQ679" s="141"/>
      <c r="AR679" s="141"/>
      <c r="AS679" s="141"/>
      <c r="AT679" s="141"/>
      <c r="AU679" s="141"/>
      <c r="AV679" s="141"/>
      <c r="AW679" s="141"/>
      <c r="AX679" s="141"/>
      <c r="AY679" s="141"/>
      <c r="AZ679" s="141"/>
      <c r="BA679" s="141"/>
      <c r="BB679" s="141"/>
      <c r="BC679" s="141"/>
    </row>
    <row r="680" spans="1:55" ht="15.75" customHeight="1">
      <c r="A680" s="141"/>
      <c r="B680" s="141"/>
      <c r="C680" s="141"/>
      <c r="D680" s="141"/>
      <c r="E680" s="141"/>
      <c r="F680" s="141"/>
      <c r="G680" s="141"/>
      <c r="H680" s="141"/>
      <c r="I680" s="141"/>
      <c r="J680" s="141"/>
      <c r="K680" s="141"/>
      <c r="L680" s="141"/>
      <c r="M680" s="141"/>
      <c r="N680" s="141"/>
      <c r="O680" s="141"/>
      <c r="P680" s="141"/>
      <c r="Q680" s="141"/>
      <c r="R680" s="141"/>
      <c r="S680" s="141"/>
      <c r="T680" s="141"/>
      <c r="U680" s="141"/>
      <c r="V680" s="141"/>
      <c r="W680" s="141"/>
      <c r="X680" s="141"/>
      <c r="Y680" s="141"/>
      <c r="Z680" s="141"/>
      <c r="AA680" s="141"/>
      <c r="AB680" s="141"/>
      <c r="AC680" s="141"/>
      <c r="AD680" s="146"/>
      <c r="AE680" s="141"/>
      <c r="AF680" s="141"/>
      <c r="AG680" s="141"/>
      <c r="AH680" s="141"/>
      <c r="AI680" s="141"/>
      <c r="AJ680" s="141"/>
      <c r="AK680" s="141"/>
      <c r="AL680" s="141"/>
      <c r="AM680" s="141"/>
      <c r="AN680" s="141"/>
      <c r="AO680" s="141"/>
      <c r="AP680" s="141"/>
      <c r="AQ680" s="141"/>
      <c r="AR680" s="141"/>
      <c r="AS680" s="141"/>
      <c r="AT680" s="141"/>
      <c r="AU680" s="141"/>
      <c r="AV680" s="141"/>
      <c r="AW680" s="141"/>
      <c r="AX680" s="141"/>
      <c r="AY680" s="141"/>
      <c r="AZ680" s="141"/>
      <c r="BA680" s="141"/>
      <c r="BB680" s="141"/>
      <c r="BC680" s="141"/>
    </row>
    <row r="681" spans="1:55" ht="15.75" customHeight="1">
      <c r="A681" s="141"/>
      <c r="B681" s="141"/>
      <c r="C681" s="141"/>
      <c r="D681" s="141"/>
      <c r="E681" s="141"/>
      <c r="F681" s="141"/>
      <c r="G681" s="141"/>
      <c r="H681" s="141"/>
      <c r="I681" s="141"/>
      <c r="J681" s="141"/>
      <c r="K681" s="141"/>
      <c r="L681" s="141"/>
      <c r="M681" s="141"/>
      <c r="N681" s="141"/>
      <c r="O681" s="141"/>
      <c r="P681" s="141"/>
      <c r="Q681" s="141"/>
      <c r="R681" s="141"/>
      <c r="S681" s="141"/>
      <c r="T681" s="141"/>
      <c r="U681" s="141"/>
      <c r="V681" s="141"/>
      <c r="W681" s="141"/>
      <c r="X681" s="141"/>
      <c r="Y681" s="141"/>
      <c r="Z681" s="141"/>
      <c r="AA681" s="141"/>
      <c r="AB681" s="141"/>
      <c r="AC681" s="141"/>
      <c r="AD681" s="146"/>
      <c r="AE681" s="141"/>
      <c r="AF681" s="141"/>
      <c r="AG681" s="141"/>
      <c r="AH681" s="141"/>
      <c r="AI681" s="141"/>
      <c r="AJ681" s="141"/>
      <c r="AK681" s="141"/>
      <c r="AL681" s="141"/>
      <c r="AM681" s="141"/>
      <c r="AN681" s="141"/>
      <c r="AO681" s="141"/>
      <c r="AP681" s="141"/>
      <c r="AQ681" s="141"/>
      <c r="AR681" s="141"/>
      <c r="AS681" s="141"/>
      <c r="AT681" s="141"/>
      <c r="AU681" s="141"/>
      <c r="AV681" s="141"/>
      <c r="AW681" s="141"/>
      <c r="AX681" s="141"/>
      <c r="AY681" s="141"/>
      <c r="AZ681" s="141"/>
      <c r="BA681" s="141"/>
      <c r="BB681" s="141"/>
      <c r="BC681" s="141"/>
    </row>
    <row r="682" spans="1:55" ht="15.75" customHeight="1">
      <c r="A682" s="141"/>
      <c r="B682" s="141"/>
      <c r="C682" s="141"/>
      <c r="D682" s="141"/>
      <c r="E682" s="141"/>
      <c r="F682" s="141"/>
      <c r="G682" s="141"/>
      <c r="H682" s="141"/>
      <c r="I682" s="141"/>
      <c r="J682" s="141"/>
      <c r="K682" s="141"/>
      <c r="L682" s="141"/>
      <c r="M682" s="141"/>
      <c r="N682" s="141"/>
      <c r="O682" s="141"/>
      <c r="P682" s="141"/>
      <c r="Q682" s="141"/>
      <c r="R682" s="141"/>
      <c r="S682" s="141"/>
      <c r="T682" s="141"/>
      <c r="U682" s="141"/>
      <c r="V682" s="141"/>
      <c r="W682" s="141"/>
      <c r="X682" s="141"/>
      <c r="Y682" s="141"/>
      <c r="Z682" s="141"/>
      <c r="AA682" s="141"/>
      <c r="AB682" s="141"/>
      <c r="AC682" s="141"/>
      <c r="AD682" s="146"/>
      <c r="AE682" s="141"/>
      <c r="AF682" s="141"/>
      <c r="AG682" s="141"/>
      <c r="AH682" s="141"/>
      <c r="AI682" s="141"/>
      <c r="AJ682" s="141"/>
      <c r="AK682" s="141"/>
      <c r="AL682" s="141"/>
      <c r="AM682" s="141"/>
      <c r="AN682" s="141"/>
      <c r="AO682" s="141"/>
      <c r="AP682" s="141"/>
      <c r="AQ682" s="141"/>
      <c r="AR682" s="141"/>
      <c r="AS682" s="141"/>
      <c r="AT682" s="141"/>
      <c r="AU682" s="141"/>
      <c r="AV682" s="141"/>
      <c r="AW682" s="141"/>
      <c r="AX682" s="141"/>
      <c r="AY682" s="141"/>
      <c r="AZ682" s="141"/>
      <c r="BA682" s="141"/>
      <c r="BB682" s="141"/>
      <c r="BC682" s="141"/>
    </row>
    <row r="683" spans="1:55" ht="15.75" customHeight="1">
      <c r="A683" s="141"/>
      <c r="B683" s="141"/>
      <c r="C683" s="141"/>
      <c r="D683" s="141"/>
      <c r="E683" s="141"/>
      <c r="F683" s="141"/>
      <c r="G683" s="141"/>
      <c r="H683" s="141"/>
      <c r="I683" s="141"/>
      <c r="J683" s="141"/>
      <c r="K683" s="141"/>
      <c r="L683" s="141"/>
      <c r="M683" s="141"/>
      <c r="N683" s="141"/>
      <c r="O683" s="141"/>
      <c r="P683" s="141"/>
      <c r="Q683" s="141"/>
      <c r="R683" s="141"/>
      <c r="S683" s="141"/>
      <c r="T683" s="141"/>
      <c r="U683" s="141"/>
      <c r="V683" s="141"/>
      <c r="W683" s="141"/>
      <c r="X683" s="141"/>
      <c r="Y683" s="141"/>
      <c r="Z683" s="141"/>
      <c r="AA683" s="141"/>
      <c r="AB683" s="141"/>
      <c r="AC683" s="141"/>
      <c r="AD683" s="146"/>
      <c r="AE683" s="141"/>
      <c r="AF683" s="141"/>
      <c r="AG683" s="141"/>
      <c r="AH683" s="141"/>
      <c r="AI683" s="141"/>
      <c r="AJ683" s="141"/>
      <c r="AK683" s="141"/>
      <c r="AL683" s="141"/>
      <c r="AM683" s="141"/>
      <c r="AN683" s="141"/>
      <c r="AO683" s="141"/>
      <c r="AP683" s="141"/>
      <c r="AQ683" s="141"/>
      <c r="AR683" s="141"/>
      <c r="AS683" s="141"/>
      <c r="AT683" s="141"/>
      <c r="AU683" s="141"/>
      <c r="AV683" s="141"/>
      <c r="AW683" s="141"/>
      <c r="AX683" s="141"/>
      <c r="AY683" s="141"/>
      <c r="AZ683" s="141"/>
      <c r="BA683" s="141"/>
      <c r="BB683" s="141"/>
      <c r="BC683" s="141"/>
    </row>
    <row r="684" spans="1:55" ht="15.75" customHeight="1">
      <c r="A684" s="141"/>
      <c r="B684" s="141"/>
      <c r="C684" s="141"/>
      <c r="D684" s="141"/>
      <c r="E684" s="141"/>
      <c r="F684" s="141"/>
      <c r="G684" s="141"/>
      <c r="H684" s="141"/>
      <c r="I684" s="141"/>
      <c r="J684" s="141"/>
      <c r="K684" s="141"/>
      <c r="L684" s="141"/>
      <c r="M684" s="141"/>
      <c r="N684" s="141"/>
      <c r="O684" s="141"/>
      <c r="P684" s="141"/>
      <c r="Q684" s="141"/>
      <c r="R684" s="141"/>
      <c r="S684" s="141"/>
      <c r="T684" s="141"/>
      <c r="U684" s="141"/>
      <c r="V684" s="141"/>
      <c r="W684" s="141"/>
      <c r="X684" s="141"/>
      <c r="Y684" s="141"/>
      <c r="Z684" s="141"/>
      <c r="AA684" s="141"/>
      <c r="AB684" s="141"/>
      <c r="AC684" s="141"/>
      <c r="AD684" s="146"/>
      <c r="AE684" s="141"/>
      <c r="AF684" s="141"/>
      <c r="AG684" s="141"/>
      <c r="AH684" s="141"/>
      <c r="AI684" s="141"/>
      <c r="AJ684" s="141"/>
      <c r="AK684" s="141"/>
      <c r="AL684" s="141"/>
      <c r="AM684" s="141"/>
      <c r="AN684" s="141"/>
      <c r="AO684" s="141"/>
      <c r="AP684" s="141"/>
      <c r="AQ684" s="141"/>
      <c r="AR684" s="141"/>
      <c r="AS684" s="141"/>
      <c r="AT684" s="141"/>
      <c r="AU684" s="141"/>
      <c r="AV684" s="141"/>
      <c r="AW684" s="141"/>
      <c r="AX684" s="141"/>
      <c r="AY684" s="141"/>
      <c r="AZ684" s="141"/>
      <c r="BA684" s="141"/>
      <c r="BB684" s="141"/>
      <c r="BC684" s="141"/>
    </row>
    <row r="685" spans="1:55" ht="15.75" customHeight="1">
      <c r="A685" s="141"/>
      <c r="B685" s="141"/>
      <c r="C685" s="141"/>
      <c r="D685" s="141"/>
      <c r="E685" s="141"/>
      <c r="F685" s="141"/>
      <c r="G685" s="141"/>
      <c r="H685" s="141"/>
      <c r="I685" s="141"/>
      <c r="J685" s="141"/>
      <c r="K685" s="141"/>
      <c r="L685" s="141"/>
      <c r="M685" s="141"/>
      <c r="N685" s="141"/>
      <c r="O685" s="141"/>
      <c r="P685" s="141"/>
      <c r="Q685" s="141"/>
      <c r="R685" s="141"/>
      <c r="S685" s="141"/>
      <c r="T685" s="141"/>
      <c r="U685" s="141"/>
      <c r="V685" s="141"/>
      <c r="W685" s="141"/>
      <c r="X685" s="141"/>
      <c r="Y685" s="141"/>
      <c r="Z685" s="141"/>
      <c r="AA685" s="141"/>
      <c r="AB685" s="141"/>
      <c r="AC685" s="141"/>
      <c r="AD685" s="146"/>
      <c r="AE685" s="141"/>
      <c r="AF685" s="141"/>
      <c r="AG685" s="141"/>
      <c r="AH685" s="141"/>
      <c r="AI685" s="141"/>
      <c r="AJ685" s="141"/>
      <c r="AK685" s="141"/>
      <c r="AL685" s="141"/>
      <c r="AM685" s="141"/>
      <c r="AN685" s="141"/>
      <c r="AO685" s="141"/>
      <c r="AP685" s="141"/>
      <c r="AQ685" s="141"/>
      <c r="AR685" s="141"/>
      <c r="AS685" s="141"/>
      <c r="AT685" s="141"/>
      <c r="AU685" s="141"/>
      <c r="AV685" s="141"/>
      <c r="AW685" s="141"/>
      <c r="AX685" s="141"/>
      <c r="AY685" s="141"/>
      <c r="AZ685" s="141"/>
      <c r="BA685" s="141"/>
      <c r="BB685" s="141"/>
      <c r="BC685" s="141"/>
    </row>
    <row r="686" spans="1:55" ht="15.75" customHeight="1">
      <c r="A686" s="141"/>
      <c r="B686" s="141"/>
      <c r="C686" s="141"/>
      <c r="D686" s="141"/>
      <c r="E686" s="141"/>
      <c r="F686" s="141"/>
      <c r="G686" s="141"/>
      <c r="H686" s="141"/>
      <c r="I686" s="141"/>
      <c r="J686" s="141"/>
      <c r="K686" s="141"/>
      <c r="L686" s="141"/>
      <c r="M686" s="141"/>
      <c r="N686" s="141"/>
      <c r="O686" s="141"/>
      <c r="P686" s="141"/>
      <c r="Q686" s="141"/>
      <c r="R686" s="141"/>
      <c r="S686" s="141"/>
      <c r="T686" s="141"/>
      <c r="U686" s="141"/>
      <c r="V686" s="141"/>
      <c r="W686" s="141"/>
      <c r="X686" s="141"/>
      <c r="Y686" s="141"/>
      <c r="Z686" s="141"/>
      <c r="AA686" s="141"/>
      <c r="AB686" s="141"/>
      <c r="AC686" s="141"/>
      <c r="AD686" s="146"/>
      <c r="AE686" s="141"/>
      <c r="AF686" s="141"/>
      <c r="AG686" s="141"/>
      <c r="AH686" s="141"/>
      <c r="AI686" s="141"/>
      <c r="AJ686" s="141"/>
      <c r="AK686" s="141"/>
      <c r="AL686" s="141"/>
      <c r="AM686" s="141"/>
      <c r="AN686" s="141"/>
      <c r="AO686" s="141"/>
      <c r="AP686" s="141"/>
      <c r="AQ686" s="141"/>
      <c r="AR686" s="141"/>
      <c r="AS686" s="141"/>
      <c r="AT686" s="141"/>
      <c r="AU686" s="141"/>
      <c r="AV686" s="141"/>
      <c r="AW686" s="141"/>
      <c r="AX686" s="141"/>
      <c r="AY686" s="141"/>
      <c r="AZ686" s="141"/>
      <c r="BA686" s="141"/>
      <c r="BB686" s="141"/>
      <c r="BC686" s="141"/>
    </row>
    <row r="687" spans="1:55" ht="15.75" customHeight="1">
      <c r="A687" s="141"/>
      <c r="B687" s="141"/>
      <c r="C687" s="141"/>
      <c r="D687" s="141"/>
      <c r="E687" s="141"/>
      <c r="F687" s="141"/>
      <c r="G687" s="141"/>
      <c r="H687" s="141"/>
      <c r="I687" s="141"/>
      <c r="J687" s="141"/>
      <c r="K687" s="141"/>
      <c r="L687" s="141"/>
      <c r="M687" s="141"/>
      <c r="N687" s="141"/>
      <c r="O687" s="141"/>
      <c r="P687" s="141"/>
      <c r="Q687" s="141"/>
      <c r="R687" s="141"/>
      <c r="S687" s="141"/>
      <c r="T687" s="141"/>
      <c r="U687" s="141"/>
      <c r="V687" s="141"/>
      <c r="W687" s="141"/>
      <c r="X687" s="141"/>
      <c r="Y687" s="141"/>
      <c r="Z687" s="141"/>
      <c r="AA687" s="141"/>
      <c r="AB687" s="141"/>
      <c r="AC687" s="141"/>
      <c r="AD687" s="146"/>
      <c r="AE687" s="141"/>
      <c r="AF687" s="141"/>
      <c r="AG687" s="141"/>
      <c r="AH687" s="141"/>
      <c r="AI687" s="141"/>
      <c r="AJ687" s="141"/>
      <c r="AK687" s="141"/>
      <c r="AL687" s="141"/>
      <c r="AM687" s="141"/>
      <c r="AN687" s="141"/>
      <c r="AO687" s="141"/>
      <c r="AP687" s="141"/>
      <c r="AQ687" s="141"/>
      <c r="AR687" s="141"/>
      <c r="AS687" s="141"/>
      <c r="AT687" s="141"/>
      <c r="AU687" s="141"/>
      <c r="AV687" s="141"/>
      <c r="AW687" s="141"/>
      <c r="AX687" s="141"/>
      <c r="AY687" s="141"/>
      <c r="AZ687" s="141"/>
      <c r="BA687" s="141"/>
      <c r="BB687" s="141"/>
      <c r="BC687" s="141"/>
    </row>
    <row r="688" spans="1:55" ht="15.75" customHeight="1">
      <c r="A688" s="141"/>
      <c r="B688" s="141"/>
      <c r="C688" s="141"/>
      <c r="D688" s="141"/>
      <c r="E688" s="141"/>
      <c r="F688" s="141"/>
      <c r="G688" s="141"/>
      <c r="H688" s="141"/>
      <c r="I688" s="141"/>
      <c r="J688" s="141"/>
      <c r="K688" s="141"/>
      <c r="L688" s="141"/>
      <c r="M688" s="141"/>
      <c r="N688" s="141"/>
      <c r="O688" s="141"/>
      <c r="P688" s="141"/>
      <c r="Q688" s="141"/>
      <c r="R688" s="141"/>
      <c r="S688" s="141"/>
      <c r="T688" s="141"/>
      <c r="U688" s="141"/>
      <c r="V688" s="141"/>
      <c r="W688" s="141"/>
      <c r="X688" s="141"/>
      <c r="Y688" s="141"/>
      <c r="Z688" s="141"/>
      <c r="AA688" s="141"/>
      <c r="AB688" s="141"/>
      <c r="AC688" s="141"/>
      <c r="AD688" s="146"/>
      <c r="AE688" s="141"/>
      <c r="AF688" s="141"/>
      <c r="AG688" s="141"/>
      <c r="AH688" s="141"/>
      <c r="AI688" s="141"/>
      <c r="AJ688" s="141"/>
      <c r="AK688" s="141"/>
      <c r="AL688" s="141"/>
      <c r="AM688" s="141"/>
      <c r="AN688" s="141"/>
      <c r="AO688" s="141"/>
      <c r="AP688" s="141"/>
      <c r="AQ688" s="141"/>
      <c r="AR688" s="141"/>
      <c r="AS688" s="141"/>
      <c r="AT688" s="141"/>
      <c r="AU688" s="141"/>
      <c r="AV688" s="141"/>
      <c r="AW688" s="141"/>
      <c r="AX688" s="141"/>
      <c r="AY688" s="141"/>
      <c r="AZ688" s="141"/>
      <c r="BA688" s="141"/>
      <c r="BB688" s="141"/>
      <c r="BC688" s="141"/>
    </row>
    <row r="689" spans="1:55" ht="15.75" customHeight="1">
      <c r="A689" s="141"/>
      <c r="B689" s="141"/>
      <c r="C689" s="141"/>
      <c r="D689" s="141"/>
      <c r="E689" s="141"/>
      <c r="F689" s="141"/>
      <c r="G689" s="141"/>
      <c r="H689" s="141"/>
      <c r="I689" s="141"/>
      <c r="J689" s="141"/>
      <c r="K689" s="141"/>
      <c r="L689" s="141"/>
      <c r="M689" s="141"/>
      <c r="N689" s="141"/>
      <c r="O689" s="141"/>
      <c r="P689" s="141"/>
      <c r="Q689" s="141"/>
      <c r="R689" s="141"/>
      <c r="S689" s="141"/>
      <c r="T689" s="141"/>
      <c r="U689" s="141"/>
      <c r="V689" s="141"/>
      <c r="W689" s="141"/>
      <c r="X689" s="141"/>
      <c r="Y689" s="141"/>
      <c r="Z689" s="141"/>
      <c r="AA689" s="141"/>
      <c r="AB689" s="141"/>
      <c r="AC689" s="141"/>
      <c r="AD689" s="146"/>
      <c r="AE689" s="141"/>
      <c r="AF689" s="141"/>
      <c r="AG689" s="141"/>
      <c r="AH689" s="141"/>
      <c r="AI689" s="141"/>
      <c r="AJ689" s="141"/>
      <c r="AK689" s="141"/>
      <c r="AL689" s="141"/>
      <c r="AM689" s="141"/>
      <c r="AN689" s="141"/>
      <c r="AO689" s="141"/>
      <c r="AP689" s="141"/>
      <c r="AQ689" s="141"/>
      <c r="AR689" s="141"/>
      <c r="AS689" s="141"/>
      <c r="AT689" s="141"/>
      <c r="AU689" s="141"/>
      <c r="AV689" s="141"/>
      <c r="AW689" s="141"/>
      <c r="AX689" s="141"/>
      <c r="AY689" s="141"/>
      <c r="AZ689" s="141"/>
      <c r="BA689" s="141"/>
      <c r="BB689" s="141"/>
      <c r="BC689" s="141"/>
    </row>
    <row r="690" spans="1:55" ht="15.75" customHeight="1">
      <c r="A690" s="141"/>
      <c r="B690" s="141"/>
      <c r="C690" s="141"/>
      <c r="D690" s="141"/>
      <c r="E690" s="141"/>
      <c r="F690" s="141"/>
      <c r="G690" s="141"/>
      <c r="H690" s="141"/>
      <c r="I690" s="141"/>
      <c r="J690" s="141"/>
      <c r="K690" s="141"/>
      <c r="L690" s="141"/>
      <c r="M690" s="141"/>
      <c r="N690" s="141"/>
      <c r="O690" s="141"/>
      <c r="P690" s="141"/>
      <c r="Q690" s="141"/>
      <c r="R690" s="141"/>
      <c r="S690" s="141"/>
      <c r="T690" s="141"/>
      <c r="U690" s="141"/>
      <c r="V690" s="141"/>
      <c r="W690" s="141"/>
      <c r="X690" s="141"/>
      <c r="Y690" s="141"/>
      <c r="Z690" s="141"/>
      <c r="AA690" s="141"/>
      <c r="AB690" s="141"/>
      <c r="AC690" s="141"/>
      <c r="AD690" s="146"/>
      <c r="AE690" s="141"/>
      <c r="AF690" s="141"/>
      <c r="AG690" s="141"/>
      <c r="AH690" s="141"/>
      <c r="AI690" s="141"/>
      <c r="AJ690" s="141"/>
      <c r="AK690" s="141"/>
      <c r="AL690" s="141"/>
      <c r="AM690" s="141"/>
      <c r="AN690" s="141"/>
      <c r="AO690" s="141"/>
      <c r="AP690" s="141"/>
      <c r="AQ690" s="141"/>
      <c r="AR690" s="141"/>
      <c r="AS690" s="141"/>
      <c r="AT690" s="141"/>
      <c r="AU690" s="141"/>
      <c r="AV690" s="141"/>
      <c r="AW690" s="141"/>
      <c r="AX690" s="141"/>
      <c r="AY690" s="141"/>
      <c r="AZ690" s="141"/>
      <c r="BA690" s="141"/>
      <c r="BB690" s="141"/>
      <c r="BC690" s="141"/>
    </row>
    <row r="691" spans="1:55" ht="15.75" customHeight="1">
      <c r="A691" s="141"/>
      <c r="B691" s="141"/>
      <c r="C691" s="141"/>
      <c r="D691" s="141"/>
      <c r="E691" s="141"/>
      <c r="F691" s="141"/>
      <c r="G691" s="141"/>
      <c r="H691" s="141"/>
      <c r="I691" s="141"/>
      <c r="J691" s="141"/>
      <c r="K691" s="141"/>
      <c r="L691" s="141"/>
      <c r="M691" s="141"/>
      <c r="N691" s="141"/>
      <c r="O691" s="141"/>
      <c r="P691" s="141"/>
      <c r="Q691" s="141"/>
      <c r="R691" s="141"/>
      <c r="S691" s="141"/>
      <c r="T691" s="141"/>
      <c r="U691" s="141"/>
      <c r="V691" s="141"/>
      <c r="W691" s="141"/>
      <c r="X691" s="141"/>
      <c r="Y691" s="141"/>
      <c r="Z691" s="141"/>
      <c r="AA691" s="141"/>
      <c r="AB691" s="141"/>
      <c r="AC691" s="141"/>
      <c r="AD691" s="146"/>
      <c r="AE691" s="141"/>
      <c r="AF691" s="141"/>
      <c r="AG691" s="141"/>
      <c r="AH691" s="141"/>
      <c r="AI691" s="141"/>
      <c r="AJ691" s="141"/>
      <c r="AK691" s="141"/>
      <c r="AL691" s="141"/>
      <c r="AM691" s="141"/>
      <c r="AN691" s="141"/>
      <c r="AO691" s="141"/>
      <c r="AP691" s="141"/>
      <c r="AQ691" s="141"/>
      <c r="AR691" s="141"/>
      <c r="AS691" s="141"/>
      <c r="AT691" s="141"/>
      <c r="AU691" s="141"/>
      <c r="AV691" s="141"/>
      <c r="AW691" s="141"/>
      <c r="AX691" s="141"/>
      <c r="AY691" s="141"/>
      <c r="AZ691" s="141"/>
      <c r="BA691" s="141"/>
      <c r="BB691" s="141"/>
      <c r="BC691" s="141"/>
    </row>
    <row r="692" spans="1:55" ht="15.75" customHeight="1">
      <c r="A692" s="141"/>
      <c r="B692" s="141"/>
      <c r="C692" s="141"/>
      <c r="D692" s="141"/>
      <c r="E692" s="141"/>
      <c r="F692" s="141"/>
      <c r="G692" s="141"/>
      <c r="H692" s="141"/>
      <c r="I692" s="141"/>
      <c r="J692" s="141"/>
      <c r="K692" s="141"/>
      <c r="L692" s="141"/>
      <c r="M692" s="141"/>
      <c r="N692" s="141"/>
      <c r="O692" s="141"/>
      <c r="P692" s="141"/>
      <c r="Q692" s="141"/>
      <c r="R692" s="141"/>
      <c r="S692" s="141"/>
      <c r="T692" s="141"/>
      <c r="U692" s="141"/>
      <c r="V692" s="141"/>
      <c r="W692" s="141"/>
      <c r="X692" s="141"/>
      <c r="Y692" s="141"/>
      <c r="Z692" s="141"/>
      <c r="AA692" s="141"/>
      <c r="AB692" s="141"/>
      <c r="AC692" s="141"/>
      <c r="AD692" s="146"/>
      <c r="AE692" s="141"/>
      <c r="AF692" s="141"/>
      <c r="AG692" s="141"/>
      <c r="AH692" s="141"/>
      <c r="AI692" s="141"/>
      <c r="AJ692" s="141"/>
      <c r="AK692" s="141"/>
      <c r="AL692" s="141"/>
      <c r="AM692" s="141"/>
      <c r="AN692" s="141"/>
      <c r="AO692" s="141"/>
      <c r="AP692" s="141"/>
      <c r="AQ692" s="141"/>
      <c r="AR692" s="141"/>
      <c r="AS692" s="141"/>
      <c r="AT692" s="141"/>
      <c r="AU692" s="141"/>
      <c r="AV692" s="141"/>
      <c r="AW692" s="141"/>
      <c r="AX692" s="141"/>
      <c r="AY692" s="141"/>
      <c r="AZ692" s="141"/>
      <c r="BA692" s="141"/>
      <c r="BB692" s="141"/>
      <c r="BC692" s="141"/>
    </row>
    <row r="693" spans="1:55" ht="15.75" customHeight="1">
      <c r="A693" s="141"/>
      <c r="B693" s="141"/>
      <c r="C693" s="141"/>
      <c r="D693" s="141"/>
      <c r="E693" s="141"/>
      <c r="F693" s="141"/>
      <c r="G693" s="141"/>
      <c r="H693" s="141"/>
      <c r="I693" s="141"/>
      <c r="J693" s="141"/>
      <c r="K693" s="141"/>
      <c r="L693" s="141"/>
      <c r="M693" s="141"/>
      <c r="N693" s="141"/>
      <c r="O693" s="141"/>
      <c r="P693" s="141"/>
      <c r="Q693" s="141"/>
      <c r="R693" s="141"/>
      <c r="S693" s="141"/>
      <c r="T693" s="141"/>
      <c r="U693" s="141"/>
      <c r="V693" s="141"/>
      <c r="W693" s="141"/>
      <c r="X693" s="141"/>
      <c r="Y693" s="141"/>
      <c r="Z693" s="141"/>
      <c r="AA693" s="141"/>
      <c r="AB693" s="141"/>
      <c r="AC693" s="141"/>
      <c r="AD693" s="146"/>
      <c r="AE693" s="141"/>
      <c r="AF693" s="141"/>
      <c r="AG693" s="141"/>
      <c r="AH693" s="141"/>
      <c r="AI693" s="141"/>
      <c r="AJ693" s="141"/>
      <c r="AK693" s="141"/>
      <c r="AL693" s="141"/>
      <c r="AM693" s="141"/>
      <c r="AN693" s="141"/>
      <c r="AO693" s="141"/>
      <c r="AP693" s="141"/>
      <c r="AQ693" s="141"/>
      <c r="AR693" s="141"/>
      <c r="AS693" s="141"/>
      <c r="AT693" s="141"/>
      <c r="AU693" s="141"/>
      <c r="AV693" s="141"/>
      <c r="AW693" s="141"/>
      <c r="AX693" s="141"/>
      <c r="AY693" s="141"/>
      <c r="AZ693" s="141"/>
      <c r="BA693" s="141"/>
      <c r="BB693" s="141"/>
      <c r="BC693" s="141"/>
    </row>
    <row r="694" spans="1:55" ht="15.75" customHeight="1">
      <c r="A694" s="141"/>
      <c r="B694" s="141"/>
      <c r="C694" s="141"/>
      <c r="D694" s="141"/>
      <c r="E694" s="141"/>
      <c r="F694" s="141"/>
      <c r="G694" s="141"/>
      <c r="H694" s="141"/>
      <c r="I694" s="141"/>
      <c r="J694" s="141"/>
      <c r="K694" s="141"/>
      <c r="L694" s="141"/>
      <c r="M694" s="141"/>
      <c r="N694" s="141"/>
      <c r="O694" s="141"/>
      <c r="P694" s="141"/>
      <c r="Q694" s="141"/>
      <c r="R694" s="141"/>
      <c r="S694" s="141"/>
      <c r="T694" s="141"/>
      <c r="U694" s="141"/>
      <c r="V694" s="141"/>
      <c r="W694" s="141"/>
      <c r="X694" s="141"/>
      <c r="Y694" s="141"/>
      <c r="Z694" s="141"/>
      <c r="AA694" s="141"/>
      <c r="AB694" s="141"/>
      <c r="AC694" s="141"/>
      <c r="AD694" s="146"/>
      <c r="AE694" s="141"/>
      <c r="AF694" s="141"/>
      <c r="AG694" s="141"/>
      <c r="AH694" s="141"/>
      <c r="AI694" s="141"/>
      <c r="AJ694" s="141"/>
      <c r="AK694" s="141"/>
      <c r="AL694" s="141"/>
      <c r="AM694" s="141"/>
      <c r="AN694" s="141"/>
      <c r="AO694" s="141"/>
      <c r="AP694" s="141"/>
      <c r="AQ694" s="141"/>
      <c r="AR694" s="141"/>
      <c r="AS694" s="141"/>
      <c r="AT694" s="141"/>
      <c r="AU694" s="141"/>
      <c r="AV694" s="141"/>
      <c r="AW694" s="141"/>
      <c r="AX694" s="141"/>
      <c r="AY694" s="141"/>
      <c r="AZ694" s="141"/>
      <c r="BA694" s="141"/>
      <c r="BB694" s="141"/>
      <c r="BC694" s="141"/>
    </row>
    <row r="695" spans="1:55" ht="15.75" customHeight="1">
      <c r="A695" s="141"/>
      <c r="B695" s="141"/>
      <c r="C695" s="141"/>
      <c r="D695" s="141"/>
      <c r="E695" s="141"/>
      <c r="F695" s="141"/>
      <c r="G695" s="141"/>
      <c r="H695" s="141"/>
      <c r="I695" s="141"/>
      <c r="J695" s="141"/>
      <c r="K695" s="141"/>
      <c r="L695" s="141"/>
      <c r="M695" s="141"/>
      <c r="N695" s="141"/>
      <c r="O695" s="141"/>
      <c r="P695" s="141"/>
      <c r="Q695" s="141"/>
      <c r="R695" s="141"/>
      <c r="S695" s="141"/>
      <c r="T695" s="141"/>
      <c r="U695" s="141"/>
      <c r="V695" s="141"/>
      <c r="W695" s="141"/>
      <c r="X695" s="141"/>
      <c r="Y695" s="141"/>
      <c r="Z695" s="141"/>
      <c r="AA695" s="141"/>
      <c r="AB695" s="141"/>
      <c r="AC695" s="141"/>
      <c r="AD695" s="146"/>
      <c r="AE695" s="141"/>
      <c r="AF695" s="141"/>
      <c r="AG695" s="141"/>
      <c r="AH695" s="141"/>
      <c r="AI695" s="141"/>
      <c r="AJ695" s="141"/>
      <c r="AK695" s="141"/>
      <c r="AL695" s="141"/>
      <c r="AM695" s="141"/>
      <c r="AN695" s="141"/>
      <c r="AO695" s="141"/>
      <c r="AP695" s="141"/>
      <c r="AQ695" s="141"/>
      <c r="AR695" s="141"/>
      <c r="AS695" s="141"/>
      <c r="AT695" s="141"/>
      <c r="AU695" s="141"/>
      <c r="AV695" s="141"/>
      <c r="AW695" s="141"/>
      <c r="AX695" s="141"/>
      <c r="AY695" s="141"/>
      <c r="AZ695" s="141"/>
      <c r="BA695" s="141"/>
      <c r="BB695" s="141"/>
      <c r="BC695" s="141"/>
    </row>
    <row r="696" spans="1:55" ht="15.75" customHeight="1">
      <c r="A696" s="141"/>
      <c r="B696" s="141"/>
      <c r="C696" s="141"/>
      <c r="D696" s="141"/>
      <c r="E696" s="141"/>
      <c r="F696" s="141"/>
      <c r="G696" s="141"/>
      <c r="H696" s="141"/>
      <c r="I696" s="141"/>
      <c r="J696" s="141"/>
      <c r="K696" s="141"/>
      <c r="L696" s="141"/>
      <c r="M696" s="141"/>
      <c r="N696" s="141"/>
      <c r="O696" s="141"/>
      <c r="P696" s="141"/>
      <c r="Q696" s="141"/>
      <c r="R696" s="141"/>
      <c r="S696" s="141"/>
      <c r="T696" s="141"/>
      <c r="U696" s="141"/>
      <c r="V696" s="141"/>
      <c r="W696" s="141"/>
      <c r="X696" s="141"/>
      <c r="Y696" s="141"/>
      <c r="Z696" s="141"/>
      <c r="AA696" s="141"/>
      <c r="AB696" s="141"/>
      <c r="AC696" s="141"/>
      <c r="AD696" s="146"/>
      <c r="AE696" s="141"/>
      <c r="AF696" s="141"/>
      <c r="AG696" s="141"/>
      <c r="AH696" s="141"/>
      <c r="AI696" s="141"/>
      <c r="AJ696" s="141"/>
      <c r="AK696" s="141"/>
      <c r="AL696" s="141"/>
      <c r="AM696" s="141"/>
      <c r="AN696" s="141"/>
      <c r="AO696" s="141"/>
      <c r="AP696" s="141"/>
      <c r="AQ696" s="141"/>
      <c r="AR696" s="141"/>
      <c r="AS696" s="141"/>
      <c r="AT696" s="141"/>
      <c r="AU696" s="141"/>
      <c r="AV696" s="141"/>
      <c r="AW696" s="141"/>
      <c r="AX696" s="141"/>
      <c r="AY696" s="141"/>
      <c r="AZ696" s="141"/>
      <c r="BA696" s="141"/>
      <c r="BB696" s="141"/>
      <c r="BC696" s="141"/>
    </row>
    <row r="697" spans="1:55" ht="15.75" customHeight="1">
      <c r="A697" s="141"/>
      <c r="B697" s="141"/>
      <c r="C697" s="141"/>
      <c r="D697" s="141"/>
      <c r="E697" s="141"/>
      <c r="F697" s="141"/>
      <c r="G697" s="141"/>
      <c r="H697" s="141"/>
      <c r="I697" s="141"/>
      <c r="J697" s="141"/>
      <c r="K697" s="141"/>
      <c r="L697" s="141"/>
      <c r="M697" s="141"/>
      <c r="N697" s="141"/>
      <c r="O697" s="141"/>
      <c r="P697" s="141"/>
      <c r="Q697" s="141"/>
      <c r="R697" s="141"/>
      <c r="S697" s="141"/>
      <c r="T697" s="141"/>
      <c r="U697" s="141"/>
      <c r="V697" s="141"/>
      <c r="W697" s="141"/>
      <c r="X697" s="141"/>
      <c r="Y697" s="141"/>
      <c r="Z697" s="141"/>
      <c r="AA697" s="141"/>
      <c r="AB697" s="141"/>
      <c r="AC697" s="141"/>
      <c r="AD697" s="146"/>
      <c r="AE697" s="141"/>
      <c r="AF697" s="141"/>
      <c r="AG697" s="141"/>
      <c r="AH697" s="141"/>
      <c r="AI697" s="141"/>
      <c r="AJ697" s="141"/>
      <c r="AK697" s="141"/>
      <c r="AL697" s="141"/>
      <c r="AM697" s="141"/>
      <c r="AN697" s="141"/>
      <c r="AO697" s="141"/>
      <c r="AP697" s="141"/>
      <c r="AQ697" s="141"/>
      <c r="AR697" s="141"/>
      <c r="AS697" s="141"/>
      <c r="AT697" s="141"/>
      <c r="AU697" s="141"/>
      <c r="AV697" s="141"/>
      <c r="AW697" s="141"/>
      <c r="AX697" s="141"/>
      <c r="AY697" s="141"/>
      <c r="AZ697" s="141"/>
      <c r="BA697" s="141"/>
      <c r="BB697" s="141"/>
      <c r="BC697" s="141"/>
    </row>
    <row r="698" spans="1:55" ht="15.75" customHeight="1">
      <c r="A698" s="141"/>
      <c r="B698" s="141"/>
      <c r="C698" s="141"/>
      <c r="D698" s="141"/>
      <c r="E698" s="141"/>
      <c r="F698" s="141"/>
      <c r="G698" s="141"/>
      <c r="H698" s="141"/>
      <c r="I698" s="141"/>
      <c r="J698" s="141"/>
      <c r="K698" s="141"/>
      <c r="L698" s="141"/>
      <c r="M698" s="141"/>
      <c r="N698" s="141"/>
      <c r="O698" s="141"/>
      <c r="P698" s="141"/>
      <c r="Q698" s="141"/>
      <c r="R698" s="141"/>
      <c r="S698" s="141"/>
      <c r="T698" s="141"/>
      <c r="U698" s="141"/>
      <c r="V698" s="141"/>
      <c r="W698" s="141"/>
      <c r="X698" s="141"/>
      <c r="Y698" s="141"/>
      <c r="Z698" s="141"/>
      <c r="AA698" s="141"/>
      <c r="AB698" s="141"/>
      <c r="AC698" s="141"/>
      <c r="AD698" s="146"/>
      <c r="AE698" s="141"/>
      <c r="AF698" s="141"/>
      <c r="AG698" s="141"/>
      <c r="AH698" s="141"/>
      <c r="AI698" s="141"/>
      <c r="AJ698" s="141"/>
      <c r="AK698" s="141"/>
      <c r="AL698" s="141"/>
      <c r="AM698" s="141"/>
      <c r="AN698" s="141"/>
      <c r="AO698" s="141"/>
      <c r="AP698" s="141"/>
      <c r="AQ698" s="141"/>
      <c r="AR698" s="141"/>
      <c r="AS698" s="141"/>
      <c r="AT698" s="141"/>
      <c r="AU698" s="141"/>
      <c r="AV698" s="141"/>
      <c r="AW698" s="141"/>
      <c r="AX698" s="141"/>
      <c r="AY698" s="141"/>
      <c r="AZ698" s="141"/>
      <c r="BA698" s="141"/>
      <c r="BB698" s="141"/>
      <c r="BC698" s="141"/>
    </row>
    <row r="699" spans="1:55" ht="15.75" customHeight="1">
      <c r="A699" s="141"/>
      <c r="B699" s="141"/>
      <c r="C699" s="141"/>
      <c r="D699" s="141"/>
      <c r="E699" s="141"/>
      <c r="F699" s="141"/>
      <c r="G699" s="141"/>
      <c r="H699" s="141"/>
      <c r="I699" s="141"/>
      <c r="J699" s="141"/>
      <c r="K699" s="141"/>
      <c r="L699" s="141"/>
      <c r="M699" s="141"/>
      <c r="N699" s="141"/>
      <c r="O699" s="141"/>
      <c r="P699" s="141"/>
      <c r="Q699" s="141"/>
      <c r="R699" s="141"/>
      <c r="S699" s="141"/>
      <c r="T699" s="141"/>
      <c r="U699" s="141"/>
      <c r="V699" s="141"/>
      <c r="W699" s="141"/>
      <c r="X699" s="141"/>
      <c r="Y699" s="141"/>
      <c r="Z699" s="141"/>
      <c r="AA699" s="141"/>
      <c r="AB699" s="141"/>
      <c r="AC699" s="141"/>
      <c r="AD699" s="146"/>
      <c r="AE699" s="141"/>
      <c r="AF699" s="141"/>
      <c r="AG699" s="141"/>
      <c r="AH699" s="141"/>
      <c r="AI699" s="141"/>
      <c r="AJ699" s="141"/>
      <c r="AK699" s="141"/>
      <c r="AL699" s="141"/>
      <c r="AM699" s="141"/>
      <c r="AN699" s="141"/>
      <c r="AO699" s="141"/>
      <c r="AP699" s="141"/>
      <c r="AQ699" s="141"/>
      <c r="AR699" s="141"/>
      <c r="AS699" s="141"/>
      <c r="AT699" s="141"/>
      <c r="AU699" s="141"/>
      <c r="AV699" s="141"/>
      <c r="AW699" s="141"/>
      <c r="AX699" s="141"/>
      <c r="AY699" s="141"/>
      <c r="AZ699" s="141"/>
      <c r="BA699" s="141"/>
      <c r="BB699" s="141"/>
      <c r="BC699" s="141"/>
    </row>
    <row r="700" spans="1:55" ht="15.75" customHeight="1">
      <c r="A700" s="141"/>
      <c r="B700" s="141"/>
      <c r="C700" s="141"/>
      <c r="D700" s="141"/>
      <c r="E700" s="141"/>
      <c r="F700" s="141"/>
      <c r="G700" s="141"/>
      <c r="H700" s="141"/>
      <c r="I700" s="141"/>
      <c r="J700" s="141"/>
      <c r="K700" s="141"/>
      <c r="L700" s="141"/>
      <c r="M700" s="141"/>
      <c r="N700" s="141"/>
      <c r="O700" s="141"/>
      <c r="P700" s="141"/>
      <c r="Q700" s="141"/>
      <c r="R700" s="141"/>
      <c r="S700" s="141"/>
      <c r="T700" s="141"/>
      <c r="U700" s="141"/>
      <c r="V700" s="141"/>
      <c r="W700" s="141"/>
      <c r="X700" s="141"/>
      <c r="Y700" s="141"/>
      <c r="Z700" s="141"/>
      <c r="AA700" s="141"/>
      <c r="AB700" s="141"/>
      <c r="AC700" s="141"/>
      <c r="AD700" s="146"/>
      <c r="AE700" s="141"/>
      <c r="AF700" s="141"/>
      <c r="AG700" s="141"/>
      <c r="AH700" s="141"/>
      <c r="AI700" s="141"/>
      <c r="AJ700" s="141"/>
      <c r="AK700" s="141"/>
      <c r="AL700" s="141"/>
      <c r="AM700" s="141"/>
      <c r="AN700" s="141"/>
      <c r="AO700" s="141"/>
      <c r="AP700" s="141"/>
      <c r="AQ700" s="141"/>
      <c r="AR700" s="141"/>
      <c r="AS700" s="141"/>
      <c r="AT700" s="141"/>
      <c r="AU700" s="141"/>
      <c r="AV700" s="141"/>
      <c r="AW700" s="141"/>
      <c r="AX700" s="141"/>
      <c r="AY700" s="141"/>
      <c r="AZ700" s="141"/>
      <c r="BA700" s="141"/>
      <c r="BB700" s="141"/>
      <c r="BC700" s="141"/>
    </row>
    <row r="701" spans="1:55" ht="15.75" customHeight="1">
      <c r="A701" s="141"/>
      <c r="B701" s="141"/>
      <c r="C701" s="141"/>
      <c r="D701" s="141"/>
      <c r="E701" s="141"/>
      <c r="F701" s="141"/>
      <c r="G701" s="141"/>
      <c r="H701" s="141"/>
      <c r="I701" s="141"/>
      <c r="J701" s="141"/>
      <c r="K701" s="141"/>
      <c r="L701" s="141"/>
      <c r="M701" s="141"/>
      <c r="N701" s="141"/>
      <c r="O701" s="141"/>
      <c r="P701" s="141"/>
      <c r="Q701" s="141"/>
      <c r="R701" s="141"/>
      <c r="S701" s="141"/>
      <c r="T701" s="141"/>
      <c r="U701" s="141"/>
      <c r="V701" s="141"/>
      <c r="W701" s="141"/>
      <c r="X701" s="141"/>
      <c r="Y701" s="141"/>
      <c r="Z701" s="141"/>
      <c r="AA701" s="141"/>
      <c r="AB701" s="141"/>
      <c r="AC701" s="141"/>
      <c r="AD701" s="146"/>
      <c r="AE701" s="141"/>
      <c r="AF701" s="141"/>
      <c r="AG701" s="141"/>
      <c r="AH701" s="141"/>
      <c r="AI701" s="141"/>
      <c r="AJ701" s="141"/>
      <c r="AK701" s="141"/>
      <c r="AL701" s="141"/>
      <c r="AM701" s="141"/>
      <c r="AN701" s="141"/>
      <c r="AO701" s="141"/>
      <c r="AP701" s="141"/>
      <c r="AQ701" s="141"/>
      <c r="AR701" s="141"/>
      <c r="AS701" s="141"/>
      <c r="AT701" s="141"/>
      <c r="AU701" s="141"/>
      <c r="AV701" s="141"/>
      <c r="AW701" s="141"/>
      <c r="AX701" s="141"/>
      <c r="AY701" s="141"/>
      <c r="AZ701" s="141"/>
      <c r="BA701" s="141"/>
      <c r="BB701" s="141"/>
      <c r="BC701" s="141"/>
    </row>
    <row r="702" spans="1:55" ht="15.75" customHeight="1">
      <c r="A702" s="141"/>
      <c r="B702" s="141"/>
      <c r="C702" s="141"/>
      <c r="D702" s="141"/>
      <c r="E702" s="141"/>
      <c r="F702" s="141"/>
      <c r="G702" s="141"/>
      <c r="H702" s="141"/>
      <c r="I702" s="141"/>
      <c r="J702" s="141"/>
      <c r="K702" s="141"/>
      <c r="L702" s="141"/>
      <c r="M702" s="141"/>
      <c r="N702" s="141"/>
      <c r="O702" s="141"/>
      <c r="P702" s="141"/>
      <c r="Q702" s="141"/>
      <c r="R702" s="141"/>
      <c r="S702" s="141"/>
      <c r="T702" s="141"/>
      <c r="U702" s="141"/>
      <c r="V702" s="141"/>
      <c r="W702" s="141"/>
      <c r="X702" s="141"/>
      <c r="Y702" s="141"/>
      <c r="Z702" s="141"/>
      <c r="AA702" s="141"/>
      <c r="AB702" s="141"/>
      <c r="AC702" s="141"/>
      <c r="AD702" s="146"/>
      <c r="AE702" s="141"/>
      <c r="AF702" s="141"/>
      <c r="AG702" s="141"/>
      <c r="AH702" s="141"/>
      <c r="AI702" s="141"/>
      <c r="AJ702" s="141"/>
      <c r="AK702" s="141"/>
      <c r="AL702" s="141"/>
      <c r="AM702" s="141"/>
      <c r="AN702" s="141"/>
      <c r="AO702" s="141"/>
      <c r="AP702" s="141"/>
      <c r="AQ702" s="141"/>
      <c r="AR702" s="141"/>
      <c r="AS702" s="141"/>
      <c r="AT702" s="141"/>
      <c r="AU702" s="141"/>
      <c r="AV702" s="141"/>
      <c r="AW702" s="141"/>
      <c r="AX702" s="141"/>
      <c r="AY702" s="141"/>
      <c r="AZ702" s="141"/>
      <c r="BA702" s="141"/>
      <c r="BB702" s="141"/>
      <c r="BC702" s="141"/>
    </row>
    <row r="703" spans="1:55" ht="15.75" customHeight="1">
      <c r="A703" s="141"/>
      <c r="B703" s="141"/>
      <c r="C703" s="141"/>
      <c r="D703" s="141"/>
      <c r="E703" s="141"/>
      <c r="F703" s="141"/>
      <c r="G703" s="141"/>
      <c r="H703" s="141"/>
      <c r="I703" s="141"/>
      <c r="J703" s="141"/>
      <c r="K703" s="141"/>
      <c r="L703" s="141"/>
      <c r="M703" s="141"/>
      <c r="N703" s="141"/>
      <c r="O703" s="141"/>
      <c r="P703" s="141"/>
      <c r="Q703" s="141"/>
      <c r="R703" s="141"/>
      <c r="S703" s="141"/>
      <c r="T703" s="141"/>
      <c r="U703" s="141"/>
      <c r="V703" s="141"/>
      <c r="W703" s="141"/>
      <c r="X703" s="141"/>
      <c r="Y703" s="141"/>
      <c r="Z703" s="141"/>
      <c r="AA703" s="141"/>
      <c r="AB703" s="141"/>
      <c r="AC703" s="141"/>
      <c r="AD703" s="146"/>
      <c r="AE703" s="141"/>
      <c r="AF703" s="141"/>
      <c r="AG703" s="141"/>
      <c r="AH703" s="141"/>
      <c r="AI703" s="141"/>
      <c r="AJ703" s="141"/>
      <c r="AK703" s="141"/>
      <c r="AL703" s="141"/>
      <c r="AM703" s="141"/>
      <c r="AN703" s="141"/>
      <c r="AO703" s="141"/>
      <c r="AP703" s="141"/>
      <c r="AQ703" s="141"/>
      <c r="AR703" s="141"/>
      <c r="AS703" s="141"/>
      <c r="AT703" s="141"/>
      <c r="AU703" s="141"/>
      <c r="AV703" s="141"/>
      <c r="AW703" s="141"/>
      <c r="AX703" s="141"/>
      <c r="AY703" s="141"/>
      <c r="AZ703" s="141"/>
      <c r="BA703" s="141"/>
      <c r="BB703" s="141"/>
      <c r="BC703" s="141"/>
    </row>
    <row r="704" spans="1:55" ht="15.75" customHeight="1">
      <c r="A704" s="141"/>
      <c r="B704" s="141"/>
      <c r="C704" s="141"/>
      <c r="D704" s="141"/>
      <c r="E704" s="141"/>
      <c r="F704" s="141"/>
      <c r="G704" s="141"/>
      <c r="H704" s="141"/>
      <c r="I704" s="141"/>
      <c r="J704" s="141"/>
      <c r="K704" s="141"/>
      <c r="L704" s="141"/>
      <c r="M704" s="141"/>
      <c r="N704" s="141"/>
      <c r="O704" s="141"/>
      <c r="P704" s="141"/>
      <c r="Q704" s="141"/>
      <c r="R704" s="141"/>
      <c r="S704" s="141"/>
      <c r="T704" s="141"/>
      <c r="U704" s="141"/>
      <c r="V704" s="141"/>
      <c r="W704" s="141"/>
      <c r="X704" s="141"/>
      <c r="Y704" s="141"/>
      <c r="Z704" s="141"/>
      <c r="AA704" s="141"/>
      <c r="AB704" s="141"/>
      <c r="AC704" s="141"/>
      <c r="AD704" s="146"/>
      <c r="AE704" s="141"/>
      <c r="AF704" s="141"/>
      <c r="AG704" s="141"/>
      <c r="AH704" s="141"/>
      <c r="AI704" s="141"/>
      <c r="AJ704" s="141"/>
      <c r="AK704" s="141"/>
      <c r="AL704" s="141"/>
      <c r="AM704" s="141"/>
      <c r="AN704" s="141"/>
      <c r="AO704" s="141"/>
      <c r="AP704" s="141"/>
      <c r="AQ704" s="141"/>
      <c r="AR704" s="141"/>
      <c r="AS704" s="141"/>
      <c r="AT704" s="141"/>
      <c r="AU704" s="141"/>
      <c r="AV704" s="141"/>
      <c r="AW704" s="141"/>
      <c r="AX704" s="141"/>
      <c r="AY704" s="141"/>
      <c r="AZ704" s="141"/>
      <c r="BA704" s="141"/>
      <c r="BB704" s="141"/>
      <c r="BC704" s="141"/>
    </row>
    <row r="705" spans="1:55" ht="15.75" customHeight="1">
      <c r="A705" s="141"/>
      <c r="B705" s="141"/>
      <c r="C705" s="141"/>
      <c r="D705" s="141"/>
      <c r="E705" s="141"/>
      <c r="F705" s="141"/>
      <c r="G705" s="141"/>
      <c r="H705" s="141"/>
      <c r="I705" s="141"/>
      <c r="J705" s="141"/>
      <c r="K705" s="141"/>
      <c r="L705" s="141"/>
      <c r="M705" s="141"/>
      <c r="N705" s="141"/>
      <c r="O705" s="141"/>
      <c r="P705" s="141"/>
      <c r="Q705" s="141"/>
      <c r="R705" s="141"/>
      <c r="S705" s="141"/>
      <c r="T705" s="141"/>
      <c r="U705" s="141"/>
      <c r="V705" s="141"/>
      <c r="W705" s="141"/>
      <c r="X705" s="141"/>
      <c r="Y705" s="141"/>
      <c r="Z705" s="141"/>
      <c r="AA705" s="141"/>
      <c r="AB705" s="141"/>
      <c r="AC705" s="141"/>
      <c r="AD705" s="146"/>
      <c r="AE705" s="141"/>
      <c r="AF705" s="141"/>
      <c r="AG705" s="141"/>
      <c r="AH705" s="141"/>
      <c r="AI705" s="141"/>
      <c r="AJ705" s="141"/>
      <c r="AK705" s="141"/>
      <c r="AL705" s="141"/>
      <c r="AM705" s="141"/>
      <c r="AN705" s="141"/>
      <c r="AO705" s="141"/>
      <c r="AP705" s="141"/>
      <c r="AQ705" s="141"/>
      <c r="AR705" s="141"/>
      <c r="AS705" s="141"/>
      <c r="AT705" s="141"/>
      <c r="AU705" s="141"/>
      <c r="AV705" s="141"/>
      <c r="AW705" s="141"/>
      <c r="AX705" s="141"/>
      <c r="AY705" s="141"/>
      <c r="AZ705" s="141"/>
      <c r="BA705" s="141"/>
      <c r="BB705" s="141"/>
      <c r="BC705" s="141"/>
    </row>
    <row r="706" spans="1:55" ht="15.75" customHeight="1">
      <c r="A706" s="141"/>
      <c r="B706" s="141"/>
      <c r="C706" s="141"/>
      <c r="D706" s="141"/>
      <c r="E706" s="141"/>
      <c r="F706" s="141"/>
      <c r="G706" s="141"/>
      <c r="H706" s="141"/>
      <c r="I706" s="141"/>
      <c r="J706" s="141"/>
      <c r="K706" s="141"/>
      <c r="L706" s="141"/>
      <c r="M706" s="141"/>
      <c r="N706" s="141"/>
      <c r="O706" s="141"/>
      <c r="P706" s="141"/>
      <c r="Q706" s="141"/>
      <c r="R706" s="141"/>
      <c r="S706" s="141"/>
      <c r="T706" s="141"/>
      <c r="U706" s="141"/>
      <c r="V706" s="141"/>
      <c r="W706" s="141"/>
      <c r="X706" s="141"/>
      <c r="Y706" s="141"/>
      <c r="Z706" s="141"/>
      <c r="AA706" s="141"/>
      <c r="AB706" s="141"/>
      <c r="AC706" s="141"/>
      <c r="AD706" s="146"/>
      <c r="AE706" s="141"/>
      <c r="AF706" s="141"/>
      <c r="AG706" s="141"/>
      <c r="AH706" s="141"/>
      <c r="AI706" s="141"/>
      <c r="AJ706" s="141"/>
      <c r="AK706" s="141"/>
      <c r="AL706" s="141"/>
      <c r="AM706" s="141"/>
      <c r="AN706" s="141"/>
      <c r="AO706" s="141"/>
      <c r="AP706" s="141"/>
      <c r="AQ706" s="141"/>
      <c r="AR706" s="141"/>
      <c r="AS706" s="141"/>
      <c r="AT706" s="141"/>
      <c r="AU706" s="141"/>
      <c r="AV706" s="141"/>
      <c r="AW706" s="141"/>
      <c r="AX706" s="141"/>
      <c r="AY706" s="141"/>
      <c r="AZ706" s="141"/>
      <c r="BA706" s="141"/>
      <c r="BB706" s="141"/>
      <c r="BC706" s="141"/>
    </row>
    <row r="707" spans="1:55" ht="15.75" customHeight="1">
      <c r="A707" s="141"/>
      <c r="B707" s="141"/>
      <c r="C707" s="141"/>
      <c r="D707" s="141"/>
      <c r="E707" s="141"/>
      <c r="F707" s="141"/>
      <c r="G707" s="141"/>
      <c r="H707" s="141"/>
      <c r="I707" s="141"/>
      <c r="J707" s="141"/>
      <c r="K707" s="141"/>
      <c r="L707" s="141"/>
      <c r="M707" s="141"/>
      <c r="N707" s="141"/>
      <c r="O707" s="141"/>
      <c r="P707" s="141"/>
      <c r="Q707" s="141"/>
      <c r="R707" s="141"/>
      <c r="S707" s="141"/>
      <c r="T707" s="141"/>
      <c r="U707" s="141"/>
      <c r="V707" s="141"/>
      <c r="W707" s="141"/>
      <c r="X707" s="141"/>
      <c r="Y707" s="141"/>
      <c r="Z707" s="141"/>
      <c r="AA707" s="141"/>
      <c r="AB707" s="141"/>
      <c r="AC707" s="141"/>
      <c r="AD707" s="146"/>
      <c r="AE707" s="141"/>
      <c r="AF707" s="141"/>
      <c r="AG707" s="141"/>
      <c r="AH707" s="141"/>
      <c r="AI707" s="141"/>
      <c r="AJ707" s="141"/>
      <c r="AK707" s="141"/>
      <c r="AL707" s="141"/>
      <c r="AM707" s="141"/>
      <c r="AN707" s="141"/>
      <c r="AO707" s="141"/>
      <c r="AP707" s="141"/>
      <c r="AQ707" s="141"/>
      <c r="AR707" s="141"/>
      <c r="AS707" s="141"/>
      <c r="AT707" s="141"/>
      <c r="AU707" s="141"/>
      <c r="AV707" s="141"/>
      <c r="AW707" s="141"/>
      <c r="AX707" s="141"/>
      <c r="AY707" s="141"/>
      <c r="AZ707" s="141"/>
      <c r="BA707" s="141"/>
      <c r="BB707" s="141"/>
      <c r="BC707" s="141"/>
    </row>
    <row r="708" spans="1:55" ht="15.75" customHeight="1">
      <c r="A708" s="141"/>
      <c r="B708" s="141"/>
      <c r="C708" s="141"/>
      <c r="D708" s="141"/>
      <c r="E708" s="141"/>
      <c r="F708" s="141"/>
      <c r="G708" s="141"/>
      <c r="H708" s="141"/>
      <c r="I708" s="141"/>
      <c r="J708" s="141"/>
      <c r="K708" s="141"/>
      <c r="L708" s="141"/>
      <c r="M708" s="141"/>
      <c r="N708" s="141"/>
      <c r="O708" s="141"/>
      <c r="P708" s="141"/>
      <c r="Q708" s="141"/>
      <c r="R708" s="141"/>
      <c r="S708" s="141"/>
      <c r="T708" s="141"/>
      <c r="U708" s="141"/>
      <c r="V708" s="141"/>
      <c r="W708" s="141"/>
      <c r="X708" s="141"/>
      <c r="Y708" s="141"/>
      <c r="Z708" s="141"/>
      <c r="AA708" s="141"/>
      <c r="AB708" s="141"/>
      <c r="AC708" s="141"/>
      <c r="AD708" s="146"/>
      <c r="AE708" s="141"/>
      <c r="AF708" s="141"/>
      <c r="AG708" s="141"/>
      <c r="AH708" s="141"/>
      <c r="AI708" s="141"/>
      <c r="AJ708" s="141"/>
      <c r="AK708" s="141"/>
      <c r="AL708" s="141"/>
      <c r="AM708" s="141"/>
      <c r="AN708" s="141"/>
      <c r="AO708" s="141"/>
      <c r="AP708" s="141"/>
      <c r="AQ708" s="141"/>
      <c r="AR708" s="141"/>
      <c r="AS708" s="141"/>
      <c r="AT708" s="141"/>
      <c r="AU708" s="141"/>
      <c r="AV708" s="141"/>
      <c r="AW708" s="141"/>
      <c r="AX708" s="141"/>
      <c r="AY708" s="141"/>
      <c r="AZ708" s="141"/>
      <c r="BA708" s="141"/>
      <c r="BB708" s="141"/>
      <c r="BC708" s="141"/>
    </row>
    <row r="709" spans="1:55" ht="15.75" customHeight="1">
      <c r="A709" s="141"/>
      <c r="B709" s="141"/>
      <c r="C709" s="141"/>
      <c r="D709" s="141"/>
      <c r="E709" s="141"/>
      <c r="F709" s="141"/>
      <c r="G709" s="141"/>
      <c r="H709" s="141"/>
      <c r="I709" s="141"/>
      <c r="J709" s="141"/>
      <c r="K709" s="141"/>
      <c r="L709" s="141"/>
      <c r="M709" s="141"/>
      <c r="N709" s="141"/>
      <c r="O709" s="141"/>
      <c r="P709" s="141"/>
      <c r="Q709" s="141"/>
      <c r="R709" s="141"/>
      <c r="S709" s="141"/>
      <c r="T709" s="141"/>
      <c r="U709" s="141"/>
      <c r="V709" s="141"/>
      <c r="W709" s="141"/>
      <c r="X709" s="141"/>
      <c r="Y709" s="141"/>
      <c r="Z709" s="141"/>
      <c r="AA709" s="141"/>
      <c r="AB709" s="141"/>
      <c r="AC709" s="141"/>
      <c r="AD709" s="146"/>
      <c r="AE709" s="141"/>
      <c r="AF709" s="141"/>
      <c r="AG709" s="141"/>
      <c r="AH709" s="141"/>
      <c r="AI709" s="141"/>
      <c r="AJ709" s="141"/>
      <c r="AK709" s="141"/>
      <c r="AL709" s="141"/>
      <c r="AM709" s="141"/>
      <c r="AN709" s="141"/>
      <c r="AO709" s="141"/>
      <c r="AP709" s="141"/>
      <c r="AQ709" s="141"/>
      <c r="AR709" s="141"/>
      <c r="AS709" s="141"/>
      <c r="AT709" s="141"/>
      <c r="AU709" s="141"/>
      <c r="AV709" s="141"/>
      <c r="AW709" s="141"/>
      <c r="AX709" s="141"/>
      <c r="AY709" s="141"/>
      <c r="AZ709" s="141"/>
      <c r="BA709" s="141"/>
      <c r="BB709" s="141"/>
      <c r="BC709" s="141"/>
    </row>
    <row r="710" spans="1:55" ht="15.75" customHeight="1">
      <c r="A710" s="141"/>
      <c r="B710" s="141"/>
      <c r="C710" s="141"/>
      <c r="D710" s="141"/>
      <c r="E710" s="141"/>
      <c r="F710" s="141"/>
      <c r="G710" s="141"/>
      <c r="H710" s="141"/>
      <c r="I710" s="141"/>
      <c r="J710" s="141"/>
      <c r="K710" s="141"/>
      <c r="L710" s="141"/>
      <c r="M710" s="141"/>
      <c r="N710" s="141"/>
      <c r="O710" s="141"/>
      <c r="P710" s="141"/>
      <c r="Q710" s="141"/>
      <c r="R710" s="141"/>
      <c r="S710" s="141"/>
      <c r="T710" s="141"/>
      <c r="U710" s="141"/>
      <c r="V710" s="141"/>
      <c r="W710" s="141"/>
      <c r="X710" s="141"/>
      <c r="Y710" s="141"/>
      <c r="Z710" s="141"/>
      <c r="AA710" s="141"/>
      <c r="AB710" s="141"/>
      <c r="AC710" s="141"/>
      <c r="AD710" s="146"/>
      <c r="AE710" s="141"/>
      <c r="AF710" s="141"/>
      <c r="AG710" s="141"/>
      <c r="AH710" s="141"/>
      <c r="AI710" s="141"/>
      <c r="AJ710" s="141"/>
      <c r="AK710" s="141"/>
      <c r="AL710" s="141"/>
      <c r="AM710" s="141"/>
      <c r="AN710" s="141"/>
      <c r="AO710" s="141"/>
      <c r="AP710" s="141"/>
      <c r="AQ710" s="141"/>
      <c r="AR710" s="141"/>
      <c r="AS710" s="141"/>
      <c r="AT710" s="141"/>
      <c r="AU710" s="141"/>
      <c r="AV710" s="141"/>
      <c r="AW710" s="141"/>
      <c r="AX710" s="141"/>
      <c r="AY710" s="141"/>
      <c r="AZ710" s="141"/>
      <c r="BA710" s="141"/>
      <c r="BB710" s="141"/>
      <c r="BC710" s="141"/>
    </row>
    <row r="711" spans="1:55" ht="15.75" customHeight="1">
      <c r="A711" s="141"/>
      <c r="B711" s="141"/>
      <c r="C711" s="141"/>
      <c r="D711" s="141"/>
      <c r="E711" s="141"/>
      <c r="F711" s="141"/>
      <c r="G711" s="141"/>
      <c r="H711" s="141"/>
      <c r="I711" s="141"/>
      <c r="J711" s="141"/>
      <c r="K711" s="141"/>
      <c r="L711" s="141"/>
      <c r="M711" s="141"/>
      <c r="N711" s="141"/>
      <c r="O711" s="141"/>
      <c r="P711" s="141"/>
      <c r="Q711" s="141"/>
      <c r="R711" s="141"/>
      <c r="S711" s="141"/>
      <c r="T711" s="141"/>
      <c r="U711" s="141"/>
      <c r="V711" s="141"/>
      <c r="W711" s="141"/>
      <c r="X711" s="141"/>
      <c r="Y711" s="141"/>
      <c r="Z711" s="141"/>
      <c r="AA711" s="141"/>
      <c r="AB711" s="141"/>
      <c r="AC711" s="141"/>
      <c r="AD711" s="146"/>
      <c r="AE711" s="141"/>
      <c r="AF711" s="141"/>
      <c r="AG711" s="141"/>
      <c r="AH711" s="141"/>
      <c r="AI711" s="141"/>
      <c r="AJ711" s="141"/>
      <c r="AK711" s="141"/>
      <c r="AL711" s="141"/>
      <c r="AM711" s="141"/>
      <c r="AN711" s="141"/>
      <c r="AO711" s="141"/>
      <c r="AP711" s="141"/>
      <c r="AQ711" s="141"/>
      <c r="AR711" s="141"/>
      <c r="AS711" s="141"/>
      <c r="AT711" s="141"/>
      <c r="AU711" s="141"/>
      <c r="AV711" s="141"/>
      <c r="AW711" s="141"/>
      <c r="AX711" s="141"/>
      <c r="AY711" s="141"/>
      <c r="AZ711" s="141"/>
      <c r="BA711" s="141"/>
      <c r="BB711" s="141"/>
      <c r="BC711" s="141"/>
    </row>
    <row r="712" spans="1:55" ht="15.75" customHeight="1">
      <c r="A712" s="141"/>
      <c r="B712" s="141"/>
      <c r="C712" s="141"/>
      <c r="D712" s="141"/>
      <c r="E712" s="141"/>
      <c r="F712" s="141"/>
      <c r="G712" s="141"/>
      <c r="H712" s="141"/>
      <c r="I712" s="141"/>
      <c r="J712" s="141"/>
      <c r="K712" s="141"/>
      <c r="L712" s="141"/>
      <c r="M712" s="141"/>
      <c r="N712" s="141"/>
      <c r="O712" s="141"/>
      <c r="P712" s="141"/>
      <c r="Q712" s="141"/>
      <c r="R712" s="141"/>
      <c r="S712" s="141"/>
      <c r="T712" s="141"/>
      <c r="U712" s="141"/>
      <c r="V712" s="141"/>
      <c r="W712" s="141"/>
      <c r="X712" s="141"/>
      <c r="Y712" s="141"/>
      <c r="Z712" s="141"/>
      <c r="AA712" s="141"/>
      <c r="AB712" s="141"/>
      <c r="AC712" s="141"/>
      <c r="AD712" s="146"/>
      <c r="AE712" s="141"/>
      <c r="AF712" s="141"/>
      <c r="AG712" s="141"/>
      <c r="AH712" s="141"/>
      <c r="AI712" s="141"/>
      <c r="AJ712" s="141"/>
      <c r="AK712" s="141"/>
      <c r="AL712" s="141"/>
      <c r="AM712" s="141"/>
      <c r="AN712" s="141"/>
      <c r="AO712" s="141"/>
      <c r="AP712" s="141"/>
      <c r="AQ712" s="141"/>
      <c r="AR712" s="141"/>
      <c r="AS712" s="141"/>
      <c r="AT712" s="141"/>
      <c r="AU712" s="141"/>
      <c r="AV712" s="141"/>
      <c r="AW712" s="141"/>
      <c r="AX712" s="141"/>
      <c r="AY712" s="141"/>
      <c r="AZ712" s="141"/>
      <c r="BA712" s="141"/>
      <c r="BB712" s="141"/>
      <c r="BC712" s="141"/>
    </row>
    <row r="713" spans="1:55" ht="15.75" customHeight="1">
      <c r="A713" s="141"/>
      <c r="B713" s="141"/>
      <c r="C713" s="141"/>
      <c r="D713" s="141"/>
      <c r="E713" s="141"/>
      <c r="F713" s="141"/>
      <c r="G713" s="141"/>
      <c r="H713" s="141"/>
      <c r="I713" s="141"/>
      <c r="J713" s="141"/>
      <c r="K713" s="141"/>
      <c r="L713" s="141"/>
      <c r="M713" s="141"/>
      <c r="N713" s="141"/>
      <c r="O713" s="141"/>
      <c r="P713" s="141"/>
      <c r="Q713" s="141"/>
      <c r="R713" s="141"/>
      <c r="S713" s="141"/>
      <c r="T713" s="141"/>
      <c r="U713" s="141"/>
      <c r="V713" s="141"/>
      <c r="W713" s="141"/>
      <c r="X713" s="141"/>
      <c r="Y713" s="141"/>
      <c r="Z713" s="141"/>
      <c r="AA713" s="141"/>
      <c r="AB713" s="141"/>
      <c r="AC713" s="141"/>
      <c r="AD713" s="146"/>
      <c r="AE713" s="141"/>
      <c r="AF713" s="141"/>
      <c r="AG713" s="141"/>
      <c r="AH713" s="141"/>
      <c r="AI713" s="141"/>
      <c r="AJ713" s="141"/>
      <c r="AK713" s="141"/>
      <c r="AL713" s="141"/>
      <c r="AM713" s="141"/>
      <c r="AN713" s="141"/>
      <c r="AO713" s="141"/>
      <c r="AP713" s="141"/>
      <c r="AQ713" s="141"/>
      <c r="AR713" s="141"/>
      <c r="AS713" s="141"/>
      <c r="AT713" s="141"/>
      <c r="AU713" s="141"/>
      <c r="AV713" s="141"/>
      <c r="AW713" s="141"/>
      <c r="AX713" s="141"/>
      <c r="AY713" s="141"/>
      <c r="AZ713" s="141"/>
      <c r="BA713" s="141"/>
      <c r="BB713" s="141"/>
      <c r="BC713" s="141"/>
    </row>
    <row r="714" spans="1:55" ht="15.75" customHeight="1">
      <c r="A714" s="141"/>
      <c r="B714" s="141"/>
      <c r="C714" s="141"/>
      <c r="D714" s="141"/>
      <c r="E714" s="141"/>
      <c r="F714" s="141"/>
      <c r="G714" s="141"/>
      <c r="H714" s="141"/>
      <c r="I714" s="141"/>
      <c r="J714" s="141"/>
      <c r="K714" s="141"/>
      <c r="L714" s="141"/>
      <c r="M714" s="141"/>
      <c r="N714" s="141"/>
      <c r="O714" s="141"/>
      <c r="P714" s="141"/>
      <c r="Q714" s="141"/>
      <c r="R714" s="141"/>
      <c r="S714" s="141"/>
      <c r="T714" s="141"/>
      <c r="U714" s="141"/>
      <c r="V714" s="141"/>
      <c r="W714" s="141"/>
      <c r="X714" s="141"/>
      <c r="Y714" s="141"/>
      <c r="Z714" s="141"/>
      <c r="AA714" s="141"/>
      <c r="AB714" s="141"/>
      <c r="AC714" s="141"/>
      <c r="AD714" s="146"/>
      <c r="AE714" s="141"/>
      <c r="AF714" s="141"/>
      <c r="AG714" s="141"/>
      <c r="AH714" s="141"/>
      <c r="AI714" s="141"/>
      <c r="AJ714" s="141"/>
      <c r="AK714" s="141"/>
      <c r="AL714" s="141"/>
      <c r="AM714" s="141"/>
      <c r="AN714" s="141"/>
      <c r="AO714" s="141"/>
      <c r="AP714" s="141"/>
      <c r="AQ714" s="141"/>
      <c r="AR714" s="141"/>
      <c r="AS714" s="141"/>
      <c r="AT714" s="141"/>
      <c r="AU714" s="141"/>
      <c r="AV714" s="141"/>
      <c r="AW714" s="141"/>
      <c r="AX714" s="141"/>
      <c r="AY714" s="141"/>
      <c r="AZ714" s="141"/>
      <c r="BA714" s="141"/>
      <c r="BB714" s="141"/>
      <c r="BC714" s="141"/>
    </row>
    <row r="715" spans="1:55" ht="15.75" customHeight="1">
      <c r="A715" s="141"/>
      <c r="B715" s="141"/>
      <c r="C715" s="141"/>
      <c r="D715" s="141"/>
      <c r="E715" s="141"/>
      <c r="F715" s="141"/>
      <c r="G715" s="141"/>
      <c r="H715" s="141"/>
      <c r="I715" s="141"/>
      <c r="J715" s="141"/>
      <c r="K715" s="141"/>
      <c r="L715" s="141"/>
      <c r="M715" s="141"/>
      <c r="N715" s="141"/>
      <c r="O715" s="141"/>
      <c r="P715" s="141"/>
      <c r="Q715" s="141"/>
      <c r="R715" s="141"/>
      <c r="S715" s="141"/>
      <c r="T715" s="141"/>
      <c r="U715" s="141"/>
      <c r="V715" s="141"/>
      <c r="W715" s="141"/>
      <c r="X715" s="141"/>
      <c r="Y715" s="141"/>
      <c r="Z715" s="141"/>
      <c r="AA715" s="141"/>
      <c r="AB715" s="141"/>
      <c r="AC715" s="141"/>
      <c r="AD715" s="146"/>
      <c r="AE715" s="141"/>
      <c r="AF715" s="141"/>
      <c r="AG715" s="141"/>
      <c r="AH715" s="141"/>
      <c r="AI715" s="141"/>
      <c r="AJ715" s="141"/>
      <c r="AK715" s="141"/>
      <c r="AL715" s="141"/>
      <c r="AM715" s="141"/>
      <c r="AN715" s="141"/>
      <c r="AO715" s="141"/>
      <c r="AP715" s="141"/>
      <c r="AQ715" s="141"/>
      <c r="AR715" s="141"/>
      <c r="AS715" s="141"/>
      <c r="AT715" s="141"/>
      <c r="AU715" s="141"/>
      <c r="AV715" s="141"/>
      <c r="AW715" s="141"/>
      <c r="AX715" s="141"/>
      <c r="AY715" s="141"/>
      <c r="AZ715" s="141"/>
      <c r="BA715" s="141"/>
      <c r="BB715" s="141"/>
      <c r="BC715" s="141"/>
    </row>
    <row r="716" spans="1:55" ht="15.75" customHeight="1">
      <c r="A716" s="141"/>
      <c r="B716" s="141"/>
      <c r="C716" s="141"/>
      <c r="D716" s="141"/>
      <c r="E716" s="141"/>
      <c r="F716" s="141"/>
      <c r="G716" s="141"/>
      <c r="H716" s="141"/>
      <c r="I716" s="141"/>
      <c r="J716" s="141"/>
      <c r="K716" s="141"/>
      <c r="L716" s="141"/>
      <c r="M716" s="141"/>
      <c r="N716" s="141"/>
      <c r="O716" s="141"/>
      <c r="P716" s="141"/>
      <c r="Q716" s="141"/>
      <c r="R716" s="141"/>
      <c r="S716" s="141"/>
      <c r="T716" s="141"/>
      <c r="U716" s="141"/>
      <c r="V716" s="141"/>
      <c r="W716" s="141"/>
      <c r="X716" s="141"/>
      <c r="Y716" s="141"/>
      <c r="Z716" s="141"/>
      <c r="AA716" s="141"/>
      <c r="AB716" s="141"/>
      <c r="AC716" s="141"/>
      <c r="AD716" s="146"/>
      <c r="AE716" s="141"/>
      <c r="AF716" s="141"/>
      <c r="AG716" s="141"/>
      <c r="AH716" s="141"/>
      <c r="AI716" s="141"/>
      <c r="AJ716" s="141"/>
      <c r="AK716" s="141"/>
      <c r="AL716" s="141"/>
      <c r="AM716" s="141"/>
      <c r="AN716" s="141"/>
      <c r="AO716" s="141"/>
      <c r="AP716" s="141"/>
      <c r="AQ716" s="141"/>
      <c r="AR716" s="141"/>
      <c r="AS716" s="141"/>
      <c r="AT716" s="141"/>
      <c r="AU716" s="141"/>
      <c r="AV716" s="141"/>
      <c r="AW716" s="141"/>
      <c r="AX716" s="141"/>
      <c r="AY716" s="141"/>
      <c r="AZ716" s="141"/>
      <c r="BA716" s="141"/>
      <c r="BB716" s="141"/>
      <c r="BC716" s="141"/>
    </row>
    <row r="717" spans="1:55" ht="15.75" customHeight="1">
      <c r="A717" s="141"/>
      <c r="B717" s="141"/>
      <c r="C717" s="141"/>
      <c r="D717" s="141"/>
      <c r="E717" s="141"/>
      <c r="F717" s="141"/>
      <c r="G717" s="141"/>
      <c r="H717" s="141"/>
      <c r="I717" s="141"/>
      <c r="J717" s="141"/>
      <c r="K717" s="141"/>
      <c r="L717" s="141"/>
      <c r="M717" s="141"/>
      <c r="N717" s="141"/>
      <c r="O717" s="141"/>
      <c r="P717" s="141"/>
      <c r="Q717" s="141"/>
      <c r="R717" s="141"/>
      <c r="S717" s="141"/>
      <c r="T717" s="141"/>
      <c r="U717" s="141"/>
      <c r="V717" s="141"/>
      <c r="W717" s="141"/>
      <c r="X717" s="141"/>
      <c r="Y717" s="141"/>
      <c r="Z717" s="141"/>
      <c r="AA717" s="141"/>
      <c r="AB717" s="141"/>
      <c r="AC717" s="141"/>
      <c r="AD717" s="146"/>
      <c r="AE717" s="141"/>
      <c r="AF717" s="141"/>
      <c r="AG717" s="141"/>
      <c r="AH717" s="141"/>
      <c r="AI717" s="141"/>
      <c r="AJ717" s="141"/>
      <c r="AK717" s="141"/>
      <c r="AL717" s="141"/>
      <c r="AM717" s="141"/>
      <c r="AN717" s="141"/>
      <c r="AO717" s="141"/>
      <c r="AP717" s="141"/>
      <c r="AQ717" s="141"/>
      <c r="AR717" s="141"/>
      <c r="AS717" s="141"/>
      <c r="AT717" s="141"/>
      <c r="AU717" s="141"/>
      <c r="AV717" s="141"/>
      <c r="AW717" s="141"/>
      <c r="AX717" s="141"/>
      <c r="AY717" s="141"/>
      <c r="AZ717" s="141"/>
      <c r="BA717" s="141"/>
      <c r="BB717" s="141"/>
      <c r="BC717" s="141"/>
    </row>
    <row r="718" spans="1:55" ht="15.75" customHeight="1">
      <c r="A718" s="141"/>
      <c r="B718" s="141"/>
      <c r="C718" s="141"/>
      <c r="D718" s="141"/>
      <c r="E718" s="141"/>
      <c r="F718" s="141"/>
      <c r="G718" s="141"/>
      <c r="H718" s="141"/>
      <c r="I718" s="141"/>
      <c r="J718" s="141"/>
      <c r="K718" s="141"/>
      <c r="L718" s="141"/>
      <c r="M718" s="141"/>
      <c r="N718" s="141"/>
      <c r="O718" s="141"/>
      <c r="P718" s="141"/>
      <c r="Q718" s="141"/>
      <c r="R718" s="141"/>
      <c r="S718" s="141"/>
      <c r="T718" s="141"/>
      <c r="U718" s="141"/>
      <c r="V718" s="141"/>
      <c r="W718" s="141"/>
      <c r="X718" s="141"/>
      <c r="Y718" s="141"/>
      <c r="Z718" s="141"/>
      <c r="AA718" s="141"/>
      <c r="AB718" s="141"/>
      <c r="AC718" s="141"/>
      <c r="AD718" s="146"/>
      <c r="AE718" s="141"/>
      <c r="AF718" s="141"/>
      <c r="AG718" s="141"/>
      <c r="AH718" s="141"/>
      <c r="AI718" s="141"/>
      <c r="AJ718" s="141"/>
      <c r="AK718" s="141"/>
      <c r="AL718" s="141"/>
      <c r="AM718" s="141"/>
      <c r="AN718" s="141"/>
      <c r="AO718" s="141"/>
      <c r="AP718" s="141"/>
      <c r="AQ718" s="141"/>
      <c r="AR718" s="141"/>
      <c r="AS718" s="141"/>
      <c r="AT718" s="141"/>
      <c r="AU718" s="141"/>
      <c r="AV718" s="141"/>
      <c r="AW718" s="141"/>
      <c r="AX718" s="141"/>
      <c r="AY718" s="141"/>
      <c r="AZ718" s="141"/>
      <c r="BA718" s="141"/>
      <c r="BB718" s="141"/>
      <c r="BC718" s="141"/>
    </row>
    <row r="719" spans="1:55" ht="15.75" customHeight="1">
      <c r="A719" s="141"/>
      <c r="B719" s="141"/>
      <c r="C719" s="141"/>
      <c r="D719" s="141"/>
      <c r="E719" s="141"/>
      <c r="F719" s="141"/>
      <c r="G719" s="141"/>
      <c r="H719" s="141"/>
      <c r="I719" s="141"/>
      <c r="J719" s="141"/>
      <c r="K719" s="141"/>
      <c r="L719" s="141"/>
      <c r="M719" s="141"/>
      <c r="N719" s="141"/>
      <c r="O719" s="141"/>
      <c r="P719" s="141"/>
      <c r="Q719" s="141"/>
      <c r="R719" s="141"/>
      <c r="S719" s="141"/>
      <c r="T719" s="141"/>
      <c r="U719" s="141"/>
      <c r="V719" s="141"/>
      <c r="W719" s="141"/>
      <c r="X719" s="141"/>
      <c r="Y719" s="141"/>
      <c r="Z719" s="141"/>
      <c r="AA719" s="141"/>
      <c r="AB719" s="141"/>
      <c r="AC719" s="141"/>
      <c r="AD719" s="146"/>
      <c r="AE719" s="141"/>
      <c r="AF719" s="141"/>
      <c r="AG719" s="141"/>
      <c r="AH719" s="141"/>
      <c r="AI719" s="141"/>
      <c r="AJ719" s="141"/>
      <c r="AK719" s="141"/>
      <c r="AL719" s="141"/>
      <c r="AM719" s="141"/>
      <c r="AN719" s="141"/>
      <c r="AO719" s="141"/>
      <c r="AP719" s="141"/>
      <c r="AQ719" s="141"/>
      <c r="AR719" s="141"/>
      <c r="AS719" s="141"/>
      <c r="AT719" s="141"/>
      <c r="AU719" s="141"/>
      <c r="AV719" s="141"/>
      <c r="AW719" s="141"/>
      <c r="AX719" s="141"/>
      <c r="AY719" s="141"/>
      <c r="AZ719" s="141"/>
      <c r="BA719" s="141"/>
      <c r="BB719" s="141"/>
      <c r="BC719" s="141"/>
    </row>
    <row r="720" spans="1:55" ht="15.75" customHeight="1">
      <c r="A720" s="141"/>
      <c r="B720" s="141"/>
      <c r="C720" s="141"/>
      <c r="D720" s="141"/>
      <c r="E720" s="141"/>
      <c r="F720" s="141"/>
      <c r="G720" s="141"/>
      <c r="H720" s="141"/>
      <c r="I720" s="141"/>
      <c r="J720" s="141"/>
      <c r="K720" s="141"/>
      <c r="L720" s="141"/>
      <c r="M720" s="141"/>
      <c r="N720" s="141"/>
      <c r="O720" s="141"/>
      <c r="P720" s="141"/>
      <c r="Q720" s="141"/>
      <c r="R720" s="141"/>
      <c r="S720" s="141"/>
      <c r="T720" s="141"/>
      <c r="U720" s="141"/>
      <c r="V720" s="141"/>
      <c r="W720" s="141"/>
      <c r="X720" s="141"/>
      <c r="Y720" s="141"/>
      <c r="Z720" s="141"/>
      <c r="AA720" s="141"/>
      <c r="AB720" s="141"/>
      <c r="AC720" s="141"/>
      <c r="AD720" s="146"/>
      <c r="AE720" s="141"/>
      <c r="AF720" s="141"/>
      <c r="AG720" s="141"/>
      <c r="AH720" s="141"/>
      <c r="AI720" s="141"/>
      <c r="AJ720" s="141"/>
      <c r="AK720" s="141"/>
      <c r="AL720" s="141"/>
      <c r="AM720" s="141"/>
      <c r="AN720" s="141"/>
      <c r="AO720" s="141"/>
      <c r="AP720" s="141"/>
      <c r="AQ720" s="141"/>
      <c r="AR720" s="141"/>
      <c r="AS720" s="141"/>
      <c r="AT720" s="141"/>
      <c r="AU720" s="141"/>
      <c r="AV720" s="141"/>
      <c r="AW720" s="141"/>
      <c r="AX720" s="141"/>
      <c r="AY720" s="141"/>
      <c r="AZ720" s="141"/>
      <c r="BA720" s="141"/>
      <c r="BB720" s="141"/>
      <c r="BC720" s="141"/>
    </row>
    <row r="721" spans="1:55" ht="15.75" customHeight="1">
      <c r="A721" s="141"/>
      <c r="B721" s="141"/>
      <c r="C721" s="141"/>
      <c r="D721" s="141"/>
      <c r="E721" s="141"/>
      <c r="F721" s="141"/>
      <c r="G721" s="141"/>
      <c r="H721" s="141"/>
      <c r="I721" s="141"/>
      <c r="J721" s="141"/>
      <c r="K721" s="141"/>
      <c r="L721" s="141"/>
      <c r="M721" s="141"/>
      <c r="N721" s="141"/>
      <c r="O721" s="141"/>
      <c r="P721" s="141"/>
      <c r="Q721" s="141"/>
      <c r="R721" s="141"/>
      <c r="S721" s="141"/>
      <c r="T721" s="141"/>
      <c r="U721" s="141"/>
      <c r="V721" s="141"/>
      <c r="W721" s="141"/>
      <c r="X721" s="141"/>
      <c r="Y721" s="141"/>
      <c r="Z721" s="141"/>
      <c r="AA721" s="141"/>
      <c r="AB721" s="141"/>
      <c r="AC721" s="141"/>
      <c r="AD721" s="146"/>
      <c r="AE721" s="141"/>
      <c r="AF721" s="141"/>
      <c r="AG721" s="141"/>
      <c r="AH721" s="141"/>
      <c r="AI721" s="141"/>
      <c r="AJ721" s="141"/>
      <c r="AK721" s="141"/>
      <c r="AL721" s="141"/>
      <c r="AM721" s="141"/>
      <c r="AN721" s="141"/>
      <c r="AO721" s="141"/>
      <c r="AP721" s="141"/>
      <c r="AQ721" s="141"/>
      <c r="AR721" s="141"/>
      <c r="AS721" s="141"/>
      <c r="AT721" s="141"/>
      <c r="AU721" s="141"/>
      <c r="AV721" s="141"/>
      <c r="AW721" s="141"/>
      <c r="AX721" s="141"/>
      <c r="AY721" s="141"/>
      <c r="AZ721" s="141"/>
      <c r="BA721" s="141"/>
      <c r="BB721" s="141"/>
      <c r="BC721" s="141"/>
    </row>
    <row r="722" spans="1:55" ht="15.75" customHeight="1">
      <c r="A722" s="141"/>
      <c r="B722" s="141"/>
      <c r="C722" s="141"/>
      <c r="D722" s="141"/>
      <c r="E722" s="141"/>
      <c r="F722" s="141"/>
      <c r="G722" s="141"/>
      <c r="H722" s="141"/>
      <c r="I722" s="141"/>
      <c r="J722" s="141"/>
      <c r="K722" s="141"/>
      <c r="L722" s="141"/>
      <c r="M722" s="141"/>
      <c r="N722" s="141"/>
      <c r="O722" s="141"/>
      <c r="P722" s="141"/>
      <c r="Q722" s="141"/>
      <c r="R722" s="141"/>
      <c r="S722" s="141"/>
      <c r="T722" s="141"/>
      <c r="U722" s="141"/>
      <c r="V722" s="141"/>
      <c r="W722" s="141"/>
      <c r="X722" s="141"/>
      <c r="Y722" s="141"/>
      <c r="Z722" s="141"/>
      <c r="AA722" s="141"/>
      <c r="AB722" s="141"/>
      <c r="AC722" s="141"/>
      <c r="AD722" s="146"/>
      <c r="AE722" s="141"/>
      <c r="AF722" s="141"/>
      <c r="AG722" s="141"/>
      <c r="AH722" s="141"/>
      <c r="AI722" s="141"/>
      <c r="AJ722" s="141"/>
      <c r="AK722" s="141"/>
      <c r="AL722" s="141"/>
      <c r="AM722" s="141"/>
      <c r="AN722" s="141"/>
      <c r="AO722" s="141"/>
      <c r="AP722" s="141"/>
      <c r="AQ722" s="141"/>
      <c r="AR722" s="141"/>
      <c r="AS722" s="141"/>
      <c r="AT722" s="141"/>
      <c r="AU722" s="141"/>
      <c r="AV722" s="141"/>
      <c r="AW722" s="141"/>
      <c r="AX722" s="141"/>
      <c r="AY722" s="141"/>
      <c r="AZ722" s="141"/>
      <c r="BA722" s="141"/>
      <c r="BB722" s="141"/>
      <c r="BC722" s="141"/>
    </row>
    <row r="723" spans="1:55" ht="15.75" customHeight="1">
      <c r="A723" s="141"/>
      <c r="B723" s="141"/>
      <c r="C723" s="141"/>
      <c r="D723" s="141"/>
      <c r="E723" s="141"/>
      <c r="F723" s="141"/>
      <c r="G723" s="141"/>
      <c r="H723" s="141"/>
      <c r="I723" s="141"/>
      <c r="J723" s="141"/>
      <c r="K723" s="141"/>
      <c r="L723" s="141"/>
      <c r="M723" s="141"/>
      <c r="N723" s="141"/>
      <c r="O723" s="141"/>
      <c r="P723" s="141"/>
      <c r="Q723" s="141"/>
      <c r="R723" s="141"/>
      <c r="S723" s="141"/>
      <c r="T723" s="141"/>
      <c r="U723" s="141"/>
      <c r="V723" s="141"/>
      <c r="W723" s="141"/>
      <c r="X723" s="141"/>
      <c r="Y723" s="141"/>
      <c r="Z723" s="141"/>
      <c r="AA723" s="141"/>
      <c r="AB723" s="141"/>
      <c r="AC723" s="141"/>
      <c r="AD723" s="146"/>
      <c r="AE723" s="141"/>
      <c r="AF723" s="141"/>
      <c r="AG723" s="141"/>
      <c r="AH723" s="141"/>
      <c r="AI723" s="141"/>
      <c r="AJ723" s="141"/>
      <c r="AK723" s="141"/>
      <c r="AL723" s="141"/>
      <c r="AM723" s="141"/>
      <c r="AN723" s="141"/>
      <c r="AO723" s="141"/>
      <c r="AP723" s="141"/>
      <c r="AQ723" s="141"/>
      <c r="AR723" s="141"/>
      <c r="AS723" s="141"/>
      <c r="AT723" s="141"/>
      <c r="AU723" s="141"/>
      <c r="AV723" s="141"/>
      <c r="AW723" s="141"/>
      <c r="AX723" s="141"/>
      <c r="AY723" s="141"/>
      <c r="AZ723" s="141"/>
      <c r="BA723" s="141"/>
      <c r="BB723" s="141"/>
      <c r="BC723" s="141"/>
    </row>
    <row r="724" spans="1:55" ht="15.75" customHeight="1">
      <c r="A724" s="141"/>
      <c r="B724" s="141"/>
      <c r="C724" s="141"/>
      <c r="D724" s="141"/>
      <c r="E724" s="141"/>
      <c r="F724" s="141"/>
      <c r="G724" s="141"/>
      <c r="H724" s="141"/>
      <c r="I724" s="141"/>
      <c r="J724" s="141"/>
      <c r="K724" s="141"/>
      <c r="L724" s="141"/>
      <c r="M724" s="141"/>
      <c r="N724" s="141"/>
      <c r="O724" s="141"/>
      <c r="P724" s="141"/>
      <c r="Q724" s="141"/>
      <c r="R724" s="141"/>
      <c r="S724" s="141"/>
      <c r="T724" s="141"/>
      <c r="U724" s="141"/>
      <c r="V724" s="141"/>
      <c r="W724" s="141"/>
      <c r="X724" s="141"/>
      <c r="Y724" s="141"/>
      <c r="Z724" s="141"/>
      <c r="AA724" s="141"/>
      <c r="AB724" s="141"/>
      <c r="AC724" s="141"/>
      <c r="AD724" s="146"/>
      <c r="AE724" s="141"/>
      <c r="AF724" s="141"/>
      <c r="AG724" s="141"/>
      <c r="AH724" s="141"/>
      <c r="AI724" s="141"/>
      <c r="AJ724" s="141"/>
      <c r="AK724" s="141"/>
      <c r="AL724" s="141"/>
      <c r="AM724" s="141"/>
      <c r="AN724" s="141"/>
      <c r="AO724" s="141"/>
      <c r="AP724" s="141"/>
      <c r="AQ724" s="141"/>
      <c r="AR724" s="141"/>
      <c r="AS724" s="141"/>
      <c r="AT724" s="141"/>
      <c r="AU724" s="141"/>
      <c r="AV724" s="141"/>
      <c r="AW724" s="141"/>
      <c r="AX724" s="141"/>
      <c r="AY724" s="141"/>
      <c r="AZ724" s="141"/>
      <c r="BA724" s="141"/>
      <c r="BB724" s="141"/>
      <c r="BC724" s="141"/>
    </row>
    <row r="725" spans="1:55" ht="15.75" customHeight="1">
      <c r="A725" s="141"/>
      <c r="B725" s="141"/>
      <c r="C725" s="141"/>
      <c r="D725" s="141"/>
      <c r="E725" s="141"/>
      <c r="F725" s="141"/>
      <c r="G725" s="141"/>
      <c r="H725" s="141"/>
      <c r="I725" s="141"/>
      <c r="J725" s="141"/>
      <c r="K725" s="141"/>
      <c r="L725" s="141"/>
      <c r="M725" s="141"/>
      <c r="N725" s="141"/>
      <c r="O725" s="141"/>
      <c r="P725" s="141"/>
      <c r="Q725" s="141"/>
      <c r="R725" s="141"/>
      <c r="S725" s="141"/>
      <c r="T725" s="141"/>
      <c r="U725" s="141"/>
      <c r="V725" s="141"/>
      <c r="W725" s="141"/>
      <c r="X725" s="141"/>
      <c r="Y725" s="141"/>
      <c r="Z725" s="141"/>
      <c r="AA725" s="141"/>
      <c r="AB725" s="141"/>
      <c r="AC725" s="141"/>
      <c r="AD725" s="146"/>
      <c r="AE725" s="141"/>
      <c r="AF725" s="141"/>
      <c r="AG725" s="141"/>
      <c r="AH725" s="141"/>
      <c r="AI725" s="141"/>
      <c r="AJ725" s="141"/>
      <c r="AK725" s="141"/>
      <c r="AL725" s="141"/>
      <c r="AM725" s="141"/>
      <c r="AN725" s="141"/>
      <c r="AO725" s="141"/>
      <c r="AP725" s="141"/>
      <c r="AQ725" s="141"/>
      <c r="AR725" s="141"/>
      <c r="AS725" s="141"/>
      <c r="AT725" s="141"/>
      <c r="AU725" s="141"/>
      <c r="AV725" s="141"/>
      <c r="AW725" s="141"/>
      <c r="AX725" s="141"/>
      <c r="AY725" s="141"/>
      <c r="AZ725" s="141"/>
      <c r="BA725" s="141"/>
      <c r="BB725" s="141"/>
      <c r="BC725" s="141"/>
    </row>
    <row r="726" spans="1:55" ht="15.75" customHeight="1">
      <c r="A726" s="141"/>
      <c r="B726" s="141"/>
      <c r="C726" s="141"/>
      <c r="D726" s="141"/>
      <c r="E726" s="141"/>
      <c r="F726" s="141"/>
      <c r="G726" s="141"/>
      <c r="H726" s="141"/>
      <c r="I726" s="141"/>
      <c r="J726" s="141"/>
      <c r="K726" s="141"/>
      <c r="L726" s="141"/>
      <c r="M726" s="141"/>
      <c r="N726" s="141"/>
      <c r="O726" s="141"/>
      <c r="P726" s="141"/>
      <c r="Q726" s="141"/>
      <c r="R726" s="141"/>
      <c r="S726" s="141"/>
      <c r="T726" s="141"/>
      <c r="U726" s="141"/>
      <c r="V726" s="141"/>
      <c r="W726" s="141"/>
      <c r="X726" s="141"/>
      <c r="Y726" s="141"/>
      <c r="Z726" s="141"/>
      <c r="AA726" s="141"/>
      <c r="AB726" s="141"/>
      <c r="AC726" s="141"/>
      <c r="AD726" s="146"/>
      <c r="AE726" s="141"/>
      <c r="AF726" s="141"/>
      <c r="AG726" s="141"/>
      <c r="AH726" s="141"/>
      <c r="AI726" s="141"/>
      <c r="AJ726" s="141"/>
      <c r="AK726" s="141"/>
      <c r="AL726" s="141"/>
      <c r="AM726" s="141"/>
      <c r="AN726" s="141"/>
      <c r="AO726" s="141"/>
      <c r="AP726" s="141"/>
      <c r="AQ726" s="141"/>
      <c r="AR726" s="141"/>
      <c r="AS726" s="141"/>
      <c r="AT726" s="141"/>
      <c r="AU726" s="141"/>
      <c r="AV726" s="141"/>
      <c r="AW726" s="141"/>
      <c r="AX726" s="141"/>
      <c r="AY726" s="141"/>
      <c r="AZ726" s="141"/>
      <c r="BA726" s="141"/>
      <c r="BB726" s="141"/>
      <c r="BC726" s="141"/>
    </row>
    <row r="727" spans="1:55" ht="15.75" customHeight="1">
      <c r="A727" s="141"/>
      <c r="B727" s="141"/>
      <c r="C727" s="141"/>
      <c r="D727" s="141"/>
      <c r="E727" s="141"/>
      <c r="F727" s="141"/>
      <c r="G727" s="141"/>
      <c r="H727" s="141"/>
      <c r="I727" s="141"/>
      <c r="J727" s="141"/>
      <c r="K727" s="141"/>
      <c r="L727" s="141"/>
      <c r="M727" s="141"/>
      <c r="N727" s="141"/>
      <c r="O727" s="141"/>
      <c r="P727" s="141"/>
      <c r="Q727" s="141"/>
      <c r="R727" s="141"/>
      <c r="S727" s="141"/>
      <c r="T727" s="141"/>
      <c r="U727" s="141"/>
      <c r="V727" s="141"/>
      <c r="W727" s="141"/>
      <c r="X727" s="141"/>
      <c r="Y727" s="141"/>
      <c r="Z727" s="141"/>
      <c r="AA727" s="141"/>
      <c r="AB727" s="141"/>
      <c r="AC727" s="141"/>
      <c r="AD727" s="146"/>
      <c r="AE727" s="141"/>
      <c r="AF727" s="141"/>
      <c r="AG727" s="141"/>
      <c r="AH727" s="141"/>
      <c r="AI727" s="141"/>
      <c r="AJ727" s="141"/>
      <c r="AK727" s="141"/>
      <c r="AL727" s="141"/>
      <c r="AM727" s="141"/>
      <c r="AN727" s="141"/>
      <c r="AO727" s="141"/>
      <c r="AP727" s="141"/>
      <c r="AQ727" s="141"/>
      <c r="AR727" s="141"/>
      <c r="AS727" s="141"/>
      <c r="AT727" s="141"/>
      <c r="AU727" s="141"/>
      <c r="AV727" s="141"/>
      <c r="AW727" s="141"/>
      <c r="AX727" s="141"/>
      <c r="AY727" s="141"/>
      <c r="AZ727" s="141"/>
      <c r="BA727" s="141"/>
      <c r="BB727" s="141"/>
      <c r="BC727" s="141"/>
    </row>
    <row r="728" spans="1:55" ht="15.75" customHeight="1">
      <c r="A728" s="141"/>
      <c r="B728" s="141"/>
      <c r="C728" s="141"/>
      <c r="D728" s="141"/>
      <c r="E728" s="141"/>
      <c r="F728" s="141"/>
      <c r="G728" s="141"/>
      <c r="H728" s="141"/>
      <c r="I728" s="141"/>
      <c r="J728" s="141"/>
      <c r="K728" s="141"/>
      <c r="L728" s="141"/>
      <c r="M728" s="141"/>
      <c r="N728" s="141"/>
      <c r="O728" s="141"/>
      <c r="P728" s="141"/>
      <c r="Q728" s="141"/>
      <c r="R728" s="141"/>
      <c r="S728" s="141"/>
      <c r="T728" s="141"/>
      <c r="U728" s="141"/>
      <c r="V728" s="141"/>
      <c r="W728" s="141"/>
      <c r="X728" s="141"/>
      <c r="Y728" s="141"/>
      <c r="Z728" s="141"/>
      <c r="AA728" s="141"/>
      <c r="AB728" s="141"/>
      <c r="AC728" s="141"/>
      <c r="AD728" s="146"/>
      <c r="AE728" s="141"/>
      <c r="AF728" s="141"/>
      <c r="AG728" s="141"/>
      <c r="AH728" s="141"/>
      <c r="AI728" s="141"/>
      <c r="AJ728" s="141"/>
      <c r="AK728" s="141"/>
      <c r="AL728" s="141"/>
      <c r="AM728" s="141"/>
      <c r="AN728" s="141"/>
      <c r="AO728" s="141"/>
      <c r="AP728" s="141"/>
      <c r="AQ728" s="141"/>
      <c r="AR728" s="141"/>
      <c r="AS728" s="141"/>
      <c r="AT728" s="141"/>
      <c r="AU728" s="141"/>
      <c r="AV728" s="141"/>
      <c r="AW728" s="141"/>
      <c r="AX728" s="141"/>
      <c r="AY728" s="141"/>
      <c r="AZ728" s="141"/>
      <c r="BA728" s="141"/>
      <c r="BB728" s="141"/>
      <c r="BC728" s="141"/>
    </row>
    <row r="729" spans="1:55" ht="15.75" customHeight="1">
      <c r="A729" s="141"/>
      <c r="B729" s="141"/>
      <c r="C729" s="141"/>
      <c r="D729" s="141"/>
      <c r="E729" s="141"/>
      <c r="F729" s="141"/>
      <c r="G729" s="141"/>
      <c r="H729" s="141"/>
      <c r="I729" s="141"/>
      <c r="J729" s="141"/>
      <c r="K729" s="141"/>
      <c r="L729" s="141"/>
      <c r="M729" s="141"/>
      <c r="N729" s="141"/>
      <c r="O729" s="141"/>
      <c r="P729" s="141"/>
      <c r="Q729" s="141"/>
      <c r="R729" s="141"/>
      <c r="S729" s="141"/>
      <c r="T729" s="141"/>
      <c r="U729" s="141"/>
      <c r="V729" s="141"/>
      <c r="W729" s="141"/>
      <c r="X729" s="141"/>
      <c r="Y729" s="141"/>
      <c r="Z729" s="141"/>
      <c r="AA729" s="141"/>
      <c r="AB729" s="141"/>
      <c r="AC729" s="141"/>
      <c r="AD729" s="146"/>
      <c r="AE729" s="141"/>
      <c r="AF729" s="141"/>
      <c r="AG729" s="141"/>
      <c r="AH729" s="141"/>
      <c r="AI729" s="141"/>
      <c r="AJ729" s="141"/>
      <c r="AK729" s="141"/>
      <c r="AL729" s="141"/>
      <c r="AM729" s="141"/>
      <c r="AN729" s="141"/>
      <c r="AO729" s="141"/>
      <c r="AP729" s="141"/>
      <c r="AQ729" s="141"/>
      <c r="AR729" s="141"/>
      <c r="AS729" s="141"/>
      <c r="AT729" s="141"/>
      <c r="AU729" s="141"/>
      <c r="AV729" s="141"/>
      <c r="AW729" s="141"/>
      <c r="AX729" s="141"/>
      <c r="AY729" s="141"/>
      <c r="AZ729" s="141"/>
      <c r="BA729" s="141"/>
      <c r="BB729" s="141"/>
      <c r="BC729" s="141"/>
    </row>
    <row r="730" spans="1:55" ht="15.75" customHeight="1">
      <c r="A730" s="141"/>
      <c r="B730" s="141"/>
      <c r="C730" s="141"/>
      <c r="D730" s="141"/>
      <c r="E730" s="141"/>
      <c r="F730" s="141"/>
      <c r="G730" s="141"/>
      <c r="H730" s="141"/>
      <c r="I730" s="141"/>
      <c r="J730" s="141"/>
      <c r="K730" s="141"/>
      <c r="L730" s="141"/>
      <c r="M730" s="141"/>
      <c r="N730" s="141"/>
      <c r="O730" s="141"/>
      <c r="P730" s="141"/>
      <c r="Q730" s="141"/>
      <c r="R730" s="141"/>
      <c r="S730" s="141"/>
      <c r="T730" s="141"/>
      <c r="U730" s="141"/>
      <c r="V730" s="141"/>
      <c r="W730" s="141"/>
      <c r="X730" s="141"/>
      <c r="Y730" s="141"/>
      <c r="Z730" s="141"/>
      <c r="AA730" s="141"/>
      <c r="AB730" s="141"/>
      <c r="AC730" s="141"/>
      <c r="AD730" s="146"/>
      <c r="AE730" s="141"/>
      <c r="AF730" s="141"/>
      <c r="AG730" s="141"/>
      <c r="AH730" s="141"/>
      <c r="AI730" s="141"/>
      <c r="AJ730" s="141"/>
      <c r="AK730" s="141"/>
      <c r="AL730" s="141"/>
      <c r="AM730" s="141"/>
      <c r="AN730" s="141"/>
      <c r="AO730" s="141"/>
      <c r="AP730" s="141"/>
      <c r="AQ730" s="141"/>
      <c r="AR730" s="141"/>
      <c r="AS730" s="141"/>
      <c r="AT730" s="141"/>
      <c r="AU730" s="141"/>
      <c r="AV730" s="141"/>
      <c r="AW730" s="141"/>
      <c r="AX730" s="141"/>
      <c r="AY730" s="141"/>
      <c r="AZ730" s="141"/>
      <c r="BA730" s="141"/>
      <c r="BB730" s="141"/>
      <c r="BC730" s="141"/>
    </row>
    <row r="731" spans="1:55" ht="15.75" customHeight="1">
      <c r="A731" s="141"/>
      <c r="B731" s="141"/>
      <c r="C731" s="141"/>
      <c r="D731" s="141"/>
      <c r="E731" s="141"/>
      <c r="F731" s="141"/>
      <c r="G731" s="141"/>
      <c r="H731" s="141"/>
      <c r="I731" s="141"/>
      <c r="J731" s="141"/>
      <c r="K731" s="141"/>
      <c r="L731" s="141"/>
      <c r="M731" s="141"/>
      <c r="N731" s="141"/>
      <c r="O731" s="141"/>
      <c r="P731" s="141"/>
      <c r="Q731" s="141"/>
      <c r="R731" s="141"/>
      <c r="S731" s="141"/>
      <c r="T731" s="141"/>
      <c r="U731" s="141"/>
      <c r="V731" s="141"/>
      <c r="W731" s="141"/>
      <c r="X731" s="141"/>
      <c r="Y731" s="141"/>
      <c r="Z731" s="141"/>
      <c r="AA731" s="141"/>
      <c r="AB731" s="141"/>
      <c r="AC731" s="141"/>
      <c r="AD731" s="146"/>
      <c r="AE731" s="141"/>
      <c r="AF731" s="141"/>
      <c r="AG731" s="141"/>
      <c r="AH731" s="141"/>
      <c r="AI731" s="141"/>
      <c r="AJ731" s="141"/>
      <c r="AK731" s="141"/>
      <c r="AL731" s="141"/>
      <c r="AM731" s="141"/>
      <c r="AN731" s="141"/>
      <c r="AO731" s="141"/>
      <c r="AP731" s="141"/>
      <c r="AQ731" s="141"/>
      <c r="AR731" s="141"/>
      <c r="AS731" s="141"/>
      <c r="AT731" s="141"/>
      <c r="AU731" s="141"/>
      <c r="AV731" s="141"/>
      <c r="AW731" s="141"/>
      <c r="AX731" s="141"/>
      <c r="AY731" s="141"/>
      <c r="AZ731" s="141"/>
      <c r="BA731" s="141"/>
      <c r="BB731" s="141"/>
      <c r="BC731" s="141"/>
    </row>
    <row r="732" spans="1:55" ht="15.75" customHeight="1">
      <c r="A732" s="141"/>
      <c r="B732" s="141"/>
      <c r="C732" s="141"/>
      <c r="D732" s="141"/>
      <c r="E732" s="141"/>
      <c r="F732" s="141"/>
      <c r="G732" s="141"/>
      <c r="H732" s="141"/>
      <c r="I732" s="141"/>
      <c r="J732" s="141"/>
      <c r="K732" s="141"/>
      <c r="L732" s="141"/>
      <c r="M732" s="141"/>
      <c r="N732" s="141"/>
      <c r="O732" s="141"/>
      <c r="P732" s="141"/>
      <c r="Q732" s="141"/>
      <c r="R732" s="141"/>
      <c r="S732" s="141"/>
      <c r="T732" s="141"/>
      <c r="U732" s="141"/>
      <c r="V732" s="141"/>
      <c r="W732" s="141"/>
      <c r="X732" s="141"/>
      <c r="Y732" s="141"/>
      <c r="Z732" s="141"/>
      <c r="AA732" s="141"/>
      <c r="AB732" s="141"/>
      <c r="AC732" s="141"/>
      <c r="AD732" s="146"/>
      <c r="AE732" s="141"/>
      <c r="AF732" s="141"/>
      <c r="AG732" s="141"/>
      <c r="AH732" s="141"/>
      <c r="AI732" s="141"/>
      <c r="AJ732" s="141"/>
      <c r="AK732" s="141"/>
      <c r="AL732" s="141"/>
      <c r="AM732" s="141"/>
      <c r="AN732" s="141"/>
      <c r="AO732" s="141"/>
      <c r="AP732" s="141"/>
      <c r="AQ732" s="141"/>
      <c r="AR732" s="141"/>
      <c r="AS732" s="141"/>
      <c r="AT732" s="141"/>
      <c r="AU732" s="141"/>
      <c r="AV732" s="141"/>
      <c r="AW732" s="141"/>
      <c r="AX732" s="141"/>
      <c r="AY732" s="141"/>
      <c r="AZ732" s="141"/>
      <c r="BA732" s="141"/>
      <c r="BB732" s="141"/>
      <c r="BC732" s="141"/>
    </row>
    <row r="733" spans="1:55" ht="15.75" customHeight="1">
      <c r="A733" s="141"/>
      <c r="B733" s="141"/>
      <c r="C733" s="141"/>
      <c r="D733" s="141"/>
      <c r="E733" s="141"/>
      <c r="F733" s="141"/>
      <c r="G733" s="141"/>
      <c r="H733" s="141"/>
      <c r="I733" s="141"/>
      <c r="J733" s="141"/>
      <c r="K733" s="141"/>
      <c r="L733" s="141"/>
      <c r="M733" s="141"/>
      <c r="N733" s="141"/>
      <c r="O733" s="141"/>
      <c r="P733" s="141"/>
      <c r="Q733" s="141"/>
      <c r="R733" s="141"/>
      <c r="S733" s="141"/>
      <c r="T733" s="141"/>
      <c r="U733" s="141"/>
      <c r="V733" s="141"/>
      <c r="W733" s="141"/>
      <c r="X733" s="141"/>
      <c r="Y733" s="141"/>
      <c r="Z733" s="141"/>
      <c r="AA733" s="141"/>
      <c r="AB733" s="141"/>
      <c r="AC733" s="141"/>
      <c r="AD733" s="146"/>
      <c r="AE733" s="141"/>
      <c r="AF733" s="141"/>
      <c r="AG733" s="141"/>
      <c r="AH733" s="141"/>
      <c r="AI733" s="141"/>
      <c r="AJ733" s="141"/>
      <c r="AK733" s="141"/>
      <c r="AL733" s="141"/>
      <c r="AM733" s="141"/>
      <c r="AN733" s="141"/>
      <c r="AO733" s="141"/>
      <c r="AP733" s="141"/>
      <c r="AQ733" s="141"/>
      <c r="AR733" s="141"/>
      <c r="AS733" s="141"/>
      <c r="AT733" s="141"/>
      <c r="AU733" s="141"/>
      <c r="AV733" s="141"/>
      <c r="AW733" s="141"/>
      <c r="AX733" s="141"/>
      <c r="AY733" s="141"/>
      <c r="AZ733" s="141"/>
      <c r="BA733" s="141"/>
      <c r="BB733" s="141"/>
      <c r="BC733" s="141"/>
    </row>
    <row r="734" spans="1:55" ht="15.75" customHeight="1">
      <c r="A734" s="141"/>
      <c r="B734" s="141"/>
      <c r="C734" s="141"/>
      <c r="D734" s="141"/>
      <c r="E734" s="141"/>
      <c r="F734" s="141"/>
      <c r="G734" s="141"/>
      <c r="H734" s="141"/>
      <c r="I734" s="141"/>
      <c r="J734" s="141"/>
      <c r="K734" s="141"/>
      <c r="L734" s="141"/>
      <c r="M734" s="141"/>
      <c r="N734" s="141"/>
      <c r="O734" s="141"/>
      <c r="P734" s="141"/>
      <c r="Q734" s="141"/>
      <c r="R734" s="141"/>
      <c r="S734" s="141"/>
      <c r="T734" s="141"/>
      <c r="U734" s="141"/>
      <c r="V734" s="141"/>
      <c r="W734" s="141"/>
      <c r="X734" s="141"/>
      <c r="Y734" s="141"/>
      <c r="Z734" s="141"/>
      <c r="AA734" s="141"/>
      <c r="AB734" s="141"/>
      <c r="AC734" s="141"/>
      <c r="AD734" s="146"/>
      <c r="AE734" s="141"/>
      <c r="AF734" s="141"/>
      <c r="AG734" s="141"/>
      <c r="AH734" s="141"/>
      <c r="AI734" s="141"/>
      <c r="AJ734" s="141"/>
      <c r="AK734" s="141"/>
      <c r="AL734" s="141"/>
      <c r="AM734" s="141"/>
      <c r="AN734" s="141"/>
      <c r="AO734" s="141"/>
      <c r="AP734" s="141"/>
      <c r="AQ734" s="141"/>
      <c r="AR734" s="141"/>
      <c r="AS734" s="141"/>
      <c r="AT734" s="141"/>
      <c r="AU734" s="141"/>
      <c r="AV734" s="141"/>
      <c r="AW734" s="141"/>
      <c r="AX734" s="141"/>
      <c r="AY734" s="141"/>
      <c r="AZ734" s="141"/>
      <c r="BA734" s="141"/>
      <c r="BB734" s="141"/>
      <c r="BC734" s="141"/>
    </row>
    <row r="735" spans="1:55" ht="15.75" customHeight="1">
      <c r="A735" s="141"/>
      <c r="B735" s="141"/>
      <c r="C735" s="141"/>
      <c r="D735" s="141"/>
      <c r="E735" s="141"/>
      <c r="F735" s="141"/>
      <c r="G735" s="141"/>
      <c r="H735" s="141"/>
      <c r="I735" s="141"/>
      <c r="J735" s="141"/>
      <c r="K735" s="141"/>
      <c r="L735" s="141"/>
      <c r="M735" s="141"/>
      <c r="N735" s="141"/>
      <c r="O735" s="141"/>
      <c r="P735" s="141"/>
      <c r="Q735" s="141"/>
      <c r="R735" s="141"/>
      <c r="S735" s="141"/>
      <c r="T735" s="141"/>
      <c r="U735" s="141"/>
      <c r="V735" s="141"/>
      <c r="W735" s="141"/>
      <c r="X735" s="141"/>
      <c r="Y735" s="141"/>
      <c r="Z735" s="141"/>
      <c r="AA735" s="141"/>
      <c r="AB735" s="141"/>
      <c r="AC735" s="141"/>
      <c r="AD735" s="146"/>
      <c r="AE735" s="141"/>
      <c r="AF735" s="141"/>
      <c r="AG735" s="141"/>
      <c r="AH735" s="141"/>
      <c r="AI735" s="141"/>
      <c r="AJ735" s="141"/>
      <c r="AK735" s="141"/>
      <c r="AL735" s="141"/>
      <c r="AM735" s="141"/>
      <c r="AN735" s="141"/>
      <c r="AO735" s="141"/>
      <c r="AP735" s="141"/>
      <c r="AQ735" s="141"/>
      <c r="AR735" s="141"/>
      <c r="AS735" s="141"/>
      <c r="AT735" s="141"/>
      <c r="AU735" s="141"/>
      <c r="AV735" s="141"/>
      <c r="AW735" s="141"/>
      <c r="AX735" s="141"/>
      <c r="AY735" s="141"/>
      <c r="AZ735" s="141"/>
      <c r="BA735" s="141"/>
      <c r="BB735" s="141"/>
      <c r="BC735" s="141"/>
    </row>
    <row r="736" spans="1:55" ht="15.75" customHeight="1">
      <c r="A736" s="141"/>
      <c r="B736" s="141"/>
      <c r="C736" s="141"/>
      <c r="D736" s="141"/>
      <c r="E736" s="141"/>
      <c r="F736" s="141"/>
      <c r="G736" s="141"/>
      <c r="H736" s="141"/>
      <c r="I736" s="141"/>
      <c r="J736" s="141"/>
      <c r="K736" s="141"/>
      <c r="L736" s="141"/>
      <c r="M736" s="141"/>
      <c r="N736" s="141"/>
      <c r="O736" s="141"/>
      <c r="P736" s="141"/>
      <c r="Q736" s="141"/>
      <c r="R736" s="141"/>
      <c r="S736" s="141"/>
      <c r="T736" s="141"/>
      <c r="U736" s="141"/>
      <c r="V736" s="141"/>
      <c r="W736" s="141"/>
      <c r="X736" s="141"/>
      <c r="Y736" s="141"/>
      <c r="Z736" s="141"/>
      <c r="AA736" s="141"/>
      <c r="AB736" s="141"/>
      <c r="AC736" s="141"/>
      <c r="AD736" s="146"/>
      <c r="AE736" s="141"/>
      <c r="AF736" s="141"/>
      <c r="AG736" s="141"/>
      <c r="AH736" s="141"/>
      <c r="AI736" s="141"/>
      <c r="AJ736" s="141"/>
      <c r="AK736" s="141"/>
      <c r="AL736" s="141"/>
      <c r="AM736" s="141"/>
      <c r="AN736" s="141"/>
      <c r="AO736" s="141"/>
      <c r="AP736" s="141"/>
      <c r="AQ736" s="141"/>
      <c r="AR736" s="141"/>
      <c r="AS736" s="141"/>
      <c r="AT736" s="141"/>
      <c r="AU736" s="141"/>
      <c r="AV736" s="141"/>
      <c r="AW736" s="141"/>
      <c r="AX736" s="141"/>
      <c r="AY736" s="141"/>
      <c r="AZ736" s="141"/>
      <c r="BA736" s="141"/>
      <c r="BB736" s="141"/>
      <c r="BC736" s="141"/>
    </row>
    <row r="737" spans="1:55" ht="15.75" customHeight="1">
      <c r="A737" s="141"/>
      <c r="B737" s="141"/>
      <c r="C737" s="141"/>
      <c r="D737" s="141"/>
      <c r="E737" s="141"/>
      <c r="F737" s="141"/>
      <c r="G737" s="141"/>
      <c r="H737" s="141"/>
      <c r="I737" s="141"/>
      <c r="J737" s="141"/>
      <c r="K737" s="141"/>
      <c r="L737" s="141"/>
      <c r="M737" s="141"/>
      <c r="N737" s="141"/>
      <c r="O737" s="141"/>
      <c r="P737" s="141"/>
      <c r="Q737" s="141"/>
      <c r="R737" s="141"/>
      <c r="S737" s="141"/>
      <c r="T737" s="141"/>
      <c r="U737" s="141"/>
      <c r="V737" s="141"/>
      <c r="W737" s="141"/>
      <c r="X737" s="141"/>
      <c r="Y737" s="141"/>
      <c r="Z737" s="141"/>
      <c r="AA737" s="141"/>
      <c r="AB737" s="141"/>
      <c r="AC737" s="141"/>
      <c r="AD737" s="146"/>
      <c r="AE737" s="141"/>
      <c r="AF737" s="141"/>
      <c r="AG737" s="141"/>
      <c r="AH737" s="141"/>
      <c r="AI737" s="141"/>
      <c r="AJ737" s="141"/>
      <c r="AK737" s="141"/>
      <c r="AL737" s="141"/>
      <c r="AM737" s="141"/>
      <c r="AN737" s="141"/>
      <c r="AO737" s="141"/>
      <c r="AP737" s="141"/>
      <c r="AQ737" s="141"/>
      <c r="AR737" s="141"/>
      <c r="AS737" s="141"/>
      <c r="AT737" s="141"/>
      <c r="AU737" s="141"/>
      <c r="AV737" s="141"/>
      <c r="AW737" s="141"/>
      <c r="AX737" s="141"/>
      <c r="AY737" s="141"/>
      <c r="AZ737" s="141"/>
      <c r="BA737" s="141"/>
      <c r="BB737" s="141"/>
      <c r="BC737" s="141"/>
    </row>
    <row r="738" spans="1:55" ht="15.75" customHeight="1">
      <c r="A738" s="141"/>
      <c r="B738" s="141"/>
      <c r="C738" s="141"/>
      <c r="D738" s="141"/>
      <c r="E738" s="141"/>
      <c r="F738" s="141"/>
      <c r="G738" s="141"/>
      <c r="H738" s="141"/>
      <c r="I738" s="141"/>
      <c r="J738" s="141"/>
      <c r="K738" s="141"/>
      <c r="L738" s="141"/>
      <c r="M738" s="141"/>
      <c r="N738" s="141"/>
      <c r="O738" s="141"/>
      <c r="P738" s="141"/>
      <c r="Q738" s="141"/>
      <c r="R738" s="141"/>
      <c r="S738" s="141"/>
      <c r="T738" s="141"/>
      <c r="U738" s="141"/>
      <c r="V738" s="141"/>
      <c r="W738" s="141"/>
      <c r="X738" s="141"/>
      <c r="Y738" s="141"/>
      <c r="Z738" s="141"/>
      <c r="AA738" s="141"/>
      <c r="AB738" s="141"/>
      <c r="AC738" s="141"/>
      <c r="AD738" s="146"/>
      <c r="AE738" s="141"/>
      <c r="AF738" s="141"/>
      <c r="AG738" s="141"/>
      <c r="AH738" s="141"/>
      <c r="AI738" s="141"/>
      <c r="AJ738" s="141"/>
      <c r="AK738" s="141"/>
      <c r="AL738" s="141"/>
      <c r="AM738" s="141"/>
      <c r="AN738" s="141"/>
      <c r="AO738" s="141"/>
      <c r="AP738" s="141"/>
      <c r="AQ738" s="141"/>
      <c r="AR738" s="141"/>
      <c r="AS738" s="141"/>
      <c r="AT738" s="141"/>
      <c r="AU738" s="141"/>
      <c r="AV738" s="141"/>
      <c r="AW738" s="141"/>
      <c r="AX738" s="141"/>
      <c r="AY738" s="141"/>
      <c r="AZ738" s="141"/>
      <c r="BA738" s="141"/>
      <c r="BB738" s="141"/>
      <c r="BC738" s="141"/>
    </row>
    <row r="739" spans="1:55" ht="15.75" customHeight="1">
      <c r="A739" s="141"/>
      <c r="B739" s="141"/>
      <c r="C739" s="141"/>
      <c r="D739" s="141"/>
      <c r="E739" s="141"/>
      <c r="F739" s="141"/>
      <c r="G739" s="141"/>
      <c r="H739" s="141"/>
      <c r="I739" s="141"/>
      <c r="J739" s="141"/>
      <c r="K739" s="141"/>
      <c r="L739" s="141"/>
      <c r="M739" s="141"/>
      <c r="N739" s="141"/>
      <c r="O739" s="141"/>
      <c r="P739" s="141"/>
      <c r="Q739" s="141"/>
      <c r="R739" s="141"/>
      <c r="S739" s="141"/>
      <c r="T739" s="141"/>
      <c r="U739" s="141"/>
      <c r="V739" s="141"/>
      <c r="W739" s="141"/>
      <c r="X739" s="141"/>
      <c r="Y739" s="141"/>
      <c r="Z739" s="141"/>
      <c r="AA739" s="141"/>
      <c r="AB739" s="141"/>
      <c r="AC739" s="141"/>
      <c r="AD739" s="146"/>
      <c r="AE739" s="141"/>
      <c r="AF739" s="141"/>
      <c r="AG739" s="141"/>
      <c r="AH739" s="141"/>
      <c r="AI739" s="141"/>
      <c r="AJ739" s="141"/>
      <c r="AK739" s="141"/>
      <c r="AL739" s="141"/>
      <c r="AM739" s="141"/>
      <c r="AN739" s="141"/>
      <c r="AO739" s="141"/>
      <c r="AP739" s="141"/>
      <c r="AQ739" s="141"/>
      <c r="AR739" s="141"/>
      <c r="AS739" s="141"/>
      <c r="AT739" s="141"/>
      <c r="AU739" s="141"/>
      <c r="AV739" s="141"/>
      <c r="AW739" s="141"/>
      <c r="AX739" s="141"/>
      <c r="AY739" s="141"/>
      <c r="AZ739" s="141"/>
      <c r="BA739" s="141"/>
      <c r="BB739" s="141"/>
      <c r="BC739" s="141"/>
    </row>
    <row r="740" spans="1:55" ht="15.75" customHeight="1">
      <c r="A740" s="141"/>
      <c r="B740" s="141"/>
      <c r="C740" s="141"/>
      <c r="D740" s="141"/>
      <c r="E740" s="141"/>
      <c r="F740" s="141"/>
      <c r="G740" s="141"/>
      <c r="H740" s="141"/>
      <c r="I740" s="141"/>
      <c r="J740" s="141"/>
      <c r="K740" s="141"/>
      <c r="L740" s="141"/>
      <c r="M740" s="141"/>
      <c r="N740" s="141"/>
      <c r="O740" s="141"/>
      <c r="P740" s="141"/>
      <c r="Q740" s="141"/>
      <c r="R740" s="141"/>
      <c r="S740" s="141"/>
      <c r="T740" s="141"/>
      <c r="U740" s="141"/>
      <c r="V740" s="141"/>
      <c r="W740" s="141"/>
      <c r="X740" s="141"/>
      <c r="Y740" s="141"/>
      <c r="Z740" s="141"/>
      <c r="AA740" s="141"/>
      <c r="AB740" s="141"/>
      <c r="AC740" s="141"/>
      <c r="AD740" s="146"/>
      <c r="AE740" s="141"/>
      <c r="AF740" s="141"/>
      <c r="AG740" s="141"/>
      <c r="AH740" s="141"/>
      <c r="AI740" s="141"/>
      <c r="AJ740" s="141"/>
      <c r="AK740" s="141"/>
      <c r="AL740" s="141"/>
      <c r="AM740" s="141"/>
      <c r="AN740" s="141"/>
      <c r="AO740" s="141"/>
      <c r="AP740" s="141"/>
      <c r="AQ740" s="141"/>
      <c r="AR740" s="141"/>
      <c r="AS740" s="141"/>
      <c r="AT740" s="141"/>
      <c r="AU740" s="141"/>
      <c r="AV740" s="141"/>
      <c r="AW740" s="141"/>
      <c r="AX740" s="141"/>
      <c r="AY740" s="141"/>
      <c r="AZ740" s="141"/>
      <c r="BA740" s="141"/>
      <c r="BB740" s="141"/>
      <c r="BC740" s="141"/>
    </row>
    <row r="741" spans="1:55" ht="15.75" customHeight="1">
      <c r="A741" s="141"/>
      <c r="B741" s="141"/>
      <c r="C741" s="141"/>
      <c r="D741" s="141"/>
      <c r="E741" s="141"/>
      <c r="F741" s="141"/>
      <c r="G741" s="141"/>
      <c r="H741" s="141"/>
      <c r="I741" s="141"/>
      <c r="J741" s="141"/>
      <c r="K741" s="141"/>
      <c r="L741" s="141"/>
      <c r="M741" s="141"/>
      <c r="N741" s="141"/>
      <c r="O741" s="141"/>
      <c r="P741" s="141"/>
      <c r="Q741" s="141"/>
      <c r="R741" s="141"/>
      <c r="S741" s="141"/>
      <c r="T741" s="141"/>
      <c r="U741" s="141"/>
      <c r="V741" s="141"/>
      <c r="W741" s="141"/>
      <c r="X741" s="141"/>
      <c r="Y741" s="141"/>
      <c r="Z741" s="141"/>
      <c r="AA741" s="141"/>
      <c r="AB741" s="141"/>
      <c r="AC741" s="141"/>
      <c r="AD741" s="146"/>
      <c r="AE741" s="141"/>
      <c r="AF741" s="141"/>
      <c r="AG741" s="141"/>
      <c r="AH741" s="141"/>
      <c r="AI741" s="141"/>
      <c r="AJ741" s="141"/>
      <c r="AK741" s="141"/>
      <c r="AL741" s="141"/>
      <c r="AM741" s="141"/>
      <c r="AN741" s="141"/>
      <c r="AO741" s="141"/>
      <c r="AP741" s="141"/>
      <c r="AQ741" s="141"/>
      <c r="AR741" s="141"/>
      <c r="AS741" s="141"/>
      <c r="AT741" s="141"/>
      <c r="AU741" s="141"/>
      <c r="AV741" s="141"/>
      <c r="AW741" s="141"/>
      <c r="AX741" s="141"/>
      <c r="AY741" s="141"/>
      <c r="AZ741" s="141"/>
      <c r="BA741" s="141"/>
      <c r="BB741" s="141"/>
      <c r="BC741" s="141"/>
    </row>
    <row r="742" spans="1:55" ht="15.75" customHeight="1">
      <c r="A742" s="141"/>
      <c r="B742" s="141"/>
      <c r="C742" s="141"/>
      <c r="D742" s="141"/>
      <c r="E742" s="141"/>
      <c r="F742" s="141"/>
      <c r="G742" s="141"/>
      <c r="H742" s="141"/>
      <c r="I742" s="141"/>
      <c r="J742" s="141"/>
      <c r="K742" s="141"/>
      <c r="L742" s="141"/>
      <c r="M742" s="141"/>
      <c r="N742" s="141"/>
      <c r="O742" s="141"/>
      <c r="P742" s="141"/>
      <c r="Q742" s="141"/>
      <c r="R742" s="141"/>
      <c r="S742" s="141"/>
      <c r="T742" s="141"/>
      <c r="U742" s="141"/>
      <c r="V742" s="141"/>
      <c r="W742" s="141"/>
      <c r="X742" s="141"/>
      <c r="Y742" s="141"/>
      <c r="Z742" s="141"/>
      <c r="AA742" s="141"/>
      <c r="AB742" s="141"/>
      <c r="AC742" s="141"/>
      <c r="AD742" s="146"/>
      <c r="AE742" s="141"/>
      <c r="AF742" s="141"/>
      <c r="AG742" s="141"/>
      <c r="AH742" s="141"/>
      <c r="AI742" s="141"/>
      <c r="AJ742" s="141"/>
      <c r="AK742" s="141"/>
      <c r="AL742" s="141"/>
      <c r="AM742" s="141"/>
      <c r="AN742" s="141"/>
      <c r="AO742" s="141"/>
      <c r="AP742" s="141"/>
      <c r="AQ742" s="141"/>
      <c r="AR742" s="141"/>
      <c r="AS742" s="141"/>
      <c r="AT742" s="141"/>
      <c r="AU742" s="141"/>
      <c r="AV742" s="141"/>
      <c r="AW742" s="141"/>
      <c r="AX742" s="141"/>
      <c r="AY742" s="141"/>
      <c r="AZ742" s="141"/>
      <c r="BA742" s="141"/>
      <c r="BB742" s="141"/>
      <c r="BC742" s="141"/>
    </row>
    <row r="743" spans="1:55" ht="15.75" customHeight="1">
      <c r="A743" s="141"/>
      <c r="B743" s="141"/>
      <c r="C743" s="141"/>
      <c r="D743" s="141"/>
      <c r="E743" s="141"/>
      <c r="F743" s="141"/>
      <c r="G743" s="141"/>
      <c r="H743" s="141"/>
      <c r="I743" s="141"/>
      <c r="J743" s="141"/>
      <c r="K743" s="141"/>
      <c r="L743" s="141"/>
      <c r="M743" s="141"/>
      <c r="N743" s="141"/>
      <c r="O743" s="141"/>
      <c r="P743" s="141"/>
      <c r="Q743" s="141"/>
      <c r="R743" s="141"/>
      <c r="S743" s="141"/>
      <c r="T743" s="141"/>
      <c r="U743" s="141"/>
      <c r="V743" s="141"/>
      <c r="W743" s="141"/>
      <c r="X743" s="141"/>
      <c r="Y743" s="141"/>
      <c r="Z743" s="141"/>
      <c r="AA743" s="141"/>
      <c r="AB743" s="141"/>
      <c r="AC743" s="141"/>
      <c r="AD743" s="146"/>
      <c r="AE743" s="141"/>
      <c r="AF743" s="141"/>
      <c r="AG743" s="141"/>
      <c r="AH743" s="141"/>
      <c r="AI743" s="141"/>
      <c r="AJ743" s="141"/>
      <c r="AK743" s="141"/>
      <c r="AL743" s="141"/>
      <c r="AM743" s="141"/>
      <c r="AN743" s="141"/>
      <c r="AO743" s="141"/>
      <c r="AP743" s="141"/>
      <c r="AQ743" s="141"/>
      <c r="AR743" s="141"/>
      <c r="AS743" s="141"/>
      <c r="AT743" s="141"/>
      <c r="AU743" s="141"/>
      <c r="AV743" s="141"/>
      <c r="AW743" s="141"/>
      <c r="AX743" s="141"/>
      <c r="AY743" s="141"/>
      <c r="AZ743" s="141"/>
      <c r="BA743" s="141"/>
      <c r="BB743" s="141"/>
      <c r="BC743" s="141"/>
    </row>
    <row r="744" spans="1:55" ht="15.75" customHeight="1">
      <c r="A744" s="141"/>
      <c r="B744" s="141"/>
      <c r="C744" s="141"/>
      <c r="D744" s="141"/>
      <c r="E744" s="141"/>
      <c r="F744" s="141"/>
      <c r="G744" s="141"/>
      <c r="H744" s="141"/>
      <c r="I744" s="141"/>
      <c r="J744" s="141"/>
      <c r="K744" s="141"/>
      <c r="L744" s="141"/>
      <c r="M744" s="141"/>
      <c r="N744" s="141"/>
      <c r="O744" s="141"/>
      <c r="P744" s="141"/>
      <c r="Q744" s="141"/>
      <c r="R744" s="141"/>
      <c r="S744" s="141"/>
      <c r="T744" s="141"/>
      <c r="U744" s="141"/>
      <c r="V744" s="141"/>
      <c r="W744" s="141"/>
      <c r="X744" s="141"/>
      <c r="Y744" s="141"/>
      <c r="Z744" s="141"/>
      <c r="AA744" s="141"/>
      <c r="AB744" s="141"/>
      <c r="AC744" s="141"/>
      <c r="AD744" s="146"/>
      <c r="AE744" s="141"/>
      <c r="AF744" s="141"/>
      <c r="AG744" s="141"/>
      <c r="AH744" s="141"/>
      <c r="AI744" s="141"/>
      <c r="AJ744" s="141"/>
      <c r="AK744" s="141"/>
      <c r="AL744" s="141"/>
      <c r="AM744" s="141"/>
      <c r="AN744" s="141"/>
      <c r="AO744" s="141"/>
      <c r="AP744" s="141"/>
      <c r="AQ744" s="141"/>
      <c r="AR744" s="141"/>
      <c r="AS744" s="141"/>
      <c r="AT744" s="141"/>
      <c r="AU744" s="141"/>
      <c r="AV744" s="141"/>
      <c r="AW744" s="141"/>
      <c r="AX744" s="141"/>
      <c r="AY744" s="141"/>
      <c r="AZ744" s="141"/>
      <c r="BA744" s="141"/>
      <c r="BB744" s="141"/>
      <c r="BC744" s="141"/>
    </row>
    <row r="745" spans="1:55" ht="15.75" customHeight="1">
      <c r="A745" s="141"/>
      <c r="B745" s="141"/>
      <c r="C745" s="141"/>
      <c r="D745" s="141"/>
      <c r="E745" s="141"/>
      <c r="F745" s="141"/>
      <c r="G745" s="141"/>
      <c r="H745" s="141"/>
      <c r="I745" s="141"/>
      <c r="J745" s="141"/>
      <c r="K745" s="141"/>
      <c r="L745" s="141"/>
      <c r="M745" s="141"/>
      <c r="N745" s="141"/>
      <c r="O745" s="141"/>
      <c r="P745" s="141"/>
      <c r="Q745" s="141"/>
      <c r="R745" s="141"/>
      <c r="S745" s="141"/>
      <c r="T745" s="141"/>
      <c r="U745" s="141"/>
      <c r="V745" s="141"/>
      <c r="W745" s="141"/>
      <c r="X745" s="141"/>
      <c r="Y745" s="141"/>
      <c r="Z745" s="141"/>
      <c r="AA745" s="141"/>
      <c r="AB745" s="141"/>
      <c r="AC745" s="141"/>
      <c r="AD745" s="146"/>
      <c r="AE745" s="141"/>
      <c r="AF745" s="141"/>
      <c r="AG745" s="141"/>
      <c r="AH745" s="141"/>
      <c r="AI745" s="141"/>
      <c r="AJ745" s="141"/>
      <c r="AK745" s="141"/>
      <c r="AL745" s="141"/>
      <c r="AM745" s="141"/>
      <c r="AN745" s="141"/>
      <c r="AO745" s="141"/>
      <c r="AP745" s="141"/>
      <c r="AQ745" s="141"/>
      <c r="AR745" s="141"/>
      <c r="AS745" s="141"/>
      <c r="AT745" s="141"/>
      <c r="AU745" s="141"/>
      <c r="AV745" s="141"/>
      <c r="AW745" s="141"/>
      <c r="AX745" s="141"/>
      <c r="AY745" s="141"/>
      <c r="AZ745" s="141"/>
      <c r="BA745" s="141"/>
      <c r="BB745" s="141"/>
      <c r="BC745" s="141"/>
    </row>
    <row r="746" spans="1:55" ht="15.75" customHeight="1">
      <c r="A746" s="141"/>
      <c r="B746" s="141"/>
      <c r="C746" s="141"/>
      <c r="D746" s="141"/>
      <c r="E746" s="141"/>
      <c r="F746" s="141"/>
      <c r="G746" s="141"/>
      <c r="H746" s="141"/>
      <c r="I746" s="141"/>
      <c r="J746" s="141"/>
      <c r="K746" s="141"/>
      <c r="L746" s="141"/>
      <c r="M746" s="141"/>
      <c r="N746" s="141"/>
      <c r="O746" s="141"/>
      <c r="P746" s="141"/>
      <c r="Q746" s="141"/>
      <c r="R746" s="141"/>
      <c r="S746" s="141"/>
      <c r="T746" s="141"/>
      <c r="U746" s="141"/>
      <c r="V746" s="141"/>
      <c r="W746" s="141"/>
      <c r="X746" s="141"/>
      <c r="Y746" s="141"/>
      <c r="Z746" s="141"/>
      <c r="AA746" s="141"/>
      <c r="AB746" s="141"/>
      <c r="AC746" s="141"/>
      <c r="AD746" s="146"/>
      <c r="AE746" s="141"/>
      <c r="AF746" s="141"/>
      <c r="AG746" s="141"/>
      <c r="AH746" s="141"/>
      <c r="AI746" s="141"/>
      <c r="AJ746" s="141"/>
      <c r="AK746" s="141"/>
      <c r="AL746" s="141"/>
      <c r="AM746" s="141"/>
      <c r="AN746" s="141"/>
      <c r="AO746" s="141"/>
      <c r="AP746" s="141"/>
      <c r="AQ746" s="141"/>
      <c r="AR746" s="141"/>
      <c r="AS746" s="141"/>
      <c r="AT746" s="141"/>
      <c r="AU746" s="141"/>
      <c r="AV746" s="141"/>
      <c r="AW746" s="141"/>
      <c r="AX746" s="141"/>
      <c r="AY746" s="141"/>
      <c r="AZ746" s="141"/>
      <c r="BA746" s="141"/>
      <c r="BB746" s="141"/>
      <c r="BC746" s="141"/>
    </row>
    <row r="747" spans="1:55" ht="15.75" customHeight="1">
      <c r="A747" s="141"/>
      <c r="B747" s="141"/>
      <c r="C747" s="141"/>
      <c r="D747" s="141"/>
      <c r="E747" s="141"/>
      <c r="F747" s="141"/>
      <c r="G747" s="141"/>
      <c r="H747" s="141"/>
      <c r="I747" s="141"/>
      <c r="J747" s="141"/>
      <c r="K747" s="141"/>
      <c r="L747" s="141"/>
      <c r="M747" s="141"/>
      <c r="N747" s="141"/>
      <c r="O747" s="141"/>
      <c r="P747" s="141"/>
      <c r="Q747" s="141"/>
      <c r="R747" s="141"/>
      <c r="S747" s="141"/>
      <c r="T747" s="141"/>
      <c r="U747" s="141"/>
      <c r="V747" s="141"/>
      <c r="W747" s="141"/>
      <c r="X747" s="141"/>
      <c r="Y747" s="141"/>
      <c r="Z747" s="141"/>
      <c r="AA747" s="141"/>
      <c r="AB747" s="141"/>
      <c r="AC747" s="141"/>
      <c r="AD747" s="146"/>
      <c r="AE747" s="141"/>
      <c r="AF747" s="141"/>
      <c r="AG747" s="141"/>
      <c r="AH747" s="141"/>
      <c r="AI747" s="141"/>
      <c r="AJ747" s="141"/>
      <c r="AK747" s="141"/>
      <c r="AL747" s="141"/>
      <c r="AM747" s="141"/>
      <c r="AN747" s="141"/>
      <c r="AO747" s="141"/>
      <c r="AP747" s="141"/>
      <c r="AQ747" s="141"/>
      <c r="AR747" s="141"/>
      <c r="AS747" s="141"/>
      <c r="AT747" s="141"/>
      <c r="AU747" s="141"/>
      <c r="AV747" s="141"/>
      <c r="AW747" s="141"/>
      <c r="AX747" s="141"/>
      <c r="AY747" s="141"/>
      <c r="AZ747" s="141"/>
      <c r="BA747" s="141"/>
      <c r="BB747" s="141"/>
      <c r="BC747" s="141"/>
    </row>
    <row r="748" spans="1:55" ht="15.75" customHeight="1">
      <c r="A748" s="141"/>
      <c r="B748" s="141"/>
      <c r="C748" s="141"/>
      <c r="D748" s="141"/>
      <c r="E748" s="141"/>
      <c r="F748" s="141"/>
      <c r="G748" s="141"/>
      <c r="H748" s="141"/>
      <c r="I748" s="141"/>
      <c r="J748" s="141"/>
      <c r="K748" s="141"/>
      <c r="L748" s="141"/>
      <c r="M748" s="141"/>
      <c r="N748" s="141"/>
      <c r="O748" s="141"/>
      <c r="P748" s="141"/>
      <c r="Q748" s="141"/>
      <c r="R748" s="141"/>
      <c r="S748" s="141"/>
      <c r="T748" s="141"/>
      <c r="U748" s="141"/>
      <c r="V748" s="141"/>
      <c r="W748" s="141"/>
      <c r="X748" s="141"/>
      <c r="Y748" s="141"/>
      <c r="Z748" s="141"/>
      <c r="AA748" s="141"/>
      <c r="AB748" s="141"/>
      <c r="AC748" s="141"/>
      <c r="AD748" s="146"/>
      <c r="AE748" s="141"/>
      <c r="AF748" s="141"/>
      <c r="AG748" s="141"/>
      <c r="AH748" s="141"/>
      <c r="AI748" s="141"/>
      <c r="AJ748" s="141"/>
      <c r="AK748" s="141"/>
      <c r="AL748" s="141"/>
      <c r="AM748" s="141"/>
      <c r="AN748" s="141"/>
      <c r="AO748" s="141"/>
      <c r="AP748" s="141"/>
      <c r="AQ748" s="141"/>
      <c r="AR748" s="141"/>
      <c r="AS748" s="141"/>
      <c r="AT748" s="141"/>
      <c r="AU748" s="141"/>
      <c r="AV748" s="141"/>
      <c r="AW748" s="141"/>
      <c r="AX748" s="141"/>
      <c r="AY748" s="141"/>
      <c r="AZ748" s="141"/>
      <c r="BA748" s="141"/>
      <c r="BB748" s="141"/>
      <c r="BC748" s="141"/>
    </row>
    <row r="749" spans="1:55" ht="15.75" customHeight="1">
      <c r="A749" s="141"/>
      <c r="B749" s="141"/>
      <c r="C749" s="141"/>
      <c r="D749" s="141"/>
      <c r="E749" s="141"/>
      <c r="F749" s="141"/>
      <c r="G749" s="141"/>
      <c r="H749" s="141"/>
      <c r="I749" s="141"/>
      <c r="J749" s="141"/>
      <c r="K749" s="141"/>
      <c r="L749" s="141"/>
      <c r="M749" s="141"/>
      <c r="N749" s="141"/>
      <c r="O749" s="141"/>
      <c r="P749" s="141"/>
      <c r="Q749" s="141"/>
      <c r="R749" s="141"/>
      <c r="S749" s="141"/>
      <c r="T749" s="141"/>
      <c r="U749" s="141"/>
      <c r="V749" s="141"/>
      <c r="W749" s="141"/>
      <c r="X749" s="141"/>
      <c r="Y749" s="141"/>
      <c r="Z749" s="141"/>
      <c r="AA749" s="141"/>
      <c r="AB749" s="141"/>
      <c r="AC749" s="141"/>
      <c r="AD749" s="146"/>
      <c r="AE749" s="141"/>
      <c r="AF749" s="141"/>
      <c r="AG749" s="141"/>
      <c r="AH749" s="141"/>
      <c r="AI749" s="141"/>
      <c r="AJ749" s="141"/>
      <c r="AK749" s="141"/>
      <c r="AL749" s="141"/>
      <c r="AM749" s="141"/>
      <c r="AN749" s="141"/>
      <c r="AO749" s="141"/>
      <c r="AP749" s="141"/>
      <c r="AQ749" s="141"/>
      <c r="AR749" s="141"/>
      <c r="AS749" s="141"/>
      <c r="AT749" s="141"/>
      <c r="AU749" s="141"/>
      <c r="AV749" s="141"/>
      <c r="AW749" s="141"/>
      <c r="AX749" s="141"/>
      <c r="AY749" s="141"/>
      <c r="AZ749" s="141"/>
      <c r="BA749" s="141"/>
      <c r="BB749" s="141"/>
      <c r="BC749" s="141"/>
    </row>
    <row r="750" spans="1:55" ht="15.75" customHeight="1">
      <c r="A750" s="141"/>
      <c r="B750" s="141"/>
      <c r="C750" s="141"/>
      <c r="D750" s="141"/>
      <c r="E750" s="141"/>
      <c r="F750" s="141"/>
      <c r="G750" s="141"/>
      <c r="H750" s="141"/>
      <c r="I750" s="141"/>
      <c r="J750" s="141"/>
      <c r="K750" s="141"/>
      <c r="L750" s="141"/>
      <c r="M750" s="141"/>
      <c r="N750" s="141"/>
      <c r="O750" s="141"/>
      <c r="P750" s="141"/>
      <c r="Q750" s="141"/>
      <c r="R750" s="141"/>
      <c r="S750" s="141"/>
      <c r="T750" s="141"/>
      <c r="U750" s="141"/>
      <c r="V750" s="141"/>
      <c r="W750" s="141"/>
      <c r="X750" s="141"/>
      <c r="Y750" s="141"/>
      <c r="Z750" s="141"/>
      <c r="AA750" s="141"/>
      <c r="AB750" s="141"/>
      <c r="AC750" s="141"/>
      <c r="AD750" s="146"/>
      <c r="AE750" s="141"/>
      <c r="AF750" s="141"/>
      <c r="AG750" s="141"/>
      <c r="AH750" s="141"/>
      <c r="AI750" s="141"/>
      <c r="AJ750" s="141"/>
      <c r="AK750" s="141"/>
      <c r="AL750" s="141"/>
      <c r="AM750" s="141"/>
      <c r="AN750" s="141"/>
      <c r="AO750" s="141"/>
      <c r="AP750" s="141"/>
      <c r="AQ750" s="141"/>
      <c r="AR750" s="141"/>
      <c r="AS750" s="141"/>
      <c r="AT750" s="141"/>
      <c r="AU750" s="141"/>
      <c r="AV750" s="141"/>
      <c r="AW750" s="141"/>
      <c r="AX750" s="141"/>
      <c r="AY750" s="141"/>
      <c r="AZ750" s="141"/>
      <c r="BA750" s="141"/>
      <c r="BB750" s="141"/>
      <c r="BC750" s="141"/>
    </row>
    <row r="751" spans="1:55" ht="15.75" customHeight="1">
      <c r="A751" s="141"/>
      <c r="B751" s="141"/>
      <c r="C751" s="141"/>
      <c r="D751" s="141"/>
      <c r="E751" s="141"/>
      <c r="F751" s="141"/>
      <c r="G751" s="141"/>
      <c r="H751" s="141"/>
      <c r="I751" s="141"/>
      <c r="J751" s="141"/>
      <c r="K751" s="141"/>
      <c r="L751" s="141"/>
      <c r="M751" s="141"/>
      <c r="N751" s="141"/>
      <c r="O751" s="141"/>
      <c r="P751" s="141"/>
      <c r="Q751" s="141"/>
      <c r="R751" s="141"/>
      <c r="S751" s="141"/>
      <c r="T751" s="141"/>
      <c r="U751" s="141"/>
      <c r="V751" s="141"/>
      <c r="W751" s="141"/>
      <c r="X751" s="141"/>
      <c r="Y751" s="141"/>
      <c r="Z751" s="141"/>
      <c r="AA751" s="141"/>
      <c r="AB751" s="141"/>
      <c r="AC751" s="141"/>
      <c r="AD751" s="146"/>
      <c r="AE751" s="141"/>
      <c r="AF751" s="141"/>
      <c r="AG751" s="141"/>
      <c r="AH751" s="141"/>
      <c r="AI751" s="141"/>
      <c r="AJ751" s="141"/>
      <c r="AK751" s="141"/>
      <c r="AL751" s="141"/>
      <c r="AM751" s="141"/>
      <c r="AN751" s="141"/>
      <c r="AO751" s="141"/>
      <c r="AP751" s="141"/>
      <c r="AQ751" s="141"/>
      <c r="AR751" s="141"/>
      <c r="AS751" s="141"/>
      <c r="AT751" s="141"/>
      <c r="AU751" s="141"/>
      <c r="AV751" s="141"/>
      <c r="AW751" s="141"/>
      <c r="AX751" s="141"/>
      <c r="AY751" s="141"/>
      <c r="AZ751" s="141"/>
      <c r="BA751" s="141"/>
      <c r="BB751" s="141"/>
      <c r="BC751" s="141"/>
    </row>
    <row r="752" spans="1:55" ht="15.75" customHeight="1">
      <c r="A752" s="141"/>
      <c r="B752" s="141"/>
      <c r="C752" s="141"/>
      <c r="D752" s="141"/>
      <c r="E752" s="141"/>
      <c r="F752" s="141"/>
      <c r="G752" s="141"/>
      <c r="H752" s="141"/>
      <c r="I752" s="141"/>
      <c r="J752" s="141"/>
      <c r="K752" s="141"/>
      <c r="L752" s="141"/>
      <c r="M752" s="141"/>
      <c r="N752" s="141"/>
      <c r="O752" s="141"/>
      <c r="P752" s="141"/>
      <c r="Q752" s="141"/>
      <c r="R752" s="141"/>
      <c r="S752" s="141"/>
      <c r="T752" s="141"/>
      <c r="U752" s="141"/>
      <c r="V752" s="141"/>
      <c r="W752" s="141"/>
      <c r="X752" s="141"/>
      <c r="Y752" s="141"/>
      <c r="Z752" s="141"/>
      <c r="AA752" s="141"/>
      <c r="AB752" s="141"/>
      <c r="AC752" s="141"/>
      <c r="AD752" s="146"/>
      <c r="AE752" s="141"/>
      <c r="AF752" s="141"/>
      <c r="AG752" s="141"/>
      <c r="AH752" s="141"/>
      <c r="AI752" s="141"/>
      <c r="AJ752" s="141"/>
      <c r="AK752" s="141"/>
      <c r="AL752" s="141"/>
      <c r="AM752" s="141"/>
      <c r="AN752" s="141"/>
      <c r="AO752" s="141"/>
      <c r="AP752" s="141"/>
      <c r="AQ752" s="141"/>
      <c r="AR752" s="141"/>
      <c r="AS752" s="141"/>
      <c r="AT752" s="141"/>
      <c r="AU752" s="141"/>
      <c r="AV752" s="141"/>
      <c r="AW752" s="141"/>
      <c r="AX752" s="141"/>
      <c r="AY752" s="141"/>
      <c r="AZ752" s="141"/>
      <c r="BA752" s="141"/>
      <c r="BB752" s="141"/>
      <c r="BC752" s="141"/>
    </row>
    <row r="753" spans="1:55" ht="15.75" customHeight="1">
      <c r="A753" s="141"/>
      <c r="B753" s="141"/>
      <c r="C753" s="141"/>
      <c r="D753" s="141"/>
      <c r="E753" s="141"/>
      <c r="F753" s="141"/>
      <c r="G753" s="141"/>
      <c r="H753" s="141"/>
      <c r="I753" s="141"/>
      <c r="J753" s="141"/>
      <c r="K753" s="141"/>
      <c r="L753" s="141"/>
      <c r="M753" s="141"/>
      <c r="N753" s="141"/>
      <c r="O753" s="141"/>
      <c r="P753" s="141"/>
      <c r="Q753" s="141"/>
      <c r="R753" s="141"/>
      <c r="S753" s="141"/>
      <c r="T753" s="141"/>
      <c r="U753" s="141"/>
      <c r="V753" s="141"/>
      <c r="W753" s="141"/>
      <c r="X753" s="141"/>
      <c r="Y753" s="141"/>
      <c r="Z753" s="141"/>
      <c r="AA753" s="141"/>
      <c r="AB753" s="141"/>
      <c r="AC753" s="141"/>
      <c r="AD753" s="146"/>
      <c r="AE753" s="141"/>
      <c r="AF753" s="141"/>
      <c r="AG753" s="141"/>
      <c r="AH753" s="141"/>
      <c r="AI753" s="141"/>
      <c r="AJ753" s="141"/>
      <c r="AK753" s="141"/>
      <c r="AL753" s="141"/>
      <c r="AM753" s="141"/>
      <c r="AN753" s="141"/>
      <c r="AO753" s="141"/>
      <c r="AP753" s="141"/>
      <c r="AQ753" s="141"/>
      <c r="AR753" s="141"/>
      <c r="AS753" s="141"/>
      <c r="AT753" s="141"/>
      <c r="AU753" s="141"/>
      <c r="AV753" s="141"/>
      <c r="AW753" s="141"/>
      <c r="AX753" s="141"/>
      <c r="AY753" s="141"/>
      <c r="AZ753" s="141"/>
      <c r="BA753" s="141"/>
      <c r="BB753" s="141"/>
      <c r="BC753" s="141"/>
    </row>
    <row r="754" spans="1:55" ht="15.75" customHeight="1">
      <c r="A754" s="141"/>
      <c r="B754" s="141"/>
      <c r="C754" s="141"/>
      <c r="D754" s="141"/>
      <c r="E754" s="141"/>
      <c r="F754" s="141"/>
      <c r="G754" s="141"/>
      <c r="H754" s="141"/>
      <c r="I754" s="141"/>
      <c r="J754" s="141"/>
      <c r="K754" s="141"/>
      <c r="L754" s="141"/>
      <c r="M754" s="141"/>
      <c r="N754" s="141"/>
      <c r="O754" s="141"/>
      <c r="P754" s="141"/>
      <c r="Q754" s="141"/>
      <c r="R754" s="141"/>
      <c r="S754" s="141"/>
      <c r="T754" s="141"/>
      <c r="U754" s="141"/>
      <c r="V754" s="141"/>
      <c r="W754" s="141"/>
      <c r="X754" s="141"/>
      <c r="Y754" s="141"/>
      <c r="Z754" s="141"/>
      <c r="AA754" s="141"/>
      <c r="AB754" s="141"/>
      <c r="AC754" s="141"/>
      <c r="AD754" s="146"/>
      <c r="AE754" s="141"/>
      <c r="AF754" s="141"/>
      <c r="AG754" s="141"/>
      <c r="AH754" s="141"/>
      <c r="AI754" s="141"/>
      <c r="AJ754" s="141"/>
      <c r="AK754" s="141"/>
      <c r="AL754" s="141"/>
      <c r="AM754" s="141"/>
      <c r="AN754" s="141"/>
      <c r="AO754" s="141"/>
      <c r="AP754" s="141"/>
      <c r="AQ754" s="141"/>
      <c r="AR754" s="141"/>
      <c r="AS754" s="141"/>
      <c r="AT754" s="141"/>
      <c r="AU754" s="141"/>
      <c r="AV754" s="141"/>
      <c r="AW754" s="141"/>
      <c r="AX754" s="141"/>
      <c r="AY754" s="141"/>
      <c r="AZ754" s="141"/>
      <c r="BA754" s="141"/>
      <c r="BB754" s="141"/>
      <c r="BC754" s="141"/>
    </row>
    <row r="755" spans="1:55" ht="15.75" customHeight="1">
      <c r="A755" s="141"/>
      <c r="B755" s="141"/>
      <c r="C755" s="141"/>
      <c r="D755" s="141"/>
      <c r="E755" s="141"/>
      <c r="F755" s="141"/>
      <c r="G755" s="141"/>
      <c r="H755" s="141"/>
      <c r="I755" s="141"/>
      <c r="J755" s="141"/>
      <c r="K755" s="141"/>
      <c r="L755" s="141"/>
      <c r="M755" s="141"/>
      <c r="N755" s="141"/>
      <c r="O755" s="141"/>
      <c r="P755" s="141"/>
      <c r="Q755" s="141"/>
      <c r="R755" s="141"/>
      <c r="S755" s="141"/>
      <c r="T755" s="141"/>
      <c r="U755" s="141"/>
      <c r="V755" s="141"/>
      <c r="W755" s="141"/>
      <c r="X755" s="141"/>
      <c r="Y755" s="141"/>
      <c r="Z755" s="141"/>
      <c r="AA755" s="141"/>
      <c r="AB755" s="141"/>
      <c r="AC755" s="141"/>
      <c r="AD755" s="146"/>
      <c r="AE755" s="141"/>
      <c r="AF755" s="141"/>
      <c r="AG755" s="141"/>
      <c r="AH755" s="141"/>
      <c r="AI755" s="141"/>
      <c r="AJ755" s="141"/>
      <c r="AK755" s="141"/>
      <c r="AL755" s="141"/>
      <c r="AM755" s="141"/>
      <c r="AN755" s="141"/>
      <c r="AO755" s="141"/>
      <c r="AP755" s="141"/>
      <c r="AQ755" s="141"/>
      <c r="AR755" s="141"/>
      <c r="AS755" s="141"/>
      <c r="AT755" s="141"/>
      <c r="AU755" s="141"/>
      <c r="AV755" s="141"/>
      <c r="AW755" s="141"/>
      <c r="AX755" s="141"/>
      <c r="AY755" s="141"/>
      <c r="AZ755" s="141"/>
      <c r="BA755" s="141"/>
      <c r="BB755" s="141"/>
      <c r="BC755" s="141"/>
    </row>
    <row r="756" spans="1:55" ht="15.75" customHeight="1">
      <c r="A756" s="141"/>
      <c r="B756" s="141"/>
      <c r="C756" s="141"/>
      <c r="D756" s="141"/>
      <c r="E756" s="141"/>
      <c r="F756" s="141"/>
      <c r="G756" s="141"/>
      <c r="H756" s="141"/>
      <c r="I756" s="141"/>
      <c r="J756" s="141"/>
      <c r="K756" s="141"/>
      <c r="L756" s="141"/>
      <c r="M756" s="141"/>
      <c r="N756" s="141"/>
      <c r="O756" s="141"/>
      <c r="P756" s="141"/>
      <c r="Q756" s="141"/>
      <c r="R756" s="141"/>
      <c r="S756" s="141"/>
      <c r="T756" s="141"/>
      <c r="U756" s="141"/>
      <c r="V756" s="141"/>
      <c r="W756" s="141"/>
      <c r="X756" s="141"/>
      <c r="Y756" s="141"/>
      <c r="Z756" s="141"/>
      <c r="AA756" s="141"/>
      <c r="AB756" s="141"/>
      <c r="AC756" s="141"/>
      <c r="AD756" s="146"/>
      <c r="AE756" s="141"/>
      <c r="AF756" s="141"/>
      <c r="AG756" s="141"/>
      <c r="AH756" s="141"/>
      <c r="AI756" s="141"/>
      <c r="AJ756" s="141"/>
      <c r="AK756" s="141"/>
      <c r="AL756" s="141"/>
      <c r="AM756" s="141"/>
      <c r="AN756" s="141"/>
      <c r="AO756" s="141"/>
      <c r="AP756" s="141"/>
      <c r="AQ756" s="141"/>
      <c r="AR756" s="141"/>
      <c r="AS756" s="141"/>
      <c r="AT756" s="141"/>
      <c r="AU756" s="141"/>
      <c r="AV756" s="141"/>
      <c r="AW756" s="141"/>
      <c r="AX756" s="141"/>
      <c r="AY756" s="141"/>
      <c r="AZ756" s="141"/>
      <c r="BA756" s="141"/>
      <c r="BB756" s="141"/>
      <c r="BC756" s="141"/>
    </row>
    <row r="757" spans="1:55" ht="15.75" customHeight="1">
      <c r="A757" s="141"/>
      <c r="B757" s="141"/>
      <c r="C757" s="141"/>
      <c r="D757" s="141"/>
      <c r="E757" s="141"/>
      <c r="F757" s="141"/>
      <c r="G757" s="141"/>
      <c r="H757" s="141"/>
      <c r="I757" s="141"/>
      <c r="J757" s="141"/>
      <c r="K757" s="141"/>
      <c r="L757" s="141"/>
      <c r="M757" s="141"/>
      <c r="N757" s="141"/>
      <c r="O757" s="141"/>
      <c r="P757" s="141"/>
      <c r="Q757" s="141"/>
      <c r="R757" s="141"/>
      <c r="S757" s="141"/>
      <c r="T757" s="141"/>
      <c r="U757" s="141"/>
      <c r="V757" s="141"/>
      <c r="W757" s="141"/>
      <c r="X757" s="141"/>
      <c r="Y757" s="141"/>
      <c r="Z757" s="141"/>
      <c r="AA757" s="141"/>
      <c r="AB757" s="141"/>
      <c r="AC757" s="141"/>
      <c r="AD757" s="146"/>
      <c r="AE757" s="141"/>
      <c r="AF757" s="141"/>
      <c r="AG757" s="141"/>
      <c r="AH757" s="141"/>
      <c r="AI757" s="141"/>
      <c r="AJ757" s="141"/>
      <c r="AK757" s="141"/>
      <c r="AL757" s="141"/>
      <c r="AM757" s="141"/>
      <c r="AN757" s="141"/>
      <c r="AO757" s="141"/>
      <c r="AP757" s="141"/>
      <c r="AQ757" s="141"/>
      <c r="AR757" s="141"/>
      <c r="AS757" s="141"/>
      <c r="AT757" s="141"/>
      <c r="AU757" s="141"/>
      <c r="AV757" s="141"/>
      <c r="AW757" s="141"/>
      <c r="AX757" s="141"/>
      <c r="AY757" s="141"/>
      <c r="AZ757" s="141"/>
      <c r="BA757" s="141"/>
      <c r="BB757" s="141"/>
      <c r="BC757" s="141"/>
    </row>
    <row r="758" spans="1:55" ht="15.75" customHeight="1">
      <c r="A758" s="141"/>
      <c r="B758" s="141"/>
      <c r="C758" s="141"/>
      <c r="D758" s="141"/>
      <c r="E758" s="141"/>
      <c r="F758" s="141"/>
      <c r="G758" s="141"/>
      <c r="H758" s="141"/>
      <c r="I758" s="141"/>
      <c r="J758" s="141"/>
      <c r="K758" s="141"/>
      <c r="L758" s="141"/>
      <c r="M758" s="141"/>
      <c r="N758" s="141"/>
      <c r="O758" s="141"/>
      <c r="P758" s="141"/>
      <c r="Q758" s="141"/>
      <c r="R758" s="141"/>
      <c r="S758" s="141"/>
      <c r="T758" s="141"/>
      <c r="U758" s="141"/>
      <c r="V758" s="141"/>
      <c r="W758" s="141"/>
      <c r="X758" s="141"/>
      <c r="Y758" s="141"/>
      <c r="Z758" s="141"/>
      <c r="AA758" s="141"/>
      <c r="AB758" s="141"/>
      <c r="AC758" s="141"/>
      <c r="AD758" s="146"/>
      <c r="AE758" s="141"/>
      <c r="AF758" s="141"/>
      <c r="AG758" s="141"/>
      <c r="AH758" s="141"/>
      <c r="AI758" s="141"/>
      <c r="AJ758" s="141"/>
      <c r="AK758" s="141"/>
      <c r="AL758" s="141"/>
      <c r="AM758" s="141"/>
      <c r="AN758" s="141"/>
      <c r="AO758" s="141"/>
      <c r="AP758" s="141"/>
      <c r="AQ758" s="141"/>
      <c r="AR758" s="141"/>
      <c r="AS758" s="141"/>
      <c r="AT758" s="141"/>
      <c r="AU758" s="141"/>
      <c r="AV758" s="141"/>
      <c r="AW758" s="141"/>
      <c r="AX758" s="141"/>
      <c r="AY758" s="141"/>
      <c r="AZ758" s="141"/>
      <c r="BA758" s="141"/>
      <c r="BB758" s="141"/>
      <c r="BC758" s="141"/>
    </row>
    <row r="759" spans="1:55" ht="15.75" customHeight="1">
      <c r="A759" s="141"/>
      <c r="B759" s="141"/>
      <c r="C759" s="141"/>
      <c r="D759" s="141"/>
      <c r="E759" s="141"/>
      <c r="F759" s="141"/>
      <c r="G759" s="141"/>
      <c r="H759" s="141"/>
      <c r="I759" s="141"/>
      <c r="J759" s="141"/>
      <c r="K759" s="141"/>
      <c r="L759" s="141"/>
      <c r="M759" s="141"/>
      <c r="N759" s="141"/>
      <c r="O759" s="141"/>
      <c r="P759" s="141"/>
      <c r="Q759" s="141"/>
      <c r="R759" s="141"/>
      <c r="S759" s="141"/>
      <c r="T759" s="141"/>
      <c r="U759" s="141"/>
      <c r="V759" s="141"/>
      <c r="W759" s="141"/>
      <c r="X759" s="141"/>
      <c r="Y759" s="141"/>
      <c r="Z759" s="141"/>
      <c r="AA759" s="141"/>
      <c r="AB759" s="141"/>
      <c r="AC759" s="141"/>
      <c r="AD759" s="146"/>
      <c r="AE759" s="141"/>
      <c r="AF759" s="141"/>
      <c r="AG759" s="141"/>
      <c r="AH759" s="141"/>
      <c r="AI759" s="141"/>
      <c r="AJ759" s="141"/>
      <c r="AK759" s="141"/>
      <c r="AL759" s="141"/>
      <c r="AM759" s="141"/>
      <c r="AN759" s="141"/>
      <c r="AO759" s="141"/>
      <c r="AP759" s="141"/>
      <c r="AQ759" s="141"/>
      <c r="AR759" s="141"/>
      <c r="AS759" s="141"/>
      <c r="AT759" s="141"/>
      <c r="AU759" s="141"/>
      <c r="AV759" s="141"/>
      <c r="AW759" s="141"/>
      <c r="AX759" s="141"/>
      <c r="AY759" s="141"/>
      <c r="AZ759" s="141"/>
      <c r="BA759" s="141"/>
      <c r="BB759" s="141"/>
      <c r="BC759" s="141"/>
    </row>
    <row r="760" spans="1:55" ht="15.75" customHeight="1">
      <c r="A760" s="141"/>
      <c r="B760" s="141"/>
      <c r="C760" s="141"/>
      <c r="D760" s="141"/>
      <c r="E760" s="141"/>
      <c r="F760" s="141"/>
      <c r="G760" s="141"/>
      <c r="H760" s="141"/>
      <c r="I760" s="141"/>
      <c r="J760" s="141"/>
      <c r="K760" s="141"/>
      <c r="L760" s="141"/>
      <c r="M760" s="141"/>
      <c r="N760" s="141"/>
      <c r="O760" s="141"/>
      <c r="P760" s="141"/>
      <c r="Q760" s="141"/>
      <c r="R760" s="141"/>
      <c r="S760" s="141"/>
      <c r="T760" s="141"/>
      <c r="U760" s="141"/>
      <c r="V760" s="141"/>
      <c r="W760" s="141"/>
      <c r="X760" s="141"/>
      <c r="Y760" s="141"/>
      <c r="Z760" s="141"/>
      <c r="AA760" s="141"/>
      <c r="AB760" s="141"/>
      <c r="AC760" s="141"/>
      <c r="AD760" s="146"/>
      <c r="AE760" s="141"/>
      <c r="AF760" s="141"/>
      <c r="AG760" s="141"/>
      <c r="AH760" s="141"/>
      <c r="AI760" s="141"/>
      <c r="AJ760" s="141"/>
      <c r="AK760" s="141"/>
      <c r="AL760" s="141"/>
      <c r="AM760" s="141"/>
      <c r="AN760" s="141"/>
      <c r="AO760" s="141"/>
      <c r="AP760" s="141"/>
      <c r="AQ760" s="141"/>
      <c r="AR760" s="141"/>
      <c r="AS760" s="141"/>
      <c r="AT760" s="141"/>
      <c r="AU760" s="141"/>
      <c r="AV760" s="141"/>
      <c r="AW760" s="141"/>
      <c r="AX760" s="141"/>
      <c r="AY760" s="141"/>
      <c r="AZ760" s="141"/>
      <c r="BA760" s="141"/>
      <c r="BB760" s="141"/>
      <c r="BC760" s="141"/>
    </row>
    <row r="761" spans="1:55" ht="15.75" customHeight="1">
      <c r="A761" s="141"/>
      <c r="B761" s="141"/>
      <c r="C761" s="141"/>
      <c r="D761" s="141"/>
      <c r="E761" s="141"/>
      <c r="F761" s="141"/>
      <c r="G761" s="141"/>
      <c r="H761" s="141"/>
      <c r="I761" s="141"/>
      <c r="J761" s="141"/>
      <c r="K761" s="141"/>
      <c r="L761" s="141"/>
      <c r="M761" s="141"/>
      <c r="N761" s="141"/>
      <c r="O761" s="141"/>
      <c r="P761" s="141"/>
      <c r="Q761" s="141"/>
      <c r="R761" s="141"/>
      <c r="S761" s="141"/>
      <c r="T761" s="141"/>
      <c r="U761" s="141"/>
      <c r="V761" s="141"/>
      <c r="W761" s="141"/>
      <c r="X761" s="141"/>
      <c r="Y761" s="141"/>
      <c r="Z761" s="141"/>
      <c r="AA761" s="141"/>
      <c r="AB761" s="141"/>
      <c r="AC761" s="141"/>
      <c r="AD761" s="146"/>
      <c r="AE761" s="141"/>
      <c r="AF761" s="141"/>
      <c r="AG761" s="141"/>
      <c r="AH761" s="141"/>
      <c r="AI761" s="141"/>
      <c r="AJ761" s="141"/>
      <c r="AK761" s="141"/>
      <c r="AL761" s="141"/>
      <c r="AM761" s="141"/>
      <c r="AN761" s="141"/>
      <c r="AO761" s="141"/>
      <c r="AP761" s="141"/>
      <c r="AQ761" s="141"/>
      <c r="AR761" s="141"/>
      <c r="AS761" s="141"/>
      <c r="AT761" s="141"/>
      <c r="AU761" s="141"/>
      <c r="AV761" s="141"/>
      <c r="AW761" s="141"/>
      <c r="AX761" s="141"/>
      <c r="AY761" s="141"/>
      <c r="AZ761" s="141"/>
      <c r="BA761" s="141"/>
      <c r="BB761" s="141"/>
      <c r="BC761" s="141"/>
    </row>
    <row r="762" spans="1:55" ht="15.75" customHeight="1">
      <c r="A762" s="141"/>
      <c r="B762" s="141"/>
      <c r="C762" s="141"/>
      <c r="D762" s="141"/>
      <c r="E762" s="141"/>
      <c r="F762" s="141"/>
      <c r="G762" s="141"/>
      <c r="H762" s="141"/>
      <c r="I762" s="141"/>
      <c r="J762" s="141"/>
      <c r="K762" s="141"/>
      <c r="L762" s="141"/>
      <c r="M762" s="141"/>
      <c r="N762" s="141"/>
      <c r="O762" s="141"/>
      <c r="P762" s="141"/>
      <c r="Q762" s="141"/>
      <c r="R762" s="141"/>
      <c r="S762" s="141"/>
      <c r="T762" s="141"/>
      <c r="U762" s="141"/>
      <c r="V762" s="141"/>
      <c r="W762" s="141"/>
      <c r="X762" s="141"/>
      <c r="Y762" s="141"/>
      <c r="Z762" s="141"/>
      <c r="AA762" s="141"/>
      <c r="AB762" s="141"/>
      <c r="AC762" s="141"/>
      <c r="AD762" s="146"/>
      <c r="AE762" s="141"/>
      <c r="AF762" s="141"/>
      <c r="AG762" s="141"/>
      <c r="AH762" s="141"/>
      <c r="AI762" s="141"/>
      <c r="AJ762" s="141"/>
      <c r="AK762" s="141"/>
      <c r="AL762" s="141"/>
      <c r="AM762" s="141"/>
      <c r="AN762" s="141"/>
      <c r="AO762" s="141"/>
      <c r="AP762" s="141"/>
      <c r="AQ762" s="141"/>
      <c r="AR762" s="141"/>
      <c r="AS762" s="141"/>
      <c r="AT762" s="141"/>
      <c r="AU762" s="141"/>
      <c r="AV762" s="141"/>
      <c r="AW762" s="141"/>
      <c r="AX762" s="141"/>
      <c r="AY762" s="141"/>
      <c r="AZ762" s="141"/>
      <c r="BA762" s="141"/>
      <c r="BB762" s="141"/>
      <c r="BC762" s="141"/>
    </row>
    <row r="763" spans="1:55" ht="15.75" customHeight="1">
      <c r="A763" s="141"/>
      <c r="B763" s="141"/>
      <c r="C763" s="141"/>
      <c r="D763" s="141"/>
      <c r="E763" s="141"/>
      <c r="F763" s="141"/>
      <c r="G763" s="141"/>
      <c r="H763" s="141"/>
      <c r="I763" s="141"/>
      <c r="J763" s="141"/>
      <c r="K763" s="141"/>
      <c r="L763" s="141"/>
      <c r="M763" s="141"/>
      <c r="N763" s="141"/>
      <c r="O763" s="141"/>
      <c r="P763" s="141"/>
      <c r="Q763" s="141"/>
      <c r="R763" s="141"/>
      <c r="S763" s="141"/>
      <c r="T763" s="141"/>
      <c r="U763" s="141"/>
      <c r="V763" s="141"/>
      <c r="W763" s="141"/>
      <c r="X763" s="141"/>
      <c r="Y763" s="141"/>
      <c r="Z763" s="141"/>
      <c r="AA763" s="141"/>
      <c r="AB763" s="141"/>
      <c r="AC763" s="141"/>
      <c r="AD763" s="146"/>
      <c r="AE763" s="141"/>
      <c r="AF763" s="141"/>
      <c r="AG763" s="141"/>
      <c r="AH763" s="141"/>
      <c r="AI763" s="141"/>
      <c r="AJ763" s="141"/>
      <c r="AK763" s="141"/>
      <c r="AL763" s="141"/>
      <c r="AM763" s="141"/>
      <c r="AN763" s="141"/>
      <c r="AO763" s="141"/>
      <c r="AP763" s="141"/>
      <c r="AQ763" s="141"/>
      <c r="AR763" s="141"/>
      <c r="AS763" s="141"/>
      <c r="AT763" s="141"/>
      <c r="AU763" s="141"/>
      <c r="AV763" s="141"/>
      <c r="AW763" s="141"/>
      <c r="AX763" s="141"/>
      <c r="AY763" s="141"/>
      <c r="AZ763" s="141"/>
      <c r="BA763" s="141"/>
      <c r="BB763" s="141"/>
      <c r="BC763" s="141"/>
    </row>
    <row r="764" spans="1:55" ht="15.75" customHeight="1">
      <c r="A764" s="141"/>
      <c r="B764" s="141"/>
      <c r="C764" s="141"/>
      <c r="D764" s="141"/>
      <c r="E764" s="141"/>
      <c r="F764" s="141"/>
      <c r="G764" s="141"/>
      <c r="H764" s="141"/>
      <c r="I764" s="141"/>
      <c r="J764" s="141"/>
      <c r="K764" s="141"/>
      <c r="L764" s="141"/>
      <c r="M764" s="141"/>
      <c r="N764" s="141"/>
      <c r="O764" s="141"/>
      <c r="P764" s="141"/>
      <c r="Q764" s="141"/>
      <c r="R764" s="141"/>
      <c r="S764" s="141"/>
      <c r="T764" s="141"/>
      <c r="U764" s="141"/>
      <c r="V764" s="141"/>
      <c r="W764" s="141"/>
      <c r="X764" s="141"/>
      <c r="Y764" s="141"/>
      <c r="Z764" s="141"/>
      <c r="AA764" s="141"/>
      <c r="AB764" s="141"/>
      <c r="AC764" s="141"/>
      <c r="AD764" s="146"/>
      <c r="AE764" s="141"/>
      <c r="AF764" s="141"/>
      <c r="AG764" s="141"/>
      <c r="AH764" s="141"/>
      <c r="AI764" s="141"/>
      <c r="AJ764" s="141"/>
      <c r="AK764" s="141"/>
      <c r="AL764" s="141"/>
      <c r="AM764" s="141"/>
      <c r="AN764" s="141"/>
      <c r="AO764" s="141"/>
      <c r="AP764" s="141"/>
      <c r="AQ764" s="141"/>
      <c r="AR764" s="141"/>
      <c r="AS764" s="141"/>
      <c r="AT764" s="141"/>
      <c r="AU764" s="141"/>
      <c r="AV764" s="141"/>
      <c r="AW764" s="141"/>
      <c r="AX764" s="141"/>
      <c r="AY764" s="141"/>
      <c r="AZ764" s="141"/>
      <c r="BA764" s="141"/>
      <c r="BB764" s="141"/>
      <c r="BC764" s="141"/>
    </row>
    <row r="765" spans="1:55" ht="15.75" customHeight="1">
      <c r="A765" s="141"/>
      <c r="B765" s="141"/>
      <c r="C765" s="141"/>
      <c r="D765" s="141"/>
      <c r="E765" s="141"/>
      <c r="F765" s="141"/>
      <c r="G765" s="141"/>
      <c r="H765" s="141"/>
      <c r="I765" s="141"/>
      <c r="J765" s="141"/>
      <c r="K765" s="141"/>
      <c r="L765" s="141"/>
      <c r="M765" s="141"/>
      <c r="N765" s="141"/>
      <c r="O765" s="141"/>
      <c r="P765" s="141"/>
      <c r="Q765" s="141"/>
      <c r="R765" s="141"/>
      <c r="S765" s="141"/>
      <c r="T765" s="141"/>
      <c r="U765" s="141"/>
      <c r="V765" s="141"/>
      <c r="W765" s="141"/>
      <c r="X765" s="141"/>
      <c r="Y765" s="141"/>
      <c r="Z765" s="141"/>
      <c r="AA765" s="141"/>
      <c r="AB765" s="141"/>
      <c r="AC765" s="141"/>
      <c r="AD765" s="146"/>
      <c r="AE765" s="141"/>
      <c r="AF765" s="141"/>
      <c r="AG765" s="141"/>
      <c r="AH765" s="141"/>
      <c r="AI765" s="141"/>
      <c r="AJ765" s="141"/>
      <c r="AK765" s="141"/>
      <c r="AL765" s="141"/>
      <c r="AM765" s="141"/>
      <c r="AN765" s="141"/>
      <c r="AO765" s="141"/>
      <c r="AP765" s="141"/>
      <c r="AQ765" s="141"/>
      <c r="AR765" s="141"/>
      <c r="AS765" s="141"/>
      <c r="AT765" s="141"/>
      <c r="AU765" s="141"/>
      <c r="AV765" s="141"/>
      <c r="AW765" s="141"/>
      <c r="AX765" s="141"/>
      <c r="AY765" s="141"/>
      <c r="AZ765" s="141"/>
      <c r="BA765" s="141"/>
      <c r="BB765" s="141"/>
      <c r="BC765" s="141"/>
    </row>
    <row r="766" spans="1:55" ht="15.75" customHeight="1">
      <c r="A766" s="141"/>
      <c r="B766" s="141"/>
      <c r="C766" s="141"/>
      <c r="D766" s="141"/>
      <c r="E766" s="141"/>
      <c r="F766" s="141"/>
      <c r="G766" s="141"/>
      <c r="H766" s="141"/>
      <c r="I766" s="141"/>
      <c r="J766" s="141"/>
      <c r="K766" s="141"/>
      <c r="L766" s="141"/>
      <c r="M766" s="141"/>
      <c r="N766" s="141"/>
      <c r="O766" s="141"/>
      <c r="P766" s="141"/>
      <c r="Q766" s="141"/>
      <c r="R766" s="141"/>
      <c r="S766" s="141"/>
      <c r="T766" s="141"/>
      <c r="U766" s="141"/>
      <c r="V766" s="141"/>
      <c r="W766" s="141"/>
      <c r="X766" s="141"/>
      <c r="Y766" s="141"/>
      <c r="Z766" s="141"/>
      <c r="AA766" s="141"/>
      <c r="AB766" s="141"/>
      <c r="AC766" s="141"/>
      <c r="AD766" s="146"/>
      <c r="AE766" s="141"/>
      <c r="AF766" s="141"/>
      <c r="AG766" s="141"/>
      <c r="AH766" s="141"/>
      <c r="AI766" s="141"/>
      <c r="AJ766" s="141"/>
      <c r="AK766" s="141"/>
      <c r="AL766" s="141"/>
      <c r="AM766" s="141"/>
      <c r="AN766" s="141"/>
      <c r="AO766" s="141"/>
      <c r="AP766" s="141"/>
      <c r="AQ766" s="141"/>
      <c r="AR766" s="141"/>
      <c r="AS766" s="141"/>
      <c r="AT766" s="141"/>
      <c r="AU766" s="141"/>
      <c r="AV766" s="141"/>
      <c r="AW766" s="141"/>
      <c r="AX766" s="141"/>
      <c r="AY766" s="141"/>
      <c r="AZ766" s="141"/>
      <c r="BA766" s="141"/>
      <c r="BB766" s="141"/>
      <c r="BC766" s="141"/>
    </row>
    <row r="767" spans="1:55" ht="15.75" customHeight="1">
      <c r="A767" s="141"/>
      <c r="B767" s="141"/>
      <c r="C767" s="141"/>
      <c r="D767" s="141"/>
      <c r="E767" s="141"/>
      <c r="F767" s="141"/>
      <c r="G767" s="141"/>
      <c r="H767" s="141"/>
      <c r="I767" s="141"/>
      <c r="J767" s="141"/>
      <c r="K767" s="141"/>
      <c r="L767" s="141"/>
      <c r="M767" s="141"/>
      <c r="N767" s="141"/>
      <c r="O767" s="141"/>
      <c r="P767" s="141"/>
      <c r="Q767" s="141"/>
      <c r="R767" s="141"/>
      <c r="S767" s="141"/>
      <c r="T767" s="141"/>
      <c r="U767" s="141"/>
      <c r="V767" s="141"/>
      <c r="W767" s="141"/>
      <c r="X767" s="141"/>
      <c r="Y767" s="141"/>
      <c r="Z767" s="141"/>
      <c r="AA767" s="141"/>
      <c r="AB767" s="141"/>
      <c r="AC767" s="141"/>
      <c r="AD767" s="146"/>
      <c r="AE767" s="141"/>
      <c r="AF767" s="141"/>
      <c r="AG767" s="141"/>
      <c r="AH767" s="141"/>
      <c r="AI767" s="141"/>
      <c r="AJ767" s="141"/>
      <c r="AK767" s="141"/>
      <c r="AL767" s="141"/>
      <c r="AM767" s="141"/>
      <c r="AN767" s="141"/>
      <c r="AO767" s="141"/>
      <c r="AP767" s="141"/>
      <c r="AQ767" s="141"/>
      <c r="AR767" s="141"/>
      <c r="AS767" s="141"/>
      <c r="AT767" s="141"/>
      <c r="AU767" s="141"/>
      <c r="AV767" s="141"/>
      <c r="AW767" s="141"/>
      <c r="AX767" s="141"/>
      <c r="AY767" s="141"/>
      <c r="AZ767" s="141"/>
      <c r="BA767" s="141"/>
      <c r="BB767" s="141"/>
      <c r="BC767" s="141"/>
    </row>
    <row r="768" spans="1:55" ht="15.75" customHeight="1">
      <c r="A768" s="141"/>
      <c r="B768" s="141"/>
      <c r="C768" s="141"/>
      <c r="D768" s="141"/>
      <c r="E768" s="141"/>
      <c r="F768" s="141"/>
      <c r="G768" s="141"/>
      <c r="H768" s="141"/>
      <c r="I768" s="141"/>
      <c r="J768" s="141"/>
      <c r="K768" s="141"/>
      <c r="L768" s="141"/>
      <c r="M768" s="141"/>
      <c r="N768" s="141"/>
      <c r="O768" s="141"/>
      <c r="P768" s="141"/>
      <c r="Q768" s="141"/>
      <c r="R768" s="141"/>
      <c r="S768" s="141"/>
      <c r="T768" s="141"/>
      <c r="U768" s="141"/>
      <c r="V768" s="141"/>
      <c r="W768" s="141"/>
      <c r="X768" s="141"/>
      <c r="Y768" s="141"/>
      <c r="Z768" s="141"/>
      <c r="AA768" s="141"/>
      <c r="AB768" s="141"/>
      <c r="AC768" s="141"/>
      <c r="AD768" s="146"/>
      <c r="AE768" s="141"/>
      <c r="AF768" s="141"/>
      <c r="AG768" s="141"/>
      <c r="AH768" s="141"/>
      <c r="AI768" s="141"/>
      <c r="AJ768" s="141"/>
      <c r="AK768" s="141"/>
      <c r="AL768" s="141"/>
      <c r="AM768" s="141"/>
      <c r="AN768" s="141"/>
      <c r="AO768" s="141"/>
      <c r="AP768" s="141"/>
      <c r="AQ768" s="141"/>
      <c r="AR768" s="141"/>
      <c r="AS768" s="141"/>
      <c r="AT768" s="141"/>
      <c r="AU768" s="141"/>
      <c r="AV768" s="141"/>
      <c r="AW768" s="141"/>
      <c r="AX768" s="141"/>
      <c r="AY768" s="141"/>
      <c r="AZ768" s="141"/>
      <c r="BA768" s="141"/>
      <c r="BB768" s="141"/>
      <c r="BC768" s="141"/>
    </row>
    <row r="769" spans="1:55" ht="15.75" customHeight="1">
      <c r="A769" s="141"/>
      <c r="B769" s="141"/>
      <c r="C769" s="141"/>
      <c r="D769" s="141"/>
      <c r="E769" s="141"/>
      <c r="F769" s="141"/>
      <c r="G769" s="141"/>
      <c r="H769" s="141"/>
      <c r="I769" s="141"/>
      <c r="J769" s="141"/>
      <c r="K769" s="141"/>
      <c r="L769" s="141"/>
      <c r="M769" s="141"/>
      <c r="N769" s="141"/>
      <c r="O769" s="141"/>
      <c r="P769" s="141"/>
      <c r="Q769" s="141"/>
      <c r="R769" s="141"/>
      <c r="S769" s="141"/>
      <c r="T769" s="141"/>
      <c r="U769" s="141"/>
      <c r="V769" s="141"/>
      <c r="W769" s="141"/>
      <c r="X769" s="141"/>
      <c r="Y769" s="141"/>
      <c r="Z769" s="141"/>
      <c r="AA769" s="141"/>
      <c r="AB769" s="141"/>
      <c r="AC769" s="141"/>
      <c r="AD769" s="146"/>
      <c r="AE769" s="141"/>
      <c r="AF769" s="141"/>
      <c r="AG769" s="141"/>
      <c r="AH769" s="141"/>
      <c r="AI769" s="141"/>
      <c r="AJ769" s="141"/>
      <c r="AK769" s="141"/>
      <c r="AL769" s="141"/>
      <c r="AM769" s="141"/>
      <c r="AN769" s="141"/>
      <c r="AO769" s="141"/>
      <c r="AP769" s="141"/>
      <c r="AQ769" s="141"/>
      <c r="AR769" s="141"/>
      <c r="AS769" s="141"/>
      <c r="AT769" s="141"/>
      <c r="AU769" s="141"/>
      <c r="AV769" s="141"/>
      <c r="AW769" s="141"/>
      <c r="AX769" s="141"/>
      <c r="AY769" s="141"/>
      <c r="AZ769" s="141"/>
      <c r="BA769" s="141"/>
      <c r="BB769" s="141"/>
      <c r="BC769" s="141"/>
    </row>
    <row r="770" spans="1:55" ht="15.75" customHeight="1">
      <c r="A770" s="141"/>
      <c r="B770" s="141"/>
      <c r="C770" s="141"/>
      <c r="D770" s="141"/>
      <c r="E770" s="141"/>
      <c r="F770" s="141"/>
      <c r="G770" s="141"/>
      <c r="H770" s="141"/>
      <c r="I770" s="141"/>
      <c r="J770" s="141"/>
      <c r="K770" s="141"/>
      <c r="L770" s="141"/>
      <c r="M770" s="141"/>
      <c r="N770" s="141"/>
      <c r="O770" s="141"/>
      <c r="P770" s="141"/>
      <c r="Q770" s="141"/>
      <c r="R770" s="141"/>
      <c r="S770" s="141"/>
      <c r="T770" s="141"/>
      <c r="U770" s="141"/>
      <c r="V770" s="141"/>
      <c r="W770" s="141"/>
      <c r="X770" s="141"/>
      <c r="Y770" s="141"/>
      <c r="Z770" s="141"/>
      <c r="AA770" s="141"/>
      <c r="AB770" s="141"/>
      <c r="AC770" s="141"/>
      <c r="AD770" s="146"/>
      <c r="AE770" s="141"/>
      <c r="AF770" s="141"/>
      <c r="AG770" s="141"/>
      <c r="AH770" s="141"/>
      <c r="AI770" s="141"/>
      <c r="AJ770" s="141"/>
      <c r="AK770" s="141"/>
      <c r="AL770" s="141"/>
      <c r="AM770" s="141"/>
      <c r="AN770" s="141"/>
      <c r="AO770" s="141"/>
      <c r="AP770" s="141"/>
      <c r="AQ770" s="141"/>
      <c r="AR770" s="141"/>
      <c r="AS770" s="141"/>
      <c r="AT770" s="141"/>
      <c r="AU770" s="141"/>
      <c r="AV770" s="141"/>
      <c r="AW770" s="141"/>
      <c r="AX770" s="141"/>
      <c r="AY770" s="141"/>
      <c r="AZ770" s="141"/>
      <c r="BA770" s="141"/>
      <c r="BB770" s="141"/>
      <c r="BC770" s="141"/>
    </row>
    <row r="771" spans="1:55" ht="15.75" customHeight="1">
      <c r="A771" s="141"/>
      <c r="B771" s="141"/>
      <c r="C771" s="141"/>
      <c r="D771" s="141"/>
      <c r="E771" s="141"/>
      <c r="F771" s="141"/>
      <c r="G771" s="141"/>
      <c r="H771" s="141"/>
      <c r="I771" s="141"/>
      <c r="J771" s="141"/>
      <c r="K771" s="141"/>
      <c r="L771" s="141"/>
      <c r="M771" s="141"/>
      <c r="N771" s="141"/>
      <c r="O771" s="141"/>
      <c r="P771" s="141"/>
      <c r="Q771" s="141"/>
      <c r="R771" s="141"/>
      <c r="S771" s="141"/>
      <c r="T771" s="141"/>
      <c r="U771" s="141"/>
      <c r="V771" s="141"/>
      <c r="W771" s="141"/>
      <c r="X771" s="141"/>
      <c r="Y771" s="141"/>
      <c r="Z771" s="141"/>
      <c r="AA771" s="141"/>
      <c r="AB771" s="141"/>
      <c r="AC771" s="141"/>
      <c r="AD771" s="146"/>
      <c r="AE771" s="141"/>
      <c r="AF771" s="141"/>
      <c r="AG771" s="141"/>
      <c r="AH771" s="141"/>
      <c r="AI771" s="141"/>
      <c r="AJ771" s="141"/>
      <c r="AK771" s="141"/>
      <c r="AL771" s="141"/>
      <c r="AM771" s="141"/>
      <c r="AN771" s="141"/>
      <c r="AO771" s="141"/>
      <c r="AP771" s="141"/>
      <c r="AQ771" s="141"/>
      <c r="AR771" s="141"/>
      <c r="AS771" s="141"/>
      <c r="AT771" s="141"/>
      <c r="AU771" s="141"/>
      <c r="AV771" s="141"/>
      <c r="AW771" s="141"/>
      <c r="AX771" s="141"/>
      <c r="AY771" s="141"/>
      <c r="AZ771" s="141"/>
      <c r="BA771" s="141"/>
      <c r="BB771" s="141"/>
      <c r="BC771" s="141"/>
    </row>
    <row r="772" spans="1:55" ht="15.75" customHeight="1">
      <c r="A772" s="141"/>
      <c r="B772" s="141"/>
      <c r="C772" s="141"/>
      <c r="D772" s="141"/>
      <c r="E772" s="141"/>
      <c r="F772" s="141"/>
      <c r="G772" s="141"/>
      <c r="H772" s="141"/>
      <c r="I772" s="141"/>
      <c r="J772" s="141"/>
      <c r="K772" s="141"/>
      <c r="L772" s="141"/>
      <c r="M772" s="141"/>
      <c r="N772" s="141"/>
      <c r="O772" s="141"/>
      <c r="P772" s="141"/>
      <c r="Q772" s="141"/>
      <c r="R772" s="141"/>
      <c r="S772" s="141"/>
      <c r="T772" s="141"/>
      <c r="U772" s="141"/>
      <c r="V772" s="141"/>
      <c r="W772" s="141"/>
      <c r="X772" s="141"/>
      <c r="Y772" s="141"/>
      <c r="Z772" s="141"/>
      <c r="AA772" s="141"/>
      <c r="AB772" s="141"/>
      <c r="AC772" s="141"/>
      <c r="AD772" s="146"/>
      <c r="AE772" s="141"/>
      <c r="AF772" s="141"/>
      <c r="AG772" s="141"/>
      <c r="AH772" s="141"/>
      <c r="AI772" s="141"/>
      <c r="AJ772" s="141"/>
      <c r="AK772" s="141"/>
      <c r="AL772" s="141"/>
      <c r="AM772" s="141"/>
      <c r="AN772" s="141"/>
      <c r="AO772" s="141"/>
      <c r="AP772" s="141"/>
      <c r="AQ772" s="141"/>
      <c r="AR772" s="141"/>
      <c r="AS772" s="141"/>
      <c r="AT772" s="141"/>
      <c r="AU772" s="141"/>
      <c r="AV772" s="141"/>
      <c r="AW772" s="141"/>
      <c r="AX772" s="141"/>
      <c r="AY772" s="141"/>
      <c r="AZ772" s="141"/>
      <c r="BA772" s="141"/>
      <c r="BB772" s="141"/>
      <c r="BC772" s="141"/>
    </row>
    <row r="773" spans="1:55" ht="15.75" customHeight="1">
      <c r="A773" s="141"/>
      <c r="B773" s="141"/>
      <c r="C773" s="141"/>
      <c r="D773" s="141"/>
      <c r="E773" s="141"/>
      <c r="F773" s="141"/>
      <c r="G773" s="141"/>
      <c r="H773" s="141"/>
      <c r="I773" s="141"/>
      <c r="J773" s="141"/>
      <c r="K773" s="141"/>
      <c r="L773" s="141"/>
      <c r="M773" s="141"/>
      <c r="N773" s="141"/>
      <c r="O773" s="141"/>
      <c r="P773" s="141"/>
      <c r="Q773" s="141"/>
      <c r="R773" s="141"/>
      <c r="S773" s="141"/>
      <c r="T773" s="141"/>
      <c r="U773" s="141"/>
      <c r="V773" s="141"/>
      <c r="W773" s="141"/>
      <c r="X773" s="141"/>
      <c r="Y773" s="141"/>
      <c r="Z773" s="141"/>
      <c r="AA773" s="141"/>
      <c r="AB773" s="141"/>
      <c r="AC773" s="141"/>
      <c r="AD773" s="146"/>
      <c r="AE773" s="141"/>
      <c r="AF773" s="141"/>
      <c r="AG773" s="141"/>
      <c r="AH773" s="141"/>
      <c r="AI773" s="141"/>
      <c r="AJ773" s="141"/>
      <c r="AK773" s="141"/>
      <c r="AL773" s="141"/>
      <c r="AM773" s="141"/>
      <c r="AN773" s="141"/>
      <c r="AO773" s="141"/>
      <c r="AP773" s="141"/>
      <c r="AQ773" s="141"/>
      <c r="AR773" s="141"/>
      <c r="AS773" s="141"/>
      <c r="AT773" s="141"/>
      <c r="AU773" s="141"/>
      <c r="AV773" s="141"/>
      <c r="AW773" s="141"/>
      <c r="AX773" s="141"/>
      <c r="AY773" s="141"/>
      <c r="AZ773" s="141"/>
      <c r="BA773" s="141"/>
      <c r="BB773" s="141"/>
      <c r="BC773" s="141"/>
    </row>
    <row r="774" spans="1:55" ht="15.75" customHeight="1">
      <c r="A774" s="141"/>
      <c r="B774" s="141"/>
      <c r="C774" s="141"/>
      <c r="D774" s="141"/>
      <c r="E774" s="141"/>
      <c r="F774" s="141"/>
      <c r="G774" s="141"/>
      <c r="H774" s="141"/>
      <c r="I774" s="141"/>
      <c r="J774" s="141"/>
      <c r="K774" s="141"/>
      <c r="L774" s="141"/>
      <c r="M774" s="141"/>
      <c r="N774" s="141"/>
      <c r="O774" s="141"/>
      <c r="P774" s="141"/>
      <c r="Q774" s="141"/>
      <c r="R774" s="141"/>
      <c r="S774" s="141"/>
      <c r="T774" s="141"/>
      <c r="U774" s="141"/>
      <c r="V774" s="141"/>
      <c r="W774" s="141"/>
      <c r="X774" s="141"/>
      <c r="Y774" s="141"/>
      <c r="Z774" s="141"/>
      <c r="AA774" s="141"/>
      <c r="AB774" s="141"/>
      <c r="AC774" s="141"/>
      <c r="AD774" s="146"/>
      <c r="AE774" s="141"/>
      <c r="AF774" s="141"/>
      <c r="AG774" s="141"/>
      <c r="AH774" s="141"/>
      <c r="AI774" s="141"/>
      <c r="AJ774" s="141"/>
      <c r="AK774" s="141"/>
      <c r="AL774" s="141"/>
      <c r="AM774" s="141"/>
      <c r="AN774" s="141"/>
      <c r="AO774" s="141"/>
      <c r="AP774" s="141"/>
      <c r="AQ774" s="141"/>
      <c r="AR774" s="141"/>
      <c r="AS774" s="141"/>
      <c r="AT774" s="141"/>
      <c r="AU774" s="141"/>
      <c r="AV774" s="141"/>
      <c r="AW774" s="141"/>
      <c r="AX774" s="141"/>
      <c r="AY774" s="141"/>
      <c r="AZ774" s="141"/>
      <c r="BA774" s="141"/>
      <c r="BB774" s="141"/>
      <c r="BC774" s="141"/>
    </row>
    <row r="775" spans="1:55" ht="15.75" customHeight="1">
      <c r="A775" s="141"/>
      <c r="B775" s="141"/>
      <c r="C775" s="141"/>
      <c r="D775" s="141"/>
      <c r="E775" s="141"/>
      <c r="F775" s="141"/>
      <c r="G775" s="141"/>
      <c r="H775" s="141"/>
      <c r="I775" s="141"/>
      <c r="J775" s="141"/>
      <c r="K775" s="141"/>
      <c r="L775" s="141"/>
      <c r="M775" s="141"/>
      <c r="N775" s="141"/>
      <c r="O775" s="141"/>
      <c r="P775" s="141"/>
      <c r="Q775" s="141"/>
      <c r="R775" s="141"/>
      <c r="S775" s="141"/>
      <c r="T775" s="141"/>
      <c r="U775" s="141"/>
      <c r="V775" s="141"/>
      <c r="W775" s="141"/>
      <c r="X775" s="141"/>
      <c r="Y775" s="141"/>
      <c r="Z775" s="141"/>
      <c r="AA775" s="141"/>
      <c r="AB775" s="141"/>
      <c r="AC775" s="141"/>
      <c r="AD775" s="146"/>
      <c r="AE775" s="141"/>
      <c r="AF775" s="141"/>
      <c r="AG775" s="141"/>
      <c r="AH775" s="141"/>
      <c r="AI775" s="141"/>
      <c r="AJ775" s="141"/>
      <c r="AK775" s="141"/>
      <c r="AL775" s="141"/>
      <c r="AM775" s="141"/>
      <c r="AN775" s="141"/>
      <c r="AO775" s="141"/>
      <c r="AP775" s="141"/>
      <c r="AQ775" s="141"/>
      <c r="AR775" s="141"/>
      <c r="AS775" s="141"/>
      <c r="AT775" s="141"/>
      <c r="AU775" s="141"/>
      <c r="AV775" s="141"/>
      <c r="AW775" s="141"/>
      <c r="AX775" s="141"/>
      <c r="AY775" s="141"/>
      <c r="AZ775" s="141"/>
      <c r="BA775" s="141"/>
      <c r="BB775" s="141"/>
      <c r="BC775" s="141"/>
    </row>
    <row r="776" spans="1:55" ht="15.75" customHeight="1">
      <c r="A776" s="141"/>
      <c r="B776" s="141"/>
      <c r="C776" s="141"/>
      <c r="D776" s="141"/>
      <c r="E776" s="141"/>
      <c r="F776" s="141"/>
      <c r="G776" s="141"/>
      <c r="H776" s="141"/>
      <c r="I776" s="141"/>
      <c r="J776" s="141"/>
      <c r="K776" s="141"/>
      <c r="L776" s="141"/>
      <c r="M776" s="141"/>
      <c r="N776" s="141"/>
      <c r="O776" s="141"/>
      <c r="P776" s="141"/>
      <c r="Q776" s="141"/>
      <c r="R776" s="141"/>
      <c r="S776" s="141"/>
      <c r="T776" s="141"/>
      <c r="U776" s="141"/>
      <c r="V776" s="141"/>
      <c r="W776" s="141"/>
      <c r="X776" s="141"/>
      <c r="Y776" s="141"/>
      <c r="Z776" s="141"/>
      <c r="AA776" s="141"/>
      <c r="AB776" s="141"/>
      <c r="AC776" s="141"/>
      <c r="AD776" s="146"/>
      <c r="AE776" s="141"/>
      <c r="AF776" s="141"/>
      <c r="AG776" s="141"/>
      <c r="AH776" s="141"/>
      <c r="AI776" s="141"/>
      <c r="AJ776" s="141"/>
      <c r="AK776" s="141"/>
      <c r="AL776" s="141"/>
      <c r="AM776" s="141"/>
      <c r="AN776" s="141"/>
      <c r="AO776" s="141"/>
      <c r="AP776" s="141"/>
      <c r="AQ776" s="141"/>
      <c r="AR776" s="141"/>
      <c r="AS776" s="141"/>
      <c r="AT776" s="141"/>
      <c r="AU776" s="141"/>
      <c r="AV776" s="141"/>
      <c r="AW776" s="141"/>
      <c r="AX776" s="141"/>
      <c r="AY776" s="141"/>
      <c r="AZ776" s="141"/>
      <c r="BA776" s="141"/>
      <c r="BB776" s="141"/>
      <c r="BC776" s="141"/>
    </row>
    <row r="777" spans="1:55" ht="15.75" customHeight="1">
      <c r="A777" s="141"/>
      <c r="B777" s="141"/>
      <c r="C777" s="141"/>
      <c r="D777" s="141"/>
      <c r="E777" s="141"/>
      <c r="F777" s="141"/>
      <c r="G777" s="141"/>
      <c r="H777" s="141"/>
      <c r="I777" s="141"/>
      <c r="J777" s="141"/>
      <c r="K777" s="141"/>
      <c r="L777" s="141"/>
      <c r="M777" s="141"/>
      <c r="N777" s="141"/>
      <c r="O777" s="141"/>
      <c r="P777" s="141"/>
      <c r="Q777" s="141"/>
      <c r="R777" s="141"/>
      <c r="S777" s="141"/>
      <c r="T777" s="141"/>
      <c r="U777" s="141"/>
      <c r="V777" s="141"/>
      <c r="W777" s="141"/>
      <c r="X777" s="141"/>
      <c r="Y777" s="141"/>
      <c r="Z777" s="141"/>
      <c r="AA777" s="141"/>
      <c r="AB777" s="141"/>
      <c r="AC777" s="141"/>
      <c r="AD777" s="146"/>
      <c r="AE777" s="141"/>
      <c r="AF777" s="141"/>
      <c r="AG777" s="141"/>
      <c r="AH777" s="141"/>
      <c r="AI777" s="141"/>
      <c r="AJ777" s="141"/>
      <c r="AK777" s="141"/>
      <c r="AL777" s="141"/>
      <c r="AM777" s="141"/>
      <c r="AN777" s="141"/>
      <c r="AO777" s="141"/>
      <c r="AP777" s="141"/>
      <c r="AQ777" s="141"/>
      <c r="AR777" s="141"/>
      <c r="AS777" s="141"/>
      <c r="AT777" s="141"/>
      <c r="AU777" s="141"/>
      <c r="AV777" s="141"/>
      <c r="AW777" s="141"/>
      <c r="AX777" s="141"/>
      <c r="AY777" s="141"/>
      <c r="AZ777" s="141"/>
      <c r="BA777" s="141"/>
      <c r="BB777" s="141"/>
      <c r="BC777" s="141"/>
    </row>
    <row r="778" spans="1:55" ht="15.75" customHeight="1">
      <c r="A778" s="141"/>
      <c r="B778" s="141"/>
      <c r="C778" s="141"/>
      <c r="D778" s="141"/>
      <c r="E778" s="141"/>
      <c r="F778" s="141"/>
      <c r="G778" s="141"/>
      <c r="H778" s="141"/>
      <c r="I778" s="141"/>
      <c r="J778" s="141"/>
      <c r="K778" s="141"/>
      <c r="L778" s="141"/>
      <c r="M778" s="141"/>
      <c r="N778" s="141"/>
      <c r="O778" s="141"/>
      <c r="P778" s="141"/>
      <c r="Q778" s="141"/>
      <c r="R778" s="141"/>
      <c r="S778" s="141"/>
      <c r="T778" s="141"/>
      <c r="U778" s="141"/>
      <c r="V778" s="141"/>
      <c r="W778" s="141"/>
      <c r="X778" s="141"/>
      <c r="Y778" s="141"/>
      <c r="Z778" s="141"/>
      <c r="AA778" s="141"/>
      <c r="AB778" s="141"/>
      <c r="AC778" s="141"/>
      <c r="AD778" s="146"/>
      <c r="AE778" s="141"/>
      <c r="AF778" s="141"/>
      <c r="AG778" s="141"/>
      <c r="AH778" s="141"/>
      <c r="AI778" s="141"/>
      <c r="AJ778" s="141"/>
      <c r="AK778" s="141"/>
      <c r="AL778" s="141"/>
      <c r="AM778" s="141"/>
      <c r="AN778" s="141"/>
      <c r="AO778" s="141"/>
      <c r="AP778" s="141"/>
      <c r="AQ778" s="141"/>
      <c r="AR778" s="141"/>
      <c r="AS778" s="141"/>
      <c r="AT778" s="141"/>
      <c r="AU778" s="141"/>
      <c r="AV778" s="141"/>
      <c r="AW778" s="141"/>
      <c r="AX778" s="141"/>
      <c r="AY778" s="141"/>
      <c r="AZ778" s="141"/>
      <c r="BA778" s="141"/>
      <c r="BB778" s="141"/>
      <c r="BC778" s="141"/>
    </row>
    <row r="779" spans="1:55" ht="15.75" customHeight="1">
      <c r="A779" s="141"/>
      <c r="B779" s="141"/>
      <c r="C779" s="141"/>
      <c r="D779" s="141"/>
      <c r="E779" s="141"/>
      <c r="F779" s="141"/>
      <c r="G779" s="141"/>
      <c r="H779" s="141"/>
      <c r="I779" s="141"/>
      <c r="J779" s="141"/>
      <c r="K779" s="141"/>
      <c r="L779" s="141"/>
      <c r="M779" s="141"/>
      <c r="N779" s="141"/>
      <c r="O779" s="141"/>
      <c r="P779" s="141"/>
      <c r="Q779" s="141"/>
      <c r="R779" s="141"/>
      <c r="S779" s="141"/>
      <c r="T779" s="141"/>
      <c r="U779" s="141"/>
      <c r="V779" s="141"/>
      <c r="W779" s="141"/>
      <c r="X779" s="141"/>
      <c r="Y779" s="141"/>
      <c r="Z779" s="141"/>
      <c r="AA779" s="141"/>
      <c r="AB779" s="141"/>
      <c r="AC779" s="141"/>
      <c r="AD779" s="146"/>
      <c r="AE779" s="141"/>
      <c r="AF779" s="141"/>
      <c r="AG779" s="141"/>
      <c r="AH779" s="141"/>
      <c r="AI779" s="141"/>
      <c r="AJ779" s="141"/>
      <c r="AK779" s="141"/>
      <c r="AL779" s="141"/>
      <c r="AM779" s="141"/>
      <c r="AN779" s="141"/>
      <c r="AO779" s="141"/>
      <c r="AP779" s="141"/>
      <c r="AQ779" s="141"/>
      <c r="AR779" s="141"/>
      <c r="AS779" s="141"/>
      <c r="AT779" s="141"/>
      <c r="AU779" s="141"/>
      <c r="AV779" s="141"/>
      <c r="AW779" s="141"/>
      <c r="AX779" s="141"/>
      <c r="AY779" s="141"/>
      <c r="AZ779" s="141"/>
      <c r="BA779" s="141"/>
      <c r="BB779" s="141"/>
      <c r="BC779" s="141"/>
    </row>
    <row r="780" spans="1:55" ht="15.75" customHeight="1">
      <c r="A780" s="141"/>
      <c r="B780" s="141"/>
      <c r="C780" s="141"/>
      <c r="D780" s="141"/>
      <c r="E780" s="141"/>
      <c r="F780" s="141"/>
      <c r="G780" s="141"/>
      <c r="H780" s="141"/>
      <c r="I780" s="141"/>
      <c r="J780" s="141"/>
      <c r="K780" s="141"/>
      <c r="L780" s="141"/>
      <c r="M780" s="141"/>
      <c r="N780" s="141"/>
      <c r="O780" s="141"/>
      <c r="P780" s="141"/>
      <c r="Q780" s="141"/>
      <c r="R780" s="141"/>
      <c r="S780" s="141"/>
      <c r="T780" s="141"/>
      <c r="U780" s="141"/>
      <c r="V780" s="141"/>
      <c r="W780" s="141"/>
      <c r="X780" s="141"/>
      <c r="Y780" s="141"/>
      <c r="Z780" s="141"/>
      <c r="AA780" s="141"/>
      <c r="AB780" s="141"/>
      <c r="AC780" s="141"/>
      <c r="AD780" s="146"/>
      <c r="AE780" s="141"/>
      <c r="AF780" s="141"/>
      <c r="AG780" s="141"/>
      <c r="AH780" s="141"/>
      <c r="AI780" s="141"/>
      <c r="AJ780" s="141"/>
      <c r="AK780" s="141"/>
      <c r="AL780" s="141"/>
      <c r="AM780" s="141"/>
      <c r="AN780" s="141"/>
      <c r="AO780" s="141"/>
      <c r="AP780" s="141"/>
      <c r="AQ780" s="141"/>
      <c r="AR780" s="141"/>
      <c r="AS780" s="141"/>
      <c r="AT780" s="141"/>
      <c r="AU780" s="141"/>
      <c r="AV780" s="141"/>
      <c r="AW780" s="141"/>
      <c r="AX780" s="141"/>
      <c r="AY780" s="141"/>
      <c r="AZ780" s="141"/>
      <c r="BA780" s="141"/>
      <c r="BB780" s="141"/>
      <c r="BC780" s="141"/>
    </row>
    <row r="781" spans="1:55" ht="15.75" customHeight="1">
      <c r="A781" s="141"/>
      <c r="B781" s="141"/>
      <c r="C781" s="141"/>
      <c r="D781" s="141"/>
      <c r="E781" s="141"/>
      <c r="F781" s="141"/>
      <c r="G781" s="141"/>
      <c r="H781" s="141"/>
      <c r="I781" s="141"/>
      <c r="J781" s="141"/>
      <c r="K781" s="141"/>
      <c r="L781" s="141"/>
      <c r="M781" s="141"/>
      <c r="N781" s="141"/>
      <c r="O781" s="141"/>
      <c r="P781" s="141"/>
      <c r="Q781" s="141"/>
      <c r="R781" s="141"/>
      <c r="S781" s="141"/>
      <c r="T781" s="141"/>
      <c r="U781" s="141"/>
      <c r="V781" s="141"/>
      <c r="W781" s="141"/>
      <c r="X781" s="141"/>
      <c r="Y781" s="141"/>
      <c r="Z781" s="141"/>
      <c r="AA781" s="141"/>
      <c r="AB781" s="141"/>
      <c r="AC781" s="141"/>
      <c r="AD781" s="146"/>
      <c r="AE781" s="141"/>
      <c r="AF781" s="141"/>
      <c r="AG781" s="141"/>
      <c r="AH781" s="141"/>
      <c r="AI781" s="141"/>
      <c r="AJ781" s="141"/>
      <c r="AK781" s="141"/>
      <c r="AL781" s="141"/>
      <c r="AM781" s="141"/>
      <c r="AN781" s="141"/>
      <c r="AO781" s="141"/>
      <c r="AP781" s="141"/>
      <c r="AQ781" s="141"/>
      <c r="AR781" s="141"/>
      <c r="AS781" s="141"/>
      <c r="AT781" s="141"/>
      <c r="AU781" s="141"/>
      <c r="AV781" s="141"/>
      <c r="AW781" s="141"/>
      <c r="AX781" s="141"/>
      <c r="AY781" s="141"/>
      <c r="AZ781" s="141"/>
      <c r="BA781" s="141"/>
      <c r="BB781" s="141"/>
      <c r="BC781" s="141"/>
    </row>
    <row r="782" spans="1:55" ht="15.75" customHeight="1">
      <c r="A782" s="141"/>
      <c r="B782" s="141"/>
      <c r="C782" s="141"/>
      <c r="D782" s="141"/>
      <c r="E782" s="141"/>
      <c r="F782" s="141"/>
      <c r="G782" s="141"/>
      <c r="H782" s="141"/>
      <c r="I782" s="141"/>
      <c r="J782" s="141"/>
      <c r="K782" s="141"/>
      <c r="L782" s="141"/>
      <c r="M782" s="141"/>
      <c r="N782" s="141"/>
      <c r="O782" s="141"/>
      <c r="P782" s="141"/>
      <c r="Q782" s="141"/>
      <c r="R782" s="141"/>
      <c r="S782" s="141"/>
      <c r="T782" s="141"/>
      <c r="U782" s="141"/>
      <c r="V782" s="141"/>
      <c r="W782" s="141"/>
      <c r="X782" s="141"/>
      <c r="Y782" s="141"/>
      <c r="Z782" s="141"/>
      <c r="AA782" s="141"/>
      <c r="AB782" s="141"/>
      <c r="AC782" s="141"/>
      <c r="AD782" s="146"/>
      <c r="AE782" s="141"/>
      <c r="AF782" s="141"/>
      <c r="AG782" s="141"/>
      <c r="AH782" s="141"/>
      <c r="AI782" s="141"/>
      <c r="AJ782" s="141"/>
      <c r="AK782" s="141"/>
      <c r="AL782" s="141"/>
      <c r="AM782" s="141"/>
      <c r="AN782" s="141"/>
      <c r="AO782" s="141"/>
      <c r="AP782" s="141"/>
      <c r="AQ782" s="141"/>
      <c r="AR782" s="141"/>
      <c r="AS782" s="141"/>
      <c r="AT782" s="141"/>
      <c r="AU782" s="141"/>
      <c r="AV782" s="141"/>
      <c r="AW782" s="141"/>
      <c r="AX782" s="141"/>
      <c r="AY782" s="141"/>
      <c r="AZ782" s="141"/>
      <c r="BA782" s="141"/>
      <c r="BB782" s="141"/>
      <c r="BC782" s="141"/>
    </row>
    <row r="783" spans="1:55" ht="15.75" customHeight="1">
      <c r="A783" s="141"/>
      <c r="B783" s="141"/>
      <c r="C783" s="141"/>
      <c r="D783" s="141"/>
      <c r="E783" s="141"/>
      <c r="F783" s="141"/>
      <c r="G783" s="141"/>
      <c r="H783" s="141"/>
      <c r="I783" s="141"/>
      <c r="J783" s="141"/>
      <c r="K783" s="141"/>
      <c r="L783" s="141"/>
      <c r="M783" s="141"/>
      <c r="N783" s="141"/>
      <c r="O783" s="141"/>
      <c r="P783" s="141"/>
      <c r="Q783" s="141"/>
      <c r="R783" s="141"/>
      <c r="S783" s="141"/>
      <c r="T783" s="141"/>
      <c r="U783" s="141"/>
      <c r="V783" s="141"/>
      <c r="W783" s="141"/>
      <c r="X783" s="141"/>
      <c r="Y783" s="141"/>
      <c r="Z783" s="141"/>
      <c r="AA783" s="141"/>
      <c r="AB783" s="141"/>
      <c r="AC783" s="141"/>
      <c r="AD783" s="146"/>
      <c r="AE783" s="141"/>
      <c r="AF783" s="141"/>
      <c r="AG783" s="141"/>
      <c r="AH783" s="141"/>
      <c r="AI783" s="141"/>
      <c r="AJ783" s="141"/>
      <c r="AK783" s="141"/>
      <c r="AL783" s="141"/>
      <c r="AM783" s="141"/>
      <c r="AN783" s="141"/>
      <c r="AO783" s="141"/>
      <c r="AP783" s="141"/>
      <c r="AQ783" s="141"/>
      <c r="AR783" s="141"/>
      <c r="AS783" s="141"/>
      <c r="AT783" s="141"/>
      <c r="AU783" s="141"/>
      <c r="AV783" s="141"/>
      <c r="AW783" s="141"/>
      <c r="AX783" s="141"/>
      <c r="AY783" s="141"/>
      <c r="AZ783" s="141"/>
      <c r="BA783" s="141"/>
      <c r="BB783" s="141"/>
      <c r="BC783" s="141"/>
    </row>
    <row r="784" spans="1:55" ht="15.75" customHeight="1">
      <c r="A784" s="141"/>
      <c r="B784" s="141"/>
      <c r="C784" s="141"/>
      <c r="D784" s="141"/>
      <c r="E784" s="141"/>
      <c r="F784" s="141"/>
      <c r="G784" s="141"/>
      <c r="H784" s="141"/>
      <c r="I784" s="141"/>
      <c r="J784" s="141"/>
      <c r="K784" s="141"/>
      <c r="L784" s="141"/>
      <c r="M784" s="141"/>
      <c r="N784" s="141"/>
      <c r="O784" s="141"/>
      <c r="P784" s="141"/>
      <c r="Q784" s="141"/>
      <c r="R784" s="141"/>
      <c r="S784" s="141"/>
      <c r="T784" s="141"/>
      <c r="U784" s="141"/>
      <c r="V784" s="141"/>
      <c r="W784" s="141"/>
      <c r="X784" s="141"/>
      <c r="Y784" s="141"/>
      <c r="Z784" s="141"/>
      <c r="AA784" s="141"/>
      <c r="AB784" s="141"/>
      <c r="AC784" s="141"/>
      <c r="AD784" s="146"/>
      <c r="AE784" s="141"/>
      <c r="AF784" s="141"/>
      <c r="AG784" s="141"/>
      <c r="AH784" s="141"/>
      <c r="AI784" s="141"/>
      <c r="AJ784" s="141"/>
      <c r="AK784" s="141"/>
      <c r="AL784" s="141"/>
      <c r="AM784" s="141"/>
      <c r="AN784" s="141"/>
      <c r="AO784" s="141"/>
      <c r="AP784" s="141"/>
      <c r="AQ784" s="141"/>
      <c r="AR784" s="141"/>
      <c r="AS784" s="141"/>
      <c r="AT784" s="141"/>
      <c r="AU784" s="141"/>
      <c r="AV784" s="141"/>
      <c r="AW784" s="141"/>
      <c r="AX784" s="141"/>
      <c r="AY784" s="141"/>
      <c r="AZ784" s="141"/>
      <c r="BA784" s="141"/>
      <c r="BB784" s="141"/>
      <c r="BC784" s="141"/>
    </row>
    <row r="785" spans="1:55" ht="15.75" customHeight="1">
      <c r="A785" s="141"/>
      <c r="B785" s="141"/>
      <c r="C785" s="141"/>
      <c r="D785" s="141"/>
      <c r="E785" s="141"/>
      <c r="F785" s="141"/>
      <c r="G785" s="141"/>
      <c r="H785" s="141"/>
      <c r="I785" s="141"/>
      <c r="J785" s="141"/>
      <c r="K785" s="141"/>
      <c r="L785" s="141"/>
      <c r="M785" s="141"/>
      <c r="N785" s="141"/>
      <c r="O785" s="141"/>
      <c r="P785" s="141"/>
      <c r="Q785" s="141"/>
      <c r="R785" s="141"/>
      <c r="S785" s="141"/>
      <c r="T785" s="141"/>
      <c r="U785" s="141"/>
      <c r="V785" s="141"/>
      <c r="W785" s="141"/>
      <c r="X785" s="141"/>
      <c r="Y785" s="141"/>
      <c r="Z785" s="141"/>
      <c r="AA785" s="141"/>
      <c r="AB785" s="141"/>
      <c r="AC785" s="141"/>
      <c r="AD785" s="146"/>
      <c r="AE785" s="141"/>
      <c r="AF785" s="141"/>
      <c r="AG785" s="141"/>
      <c r="AH785" s="141"/>
      <c r="AI785" s="141"/>
      <c r="AJ785" s="141"/>
      <c r="AK785" s="141"/>
      <c r="AL785" s="141"/>
      <c r="AM785" s="141"/>
      <c r="AN785" s="141"/>
      <c r="AO785" s="141"/>
      <c r="AP785" s="141"/>
      <c r="AQ785" s="141"/>
      <c r="AR785" s="141"/>
      <c r="AS785" s="141"/>
      <c r="AT785" s="141"/>
      <c r="AU785" s="141"/>
      <c r="AV785" s="141"/>
      <c r="AW785" s="141"/>
      <c r="AX785" s="141"/>
      <c r="AY785" s="141"/>
      <c r="AZ785" s="141"/>
      <c r="BA785" s="141"/>
      <c r="BB785" s="141"/>
      <c r="BC785" s="141"/>
    </row>
    <row r="786" spans="1:55" ht="15.75" customHeight="1">
      <c r="A786" s="141"/>
      <c r="B786" s="141"/>
      <c r="C786" s="141"/>
      <c r="D786" s="141"/>
      <c r="E786" s="141"/>
      <c r="F786" s="141"/>
      <c r="G786" s="141"/>
      <c r="H786" s="141"/>
      <c r="I786" s="141"/>
      <c r="J786" s="141"/>
      <c r="K786" s="141"/>
      <c r="L786" s="141"/>
      <c r="M786" s="141"/>
      <c r="N786" s="141"/>
      <c r="O786" s="141"/>
      <c r="P786" s="141"/>
      <c r="Q786" s="141"/>
      <c r="R786" s="141"/>
      <c r="S786" s="141"/>
      <c r="T786" s="141"/>
      <c r="U786" s="141"/>
      <c r="V786" s="141"/>
      <c r="W786" s="141"/>
      <c r="X786" s="141"/>
      <c r="Y786" s="141"/>
      <c r="Z786" s="141"/>
      <c r="AA786" s="141"/>
      <c r="AB786" s="141"/>
      <c r="AC786" s="141"/>
      <c r="AD786" s="146"/>
      <c r="AE786" s="141"/>
      <c r="AF786" s="141"/>
      <c r="AG786" s="141"/>
      <c r="AH786" s="141"/>
      <c r="AI786" s="141"/>
      <c r="AJ786" s="141"/>
      <c r="AK786" s="141"/>
      <c r="AL786" s="141"/>
      <c r="AM786" s="141"/>
      <c r="AN786" s="141"/>
      <c r="AO786" s="141"/>
      <c r="AP786" s="141"/>
      <c r="AQ786" s="141"/>
      <c r="AR786" s="141"/>
      <c r="AS786" s="141"/>
      <c r="AT786" s="141"/>
      <c r="AU786" s="141"/>
      <c r="AV786" s="141"/>
      <c r="AW786" s="141"/>
      <c r="AX786" s="141"/>
      <c r="AY786" s="141"/>
      <c r="AZ786" s="141"/>
      <c r="BA786" s="141"/>
      <c r="BB786" s="141"/>
      <c r="BC786" s="141"/>
    </row>
    <row r="787" spans="1:55" ht="15.75" customHeight="1">
      <c r="A787" s="141"/>
      <c r="B787" s="141"/>
      <c r="C787" s="141"/>
      <c r="D787" s="141"/>
      <c r="E787" s="141"/>
      <c r="F787" s="141"/>
      <c r="G787" s="141"/>
      <c r="H787" s="141"/>
      <c r="I787" s="141"/>
      <c r="J787" s="141"/>
      <c r="K787" s="141"/>
      <c r="L787" s="141"/>
      <c r="M787" s="141"/>
      <c r="N787" s="141"/>
      <c r="O787" s="141"/>
      <c r="P787" s="141"/>
      <c r="Q787" s="141"/>
      <c r="R787" s="141"/>
      <c r="S787" s="141"/>
      <c r="T787" s="141"/>
      <c r="U787" s="141"/>
      <c r="V787" s="141"/>
      <c r="W787" s="141"/>
      <c r="X787" s="141"/>
      <c r="Y787" s="141"/>
      <c r="Z787" s="141"/>
      <c r="AA787" s="141"/>
      <c r="AB787" s="141"/>
      <c r="AC787" s="141"/>
      <c r="AD787" s="146"/>
      <c r="AE787" s="141"/>
      <c r="AF787" s="141"/>
      <c r="AG787" s="141"/>
      <c r="AH787" s="141"/>
      <c r="AI787" s="141"/>
      <c r="AJ787" s="141"/>
      <c r="AK787" s="141"/>
      <c r="AL787" s="141"/>
      <c r="AM787" s="141"/>
      <c r="AN787" s="141"/>
      <c r="AO787" s="141"/>
      <c r="AP787" s="141"/>
      <c r="AQ787" s="141"/>
      <c r="AR787" s="141"/>
      <c r="AS787" s="141"/>
      <c r="AT787" s="141"/>
      <c r="AU787" s="141"/>
      <c r="AV787" s="141"/>
      <c r="AW787" s="141"/>
      <c r="AX787" s="141"/>
      <c r="AY787" s="141"/>
      <c r="AZ787" s="141"/>
      <c r="BA787" s="141"/>
      <c r="BB787" s="141"/>
      <c r="BC787" s="141"/>
    </row>
    <row r="788" spans="1:55" ht="15.75" customHeight="1">
      <c r="A788" s="141"/>
      <c r="B788" s="141"/>
      <c r="C788" s="141"/>
      <c r="D788" s="141"/>
      <c r="E788" s="141"/>
      <c r="F788" s="141"/>
      <c r="G788" s="141"/>
      <c r="H788" s="141"/>
      <c r="I788" s="141"/>
      <c r="J788" s="141"/>
      <c r="K788" s="141"/>
      <c r="L788" s="141"/>
      <c r="M788" s="141"/>
      <c r="N788" s="141"/>
      <c r="O788" s="141"/>
      <c r="P788" s="141"/>
      <c r="Q788" s="141"/>
      <c r="R788" s="141"/>
      <c r="S788" s="141"/>
      <c r="T788" s="141"/>
      <c r="U788" s="141"/>
      <c r="V788" s="141"/>
      <c r="W788" s="141"/>
      <c r="X788" s="141"/>
      <c r="Y788" s="141"/>
      <c r="Z788" s="141"/>
      <c r="AA788" s="141"/>
      <c r="AB788" s="141"/>
      <c r="AC788" s="141"/>
      <c r="AD788" s="146"/>
      <c r="AE788" s="141"/>
      <c r="AF788" s="141"/>
      <c r="AG788" s="141"/>
      <c r="AH788" s="141"/>
      <c r="AI788" s="141"/>
      <c r="AJ788" s="141"/>
      <c r="AK788" s="141"/>
      <c r="AL788" s="141"/>
      <c r="AM788" s="141"/>
      <c r="AN788" s="141"/>
      <c r="AO788" s="141"/>
      <c r="AP788" s="141"/>
      <c r="AQ788" s="141"/>
      <c r="AR788" s="141"/>
      <c r="AS788" s="141"/>
      <c r="AT788" s="141"/>
      <c r="AU788" s="141"/>
      <c r="AV788" s="141"/>
      <c r="AW788" s="141"/>
      <c r="AX788" s="141"/>
      <c r="AY788" s="141"/>
      <c r="AZ788" s="141"/>
      <c r="BA788" s="141"/>
      <c r="BB788" s="141"/>
      <c r="BC788" s="141"/>
    </row>
    <row r="789" spans="1:55" ht="15.75" customHeight="1">
      <c r="A789" s="141"/>
      <c r="B789" s="141"/>
      <c r="C789" s="141"/>
      <c r="D789" s="141"/>
      <c r="E789" s="141"/>
      <c r="F789" s="141"/>
      <c r="G789" s="141"/>
      <c r="H789" s="141"/>
      <c r="I789" s="141"/>
      <c r="J789" s="141"/>
      <c r="K789" s="141"/>
      <c r="L789" s="141"/>
      <c r="M789" s="141"/>
      <c r="N789" s="141"/>
      <c r="O789" s="141"/>
      <c r="P789" s="141"/>
      <c r="Q789" s="141"/>
      <c r="R789" s="141"/>
      <c r="S789" s="141"/>
      <c r="T789" s="141"/>
      <c r="U789" s="141"/>
      <c r="V789" s="141"/>
      <c r="W789" s="141"/>
      <c r="X789" s="141"/>
      <c r="Y789" s="141"/>
      <c r="Z789" s="141"/>
      <c r="AA789" s="141"/>
      <c r="AB789" s="141"/>
      <c r="AC789" s="141"/>
      <c r="AD789" s="146"/>
      <c r="AE789" s="141"/>
      <c r="AF789" s="141"/>
      <c r="AG789" s="141"/>
      <c r="AH789" s="141"/>
      <c r="AI789" s="141"/>
      <c r="AJ789" s="141"/>
      <c r="AK789" s="141"/>
      <c r="AL789" s="141"/>
      <c r="AM789" s="141"/>
      <c r="AN789" s="141"/>
      <c r="AO789" s="141"/>
      <c r="AP789" s="141"/>
      <c r="AQ789" s="141"/>
      <c r="AR789" s="141"/>
      <c r="AS789" s="141"/>
      <c r="AT789" s="141"/>
      <c r="AU789" s="141"/>
      <c r="AV789" s="141"/>
      <c r="AW789" s="141"/>
      <c r="AX789" s="141"/>
      <c r="AY789" s="141"/>
      <c r="AZ789" s="141"/>
      <c r="BA789" s="141"/>
      <c r="BB789" s="141"/>
      <c r="BC789" s="141"/>
    </row>
    <row r="790" spans="1:55" ht="15.75" customHeight="1">
      <c r="A790" s="141"/>
      <c r="B790" s="141"/>
      <c r="C790" s="141"/>
      <c r="D790" s="141"/>
      <c r="E790" s="141"/>
      <c r="F790" s="141"/>
      <c r="G790" s="141"/>
      <c r="H790" s="141"/>
      <c r="I790" s="141"/>
      <c r="J790" s="141"/>
      <c r="K790" s="141"/>
      <c r="L790" s="141"/>
      <c r="M790" s="141"/>
      <c r="N790" s="141"/>
      <c r="O790" s="141"/>
      <c r="P790" s="141"/>
      <c r="Q790" s="141"/>
      <c r="R790" s="141"/>
      <c r="S790" s="141"/>
      <c r="T790" s="141"/>
      <c r="U790" s="141"/>
      <c r="V790" s="141"/>
      <c r="W790" s="141"/>
      <c r="X790" s="141"/>
      <c r="Y790" s="141"/>
      <c r="Z790" s="141"/>
      <c r="AA790" s="141"/>
      <c r="AB790" s="141"/>
      <c r="AC790" s="141"/>
      <c r="AD790" s="146"/>
      <c r="AE790" s="141"/>
      <c r="AF790" s="141"/>
      <c r="AG790" s="141"/>
      <c r="AH790" s="141"/>
      <c r="AI790" s="141"/>
      <c r="AJ790" s="141"/>
      <c r="AK790" s="141"/>
      <c r="AL790" s="141"/>
      <c r="AM790" s="141"/>
      <c r="AN790" s="141"/>
      <c r="AO790" s="141"/>
      <c r="AP790" s="141"/>
      <c r="AQ790" s="141"/>
      <c r="AR790" s="141"/>
      <c r="AS790" s="141"/>
      <c r="AT790" s="141"/>
      <c r="AU790" s="141"/>
      <c r="AV790" s="141"/>
      <c r="AW790" s="141"/>
      <c r="AX790" s="141"/>
      <c r="AY790" s="141"/>
      <c r="AZ790" s="141"/>
      <c r="BA790" s="141"/>
      <c r="BB790" s="141"/>
      <c r="BC790" s="141"/>
    </row>
    <row r="791" spans="1:55" ht="15.75" customHeight="1">
      <c r="A791" s="141"/>
      <c r="B791" s="141"/>
      <c r="C791" s="141"/>
      <c r="D791" s="141"/>
      <c r="E791" s="141"/>
      <c r="F791" s="141"/>
      <c r="G791" s="141"/>
      <c r="H791" s="141"/>
      <c r="I791" s="141"/>
      <c r="J791" s="141"/>
      <c r="K791" s="141"/>
      <c r="L791" s="141"/>
      <c r="M791" s="141"/>
      <c r="N791" s="141"/>
      <c r="O791" s="141"/>
      <c r="P791" s="141"/>
      <c r="Q791" s="141"/>
      <c r="R791" s="141"/>
      <c r="S791" s="141"/>
      <c r="T791" s="141"/>
      <c r="U791" s="141"/>
      <c r="V791" s="141"/>
      <c r="W791" s="141"/>
      <c r="X791" s="141"/>
      <c r="Y791" s="141"/>
      <c r="Z791" s="141"/>
      <c r="AA791" s="141"/>
      <c r="AB791" s="141"/>
      <c r="AC791" s="141"/>
      <c r="AD791" s="146"/>
      <c r="AE791" s="141"/>
      <c r="AF791" s="141"/>
      <c r="AG791" s="141"/>
      <c r="AH791" s="141"/>
      <c r="AI791" s="141"/>
      <c r="AJ791" s="141"/>
      <c r="AK791" s="141"/>
      <c r="AL791" s="141"/>
      <c r="AM791" s="141"/>
      <c r="AN791" s="141"/>
      <c r="AO791" s="141"/>
      <c r="AP791" s="141"/>
      <c r="AQ791" s="141"/>
      <c r="AR791" s="141"/>
      <c r="AS791" s="141"/>
      <c r="AT791" s="141"/>
      <c r="AU791" s="141"/>
      <c r="AV791" s="141"/>
      <c r="AW791" s="141"/>
      <c r="AX791" s="141"/>
      <c r="AY791" s="141"/>
      <c r="AZ791" s="141"/>
      <c r="BA791" s="141"/>
      <c r="BB791" s="141"/>
      <c r="BC791" s="141"/>
    </row>
    <row r="792" spans="1:55" ht="15.75" customHeight="1">
      <c r="A792" s="141"/>
      <c r="B792" s="141"/>
      <c r="C792" s="141"/>
      <c r="D792" s="141"/>
      <c r="E792" s="141"/>
      <c r="F792" s="141"/>
      <c r="G792" s="141"/>
      <c r="H792" s="141"/>
      <c r="I792" s="141"/>
      <c r="J792" s="141"/>
      <c r="K792" s="141"/>
      <c r="L792" s="141"/>
      <c r="M792" s="141"/>
      <c r="N792" s="141"/>
      <c r="O792" s="141"/>
      <c r="P792" s="141"/>
      <c r="Q792" s="141"/>
      <c r="R792" s="141"/>
      <c r="S792" s="141"/>
      <c r="T792" s="141"/>
      <c r="U792" s="141"/>
      <c r="V792" s="141"/>
      <c r="W792" s="141"/>
      <c r="X792" s="141"/>
      <c r="Y792" s="141"/>
      <c r="Z792" s="141"/>
      <c r="AA792" s="141"/>
      <c r="AB792" s="141"/>
      <c r="AC792" s="141"/>
      <c r="AD792" s="146"/>
      <c r="AE792" s="141"/>
      <c r="AF792" s="141"/>
      <c r="AG792" s="141"/>
      <c r="AH792" s="141"/>
      <c r="AI792" s="141"/>
      <c r="AJ792" s="141"/>
      <c r="AK792" s="141"/>
      <c r="AL792" s="141"/>
      <c r="AM792" s="141"/>
      <c r="AN792" s="141"/>
      <c r="AO792" s="141"/>
      <c r="AP792" s="141"/>
      <c r="AQ792" s="141"/>
      <c r="AR792" s="141"/>
      <c r="AS792" s="141"/>
      <c r="AT792" s="141"/>
      <c r="AU792" s="141"/>
      <c r="AV792" s="141"/>
      <c r="AW792" s="141"/>
      <c r="AX792" s="141"/>
      <c r="AY792" s="141"/>
      <c r="AZ792" s="141"/>
      <c r="BA792" s="141"/>
      <c r="BB792" s="141"/>
      <c r="BC792" s="141"/>
    </row>
    <row r="793" spans="1:55" ht="15.75" customHeight="1">
      <c r="A793" s="141"/>
      <c r="B793" s="141"/>
      <c r="C793" s="141"/>
      <c r="D793" s="141"/>
      <c r="E793" s="141"/>
      <c r="F793" s="141"/>
      <c r="G793" s="141"/>
      <c r="H793" s="141"/>
      <c r="I793" s="141"/>
      <c r="J793" s="141"/>
      <c r="K793" s="141"/>
      <c r="L793" s="141"/>
      <c r="M793" s="141"/>
      <c r="N793" s="141"/>
      <c r="O793" s="141"/>
      <c r="P793" s="141"/>
      <c r="Q793" s="141"/>
      <c r="R793" s="141"/>
      <c r="S793" s="141"/>
      <c r="T793" s="141"/>
      <c r="U793" s="141"/>
      <c r="V793" s="141"/>
      <c r="W793" s="141"/>
      <c r="X793" s="141"/>
      <c r="Y793" s="141"/>
      <c r="Z793" s="141"/>
      <c r="AA793" s="141"/>
      <c r="AB793" s="141"/>
      <c r="AC793" s="141"/>
      <c r="AD793" s="146"/>
      <c r="AE793" s="141"/>
      <c r="AF793" s="141"/>
      <c r="AG793" s="141"/>
      <c r="AH793" s="141"/>
      <c r="AI793" s="141"/>
      <c r="AJ793" s="141"/>
      <c r="AK793" s="141"/>
      <c r="AL793" s="141"/>
      <c r="AM793" s="141"/>
      <c r="AN793" s="141"/>
      <c r="AO793" s="141"/>
      <c r="AP793" s="141"/>
      <c r="AQ793" s="141"/>
      <c r="AR793" s="141"/>
      <c r="AS793" s="141"/>
      <c r="AT793" s="141"/>
      <c r="AU793" s="141"/>
      <c r="AV793" s="141"/>
      <c r="AW793" s="141"/>
      <c r="AX793" s="141"/>
      <c r="AY793" s="141"/>
      <c r="AZ793" s="141"/>
      <c r="BA793" s="141"/>
      <c r="BB793" s="141"/>
      <c r="BC793" s="141"/>
    </row>
    <row r="794" spans="1:55" ht="15.75" customHeight="1">
      <c r="A794" s="141"/>
      <c r="B794" s="141"/>
      <c r="C794" s="141"/>
      <c r="D794" s="141"/>
      <c r="E794" s="141"/>
      <c r="F794" s="141"/>
      <c r="G794" s="141"/>
      <c r="H794" s="141"/>
      <c r="I794" s="141"/>
      <c r="J794" s="141"/>
      <c r="K794" s="141"/>
      <c r="L794" s="141"/>
      <c r="M794" s="141"/>
      <c r="N794" s="141"/>
      <c r="O794" s="141"/>
      <c r="P794" s="141"/>
      <c r="Q794" s="141"/>
      <c r="R794" s="141"/>
      <c r="S794" s="141"/>
      <c r="T794" s="141"/>
      <c r="U794" s="141"/>
      <c r="V794" s="141"/>
      <c r="W794" s="141"/>
      <c r="X794" s="141"/>
      <c r="Y794" s="141"/>
      <c r="Z794" s="141"/>
      <c r="AA794" s="141"/>
      <c r="AB794" s="141"/>
      <c r="AC794" s="141"/>
      <c r="AD794" s="146"/>
      <c r="AE794" s="141"/>
      <c r="AF794" s="141"/>
      <c r="AG794" s="141"/>
      <c r="AH794" s="141"/>
      <c r="AI794" s="141"/>
      <c r="AJ794" s="141"/>
      <c r="AK794" s="141"/>
      <c r="AL794" s="141"/>
      <c r="AM794" s="141"/>
      <c r="AN794" s="141"/>
      <c r="AO794" s="141"/>
      <c r="AP794" s="141"/>
      <c r="AQ794" s="141"/>
      <c r="AR794" s="141"/>
      <c r="AS794" s="141"/>
      <c r="AT794" s="141"/>
      <c r="AU794" s="141"/>
      <c r="AV794" s="141"/>
      <c r="AW794" s="141"/>
      <c r="AX794" s="141"/>
      <c r="AY794" s="141"/>
      <c r="AZ794" s="141"/>
      <c r="BA794" s="141"/>
      <c r="BB794" s="141"/>
      <c r="BC794" s="141"/>
    </row>
    <row r="795" spans="1:55" ht="15.75" customHeight="1">
      <c r="A795" s="141"/>
      <c r="B795" s="141"/>
      <c r="C795" s="141"/>
      <c r="D795" s="141"/>
      <c r="E795" s="141"/>
      <c r="F795" s="141"/>
      <c r="G795" s="141"/>
      <c r="H795" s="141"/>
      <c r="I795" s="141"/>
      <c r="J795" s="141"/>
      <c r="K795" s="141"/>
      <c r="L795" s="141"/>
      <c r="M795" s="141"/>
      <c r="N795" s="141"/>
      <c r="O795" s="141"/>
      <c r="P795" s="141"/>
      <c r="Q795" s="141"/>
      <c r="R795" s="141"/>
      <c r="S795" s="141"/>
      <c r="T795" s="141"/>
      <c r="U795" s="141"/>
      <c r="V795" s="141"/>
      <c r="W795" s="141"/>
      <c r="X795" s="141"/>
      <c r="Y795" s="141"/>
      <c r="Z795" s="141"/>
      <c r="AA795" s="141"/>
      <c r="AB795" s="141"/>
      <c r="AC795" s="141"/>
      <c r="AD795" s="146"/>
      <c r="AE795" s="141"/>
      <c r="AF795" s="141"/>
      <c r="AG795" s="141"/>
      <c r="AH795" s="141"/>
      <c r="AI795" s="141"/>
      <c r="AJ795" s="141"/>
      <c r="AK795" s="141"/>
      <c r="AL795" s="141"/>
      <c r="AM795" s="141"/>
      <c r="AN795" s="141"/>
      <c r="AO795" s="141"/>
      <c r="AP795" s="141"/>
      <c r="AQ795" s="141"/>
      <c r="AR795" s="141"/>
      <c r="AS795" s="141"/>
      <c r="AT795" s="141"/>
      <c r="AU795" s="141"/>
      <c r="AV795" s="141"/>
      <c r="AW795" s="141"/>
      <c r="AX795" s="141"/>
      <c r="AY795" s="141"/>
      <c r="AZ795" s="141"/>
      <c r="BA795" s="141"/>
      <c r="BB795" s="141"/>
      <c r="BC795" s="141"/>
    </row>
    <row r="796" spans="1:55" ht="15.75" customHeight="1">
      <c r="A796" s="141"/>
      <c r="B796" s="141"/>
      <c r="C796" s="141"/>
      <c r="D796" s="141"/>
      <c r="E796" s="141"/>
      <c r="F796" s="141"/>
      <c r="G796" s="141"/>
      <c r="H796" s="141"/>
      <c r="I796" s="141"/>
      <c r="J796" s="141"/>
      <c r="K796" s="141"/>
      <c r="L796" s="141"/>
      <c r="M796" s="141"/>
      <c r="N796" s="141"/>
      <c r="O796" s="141"/>
      <c r="P796" s="141"/>
      <c r="Q796" s="141"/>
      <c r="R796" s="141"/>
      <c r="S796" s="141"/>
      <c r="T796" s="141"/>
      <c r="U796" s="141"/>
      <c r="V796" s="141"/>
      <c r="W796" s="141"/>
      <c r="X796" s="141"/>
      <c r="Y796" s="141"/>
      <c r="Z796" s="141"/>
      <c r="AA796" s="141"/>
      <c r="AB796" s="141"/>
      <c r="AC796" s="141"/>
      <c r="AD796" s="146"/>
      <c r="AE796" s="141"/>
      <c r="AF796" s="141"/>
      <c r="AG796" s="141"/>
      <c r="AH796" s="141"/>
      <c r="AI796" s="141"/>
      <c r="AJ796" s="141"/>
      <c r="AK796" s="141"/>
      <c r="AL796" s="141"/>
      <c r="AM796" s="141"/>
      <c r="AN796" s="141"/>
      <c r="AO796" s="141"/>
      <c r="AP796" s="141"/>
      <c r="AQ796" s="141"/>
      <c r="AR796" s="141"/>
      <c r="AS796" s="141"/>
      <c r="AT796" s="141"/>
      <c r="AU796" s="141"/>
      <c r="AV796" s="141"/>
      <c r="AW796" s="141"/>
      <c r="AX796" s="141"/>
      <c r="AY796" s="141"/>
      <c r="AZ796" s="141"/>
      <c r="BA796" s="141"/>
      <c r="BB796" s="141"/>
      <c r="BC796" s="141"/>
    </row>
    <row r="797" spans="1:55" ht="15.75" customHeight="1">
      <c r="A797" s="141"/>
      <c r="B797" s="141"/>
      <c r="C797" s="141"/>
      <c r="D797" s="141"/>
      <c r="E797" s="141"/>
      <c r="F797" s="141"/>
      <c r="G797" s="141"/>
      <c r="H797" s="141"/>
      <c r="I797" s="141"/>
      <c r="J797" s="141"/>
      <c r="K797" s="141"/>
      <c r="L797" s="141"/>
      <c r="M797" s="141"/>
      <c r="N797" s="141"/>
      <c r="O797" s="141"/>
      <c r="P797" s="141"/>
      <c r="Q797" s="141"/>
      <c r="R797" s="141"/>
      <c r="S797" s="141"/>
      <c r="T797" s="141"/>
      <c r="U797" s="141"/>
      <c r="V797" s="141"/>
      <c r="W797" s="141"/>
      <c r="X797" s="141"/>
      <c r="Y797" s="141"/>
      <c r="Z797" s="141"/>
      <c r="AA797" s="141"/>
      <c r="AB797" s="141"/>
      <c r="AC797" s="141"/>
      <c r="AD797" s="146"/>
      <c r="AE797" s="141"/>
      <c r="AF797" s="141"/>
      <c r="AG797" s="141"/>
      <c r="AH797" s="141"/>
      <c r="AI797" s="141"/>
      <c r="AJ797" s="141"/>
      <c r="AK797" s="141"/>
      <c r="AL797" s="141"/>
      <c r="AM797" s="141"/>
      <c r="AN797" s="141"/>
      <c r="AO797" s="141"/>
      <c r="AP797" s="141"/>
      <c r="AQ797" s="141"/>
      <c r="AR797" s="141"/>
      <c r="AS797" s="141"/>
      <c r="AT797" s="141"/>
      <c r="AU797" s="141"/>
      <c r="AV797" s="141"/>
      <c r="AW797" s="141"/>
      <c r="AX797" s="141"/>
      <c r="AY797" s="141"/>
      <c r="AZ797" s="141"/>
      <c r="BA797" s="141"/>
      <c r="BB797" s="141"/>
      <c r="BC797" s="141"/>
    </row>
    <row r="798" spans="1:55" ht="15.75" customHeight="1">
      <c r="A798" s="141"/>
      <c r="B798" s="141"/>
      <c r="C798" s="141"/>
      <c r="D798" s="141"/>
      <c r="E798" s="141"/>
      <c r="F798" s="141"/>
      <c r="G798" s="141"/>
      <c r="H798" s="141"/>
      <c r="I798" s="141"/>
      <c r="J798" s="141"/>
      <c r="K798" s="141"/>
      <c r="L798" s="141"/>
      <c r="M798" s="141"/>
      <c r="N798" s="141"/>
      <c r="O798" s="141"/>
      <c r="P798" s="141"/>
      <c r="Q798" s="141"/>
      <c r="R798" s="141"/>
      <c r="S798" s="141"/>
      <c r="T798" s="141"/>
      <c r="U798" s="141"/>
      <c r="V798" s="141"/>
      <c r="W798" s="141"/>
      <c r="X798" s="141"/>
      <c r="Y798" s="141"/>
      <c r="Z798" s="141"/>
      <c r="AA798" s="141"/>
      <c r="AB798" s="141"/>
      <c r="AC798" s="141"/>
      <c r="AD798" s="146"/>
      <c r="AE798" s="141"/>
      <c r="AF798" s="141"/>
      <c r="AG798" s="141"/>
      <c r="AH798" s="141"/>
      <c r="AI798" s="141"/>
      <c r="AJ798" s="141"/>
      <c r="AK798" s="141"/>
      <c r="AL798" s="141"/>
      <c r="AM798" s="141"/>
      <c r="AN798" s="141"/>
      <c r="AO798" s="141"/>
      <c r="AP798" s="141"/>
      <c r="AQ798" s="141"/>
      <c r="AR798" s="141"/>
      <c r="AS798" s="141"/>
      <c r="AT798" s="141"/>
      <c r="AU798" s="141"/>
      <c r="AV798" s="141"/>
      <c r="AW798" s="141"/>
      <c r="AX798" s="141"/>
      <c r="AY798" s="141"/>
      <c r="AZ798" s="141"/>
      <c r="BA798" s="141"/>
      <c r="BB798" s="141"/>
      <c r="BC798" s="141"/>
    </row>
    <row r="799" spans="1:55" ht="15.75" customHeight="1">
      <c r="A799" s="141"/>
      <c r="B799" s="141"/>
      <c r="C799" s="141"/>
      <c r="D799" s="141"/>
      <c r="E799" s="141"/>
      <c r="F799" s="141"/>
      <c r="G799" s="141"/>
      <c r="H799" s="141"/>
      <c r="I799" s="141"/>
      <c r="J799" s="141"/>
      <c r="K799" s="141"/>
      <c r="L799" s="141"/>
      <c r="M799" s="141"/>
      <c r="N799" s="141"/>
      <c r="O799" s="141"/>
      <c r="P799" s="141"/>
      <c r="Q799" s="141"/>
      <c r="R799" s="141"/>
      <c r="S799" s="141"/>
      <c r="T799" s="141"/>
      <c r="U799" s="141"/>
      <c r="V799" s="141"/>
      <c r="W799" s="141"/>
      <c r="X799" s="141"/>
      <c r="Y799" s="141"/>
      <c r="Z799" s="141"/>
      <c r="AA799" s="141"/>
      <c r="AB799" s="141"/>
      <c r="AC799" s="141"/>
      <c r="AD799" s="146"/>
      <c r="AE799" s="141"/>
      <c r="AF799" s="141"/>
      <c r="AG799" s="141"/>
      <c r="AH799" s="141"/>
      <c r="AI799" s="141"/>
      <c r="AJ799" s="141"/>
      <c r="AK799" s="141"/>
      <c r="AL799" s="141"/>
      <c r="AM799" s="141"/>
      <c r="AN799" s="141"/>
      <c r="AO799" s="141"/>
      <c r="AP799" s="141"/>
      <c r="AQ799" s="141"/>
      <c r="AR799" s="141"/>
      <c r="AS799" s="141"/>
      <c r="AT799" s="141"/>
      <c r="AU799" s="141"/>
      <c r="AV799" s="141"/>
      <c r="AW799" s="141"/>
      <c r="AX799" s="141"/>
      <c r="AY799" s="141"/>
      <c r="AZ799" s="141"/>
      <c r="BA799" s="141"/>
      <c r="BB799" s="141"/>
      <c r="BC799" s="141"/>
    </row>
    <row r="800" spans="1:55" ht="15.75" customHeight="1">
      <c r="A800" s="141"/>
      <c r="B800" s="141"/>
      <c r="C800" s="141"/>
      <c r="D800" s="141"/>
      <c r="E800" s="141"/>
      <c r="F800" s="141"/>
      <c r="G800" s="141"/>
      <c r="H800" s="141"/>
      <c r="I800" s="141"/>
      <c r="J800" s="141"/>
      <c r="K800" s="141"/>
      <c r="L800" s="141"/>
      <c r="M800" s="141"/>
      <c r="N800" s="141"/>
      <c r="O800" s="141"/>
      <c r="P800" s="141"/>
      <c r="Q800" s="141"/>
      <c r="R800" s="141"/>
      <c r="S800" s="141"/>
      <c r="T800" s="141"/>
      <c r="U800" s="141"/>
      <c r="V800" s="141"/>
      <c r="W800" s="141"/>
      <c r="X800" s="141"/>
      <c r="Y800" s="141"/>
      <c r="Z800" s="141"/>
      <c r="AA800" s="141"/>
      <c r="AB800" s="141"/>
      <c r="AC800" s="141"/>
      <c r="AD800" s="146"/>
      <c r="AE800" s="141"/>
      <c r="AF800" s="141"/>
      <c r="AG800" s="141"/>
      <c r="AH800" s="141"/>
      <c r="AI800" s="141"/>
      <c r="AJ800" s="141"/>
      <c r="AK800" s="141"/>
      <c r="AL800" s="141"/>
      <c r="AM800" s="141"/>
      <c r="AN800" s="141"/>
      <c r="AO800" s="141"/>
      <c r="AP800" s="141"/>
      <c r="AQ800" s="141"/>
      <c r="AR800" s="141"/>
      <c r="AS800" s="141"/>
      <c r="AT800" s="141"/>
      <c r="AU800" s="141"/>
      <c r="AV800" s="141"/>
      <c r="AW800" s="141"/>
      <c r="AX800" s="141"/>
      <c r="AY800" s="141"/>
      <c r="AZ800" s="141"/>
      <c r="BA800" s="141"/>
      <c r="BB800" s="141"/>
      <c r="BC800" s="141"/>
    </row>
    <row r="801" spans="1:55" ht="15.75" customHeight="1">
      <c r="A801" s="141"/>
      <c r="B801" s="141"/>
      <c r="C801" s="141"/>
      <c r="D801" s="141"/>
      <c r="E801" s="141"/>
      <c r="F801" s="141"/>
      <c r="G801" s="141"/>
      <c r="H801" s="141"/>
      <c r="I801" s="141"/>
      <c r="J801" s="141"/>
      <c r="K801" s="141"/>
      <c r="L801" s="141"/>
      <c r="M801" s="141"/>
      <c r="N801" s="141"/>
      <c r="O801" s="141"/>
      <c r="P801" s="141"/>
      <c r="Q801" s="141"/>
      <c r="R801" s="141"/>
      <c r="S801" s="141"/>
      <c r="T801" s="141"/>
      <c r="U801" s="141"/>
      <c r="V801" s="141"/>
      <c r="W801" s="141"/>
      <c r="X801" s="141"/>
      <c r="Y801" s="141"/>
      <c r="Z801" s="141"/>
      <c r="AA801" s="141"/>
      <c r="AB801" s="141"/>
      <c r="AC801" s="141"/>
      <c r="AD801" s="146"/>
      <c r="AE801" s="141"/>
      <c r="AF801" s="141"/>
      <c r="AG801" s="141"/>
      <c r="AH801" s="141"/>
      <c r="AI801" s="141"/>
      <c r="AJ801" s="141"/>
      <c r="AK801" s="141"/>
      <c r="AL801" s="141"/>
      <c r="AM801" s="141"/>
      <c r="AN801" s="141"/>
      <c r="AO801" s="141"/>
      <c r="AP801" s="141"/>
      <c r="AQ801" s="141"/>
      <c r="AR801" s="141"/>
      <c r="AS801" s="141"/>
      <c r="AT801" s="141"/>
      <c r="AU801" s="141"/>
      <c r="AV801" s="141"/>
      <c r="AW801" s="141"/>
      <c r="AX801" s="141"/>
      <c r="AY801" s="141"/>
      <c r="AZ801" s="141"/>
      <c r="BA801" s="141"/>
      <c r="BB801" s="141"/>
      <c r="BC801" s="141"/>
    </row>
    <row r="802" spans="1:55" ht="15.75" customHeight="1">
      <c r="A802" s="141"/>
      <c r="B802" s="141"/>
      <c r="C802" s="141"/>
      <c r="D802" s="141"/>
      <c r="E802" s="141"/>
      <c r="F802" s="141"/>
      <c r="G802" s="141"/>
      <c r="H802" s="141"/>
      <c r="I802" s="141"/>
      <c r="J802" s="141"/>
      <c r="K802" s="141"/>
      <c r="L802" s="141"/>
      <c r="M802" s="141"/>
      <c r="N802" s="141"/>
      <c r="O802" s="141"/>
      <c r="P802" s="141"/>
      <c r="Q802" s="141"/>
      <c r="R802" s="141"/>
      <c r="S802" s="141"/>
      <c r="T802" s="141"/>
      <c r="U802" s="141"/>
      <c r="V802" s="141"/>
      <c r="W802" s="141"/>
      <c r="X802" s="141"/>
      <c r="Y802" s="141"/>
      <c r="Z802" s="141"/>
      <c r="AA802" s="141"/>
      <c r="AB802" s="141"/>
      <c r="AC802" s="141"/>
      <c r="AD802" s="146"/>
      <c r="AE802" s="141"/>
      <c r="AF802" s="141"/>
      <c r="AG802" s="141"/>
      <c r="AH802" s="141"/>
      <c r="AI802" s="141"/>
      <c r="AJ802" s="141"/>
      <c r="AK802" s="141"/>
      <c r="AL802" s="141"/>
      <c r="AM802" s="141"/>
      <c r="AN802" s="141"/>
      <c r="AO802" s="141"/>
      <c r="AP802" s="141"/>
      <c r="AQ802" s="141"/>
      <c r="AR802" s="141"/>
      <c r="AS802" s="141"/>
      <c r="AT802" s="141"/>
      <c r="AU802" s="141"/>
      <c r="AV802" s="141"/>
      <c r="AW802" s="141"/>
      <c r="AX802" s="141"/>
      <c r="AY802" s="141"/>
      <c r="AZ802" s="141"/>
      <c r="BA802" s="141"/>
      <c r="BB802" s="141"/>
      <c r="BC802" s="141"/>
    </row>
    <row r="803" spans="1:55" ht="15.75" customHeight="1">
      <c r="A803" s="141"/>
      <c r="B803" s="141"/>
      <c r="C803" s="141"/>
      <c r="D803" s="141"/>
      <c r="E803" s="141"/>
      <c r="F803" s="141"/>
      <c r="G803" s="141"/>
      <c r="H803" s="141"/>
      <c r="I803" s="141"/>
      <c r="J803" s="141"/>
      <c r="K803" s="141"/>
      <c r="L803" s="141"/>
      <c r="M803" s="141"/>
      <c r="N803" s="141"/>
      <c r="O803" s="141"/>
      <c r="P803" s="141"/>
      <c r="Q803" s="141"/>
      <c r="R803" s="141"/>
      <c r="S803" s="141"/>
      <c r="T803" s="141"/>
      <c r="U803" s="141"/>
      <c r="V803" s="141"/>
      <c r="W803" s="141"/>
      <c r="X803" s="141"/>
      <c r="Y803" s="141"/>
      <c r="Z803" s="141"/>
      <c r="AA803" s="141"/>
      <c r="AB803" s="141"/>
      <c r="AC803" s="141"/>
      <c r="AD803" s="146"/>
      <c r="AE803" s="141"/>
      <c r="AF803" s="141"/>
      <c r="AG803" s="141"/>
      <c r="AH803" s="141"/>
      <c r="AI803" s="141"/>
      <c r="AJ803" s="141"/>
      <c r="AK803" s="141"/>
      <c r="AL803" s="141"/>
      <c r="AM803" s="141"/>
      <c r="AN803" s="141"/>
      <c r="AO803" s="141"/>
      <c r="AP803" s="141"/>
      <c r="AQ803" s="141"/>
      <c r="AR803" s="141"/>
      <c r="AS803" s="141"/>
      <c r="AT803" s="141"/>
      <c r="AU803" s="141"/>
      <c r="AV803" s="141"/>
      <c r="AW803" s="141"/>
      <c r="AX803" s="141"/>
      <c r="AY803" s="141"/>
      <c r="AZ803" s="141"/>
      <c r="BA803" s="141"/>
      <c r="BB803" s="141"/>
      <c r="BC803" s="141"/>
    </row>
    <row r="804" spans="1:55" ht="15.75" customHeight="1">
      <c r="A804" s="141"/>
      <c r="B804" s="141"/>
      <c r="C804" s="141"/>
      <c r="D804" s="141"/>
      <c r="E804" s="141"/>
      <c r="F804" s="141"/>
      <c r="G804" s="141"/>
      <c r="H804" s="141"/>
      <c r="I804" s="141"/>
      <c r="J804" s="141"/>
      <c r="K804" s="141"/>
      <c r="L804" s="141"/>
      <c r="M804" s="141"/>
      <c r="N804" s="141"/>
      <c r="O804" s="141"/>
      <c r="P804" s="141"/>
      <c r="Q804" s="141"/>
      <c r="R804" s="141"/>
      <c r="S804" s="141"/>
      <c r="T804" s="141"/>
      <c r="U804" s="141"/>
      <c r="V804" s="141"/>
      <c r="W804" s="141"/>
      <c r="X804" s="141"/>
      <c r="Y804" s="141"/>
      <c r="Z804" s="141"/>
      <c r="AA804" s="141"/>
      <c r="AB804" s="141"/>
      <c r="AC804" s="141"/>
      <c r="AD804" s="146"/>
      <c r="AE804" s="141"/>
      <c r="AF804" s="141"/>
      <c r="AG804" s="141"/>
      <c r="AH804" s="141"/>
      <c r="AI804" s="141"/>
      <c r="AJ804" s="141"/>
      <c r="AK804" s="141"/>
      <c r="AL804" s="141"/>
      <c r="AM804" s="141"/>
      <c r="AN804" s="141"/>
      <c r="AO804" s="141"/>
      <c r="AP804" s="141"/>
      <c r="AQ804" s="141"/>
      <c r="AR804" s="141"/>
      <c r="AS804" s="141"/>
      <c r="AT804" s="141"/>
      <c r="AU804" s="141"/>
      <c r="AV804" s="141"/>
      <c r="AW804" s="141"/>
      <c r="AX804" s="141"/>
      <c r="AY804" s="141"/>
      <c r="AZ804" s="141"/>
      <c r="BA804" s="141"/>
      <c r="BB804" s="141"/>
      <c r="BC804" s="141"/>
    </row>
    <row r="805" spans="1:55" ht="15.75" customHeight="1">
      <c r="A805" s="141"/>
      <c r="B805" s="141"/>
      <c r="C805" s="141"/>
      <c r="D805" s="141"/>
      <c r="E805" s="141"/>
      <c r="F805" s="141"/>
      <c r="G805" s="141"/>
      <c r="H805" s="141"/>
      <c r="I805" s="141"/>
      <c r="J805" s="141"/>
      <c r="K805" s="141"/>
      <c r="L805" s="141"/>
      <c r="M805" s="141"/>
      <c r="N805" s="141"/>
      <c r="O805" s="141"/>
      <c r="P805" s="141"/>
      <c r="Q805" s="141"/>
      <c r="R805" s="141"/>
      <c r="S805" s="141"/>
      <c r="T805" s="141"/>
      <c r="U805" s="141"/>
      <c r="V805" s="141"/>
      <c r="W805" s="141"/>
      <c r="X805" s="141"/>
      <c r="Y805" s="141"/>
      <c r="Z805" s="141"/>
      <c r="AA805" s="141"/>
      <c r="AB805" s="141"/>
      <c r="AC805" s="141"/>
      <c r="AD805" s="146"/>
      <c r="AE805" s="141"/>
      <c r="AF805" s="141"/>
      <c r="AG805" s="141"/>
      <c r="AH805" s="141"/>
      <c r="AI805" s="141"/>
      <c r="AJ805" s="141"/>
      <c r="AK805" s="141"/>
      <c r="AL805" s="141"/>
      <c r="AM805" s="141"/>
      <c r="AN805" s="141"/>
      <c r="AO805" s="141"/>
      <c r="AP805" s="141"/>
      <c r="AQ805" s="141"/>
      <c r="AR805" s="141"/>
      <c r="AS805" s="141"/>
      <c r="AT805" s="141"/>
      <c r="AU805" s="141"/>
      <c r="AV805" s="141"/>
      <c r="AW805" s="141"/>
      <c r="AX805" s="141"/>
      <c r="AY805" s="141"/>
      <c r="AZ805" s="141"/>
      <c r="BA805" s="141"/>
      <c r="BB805" s="141"/>
      <c r="BC805" s="141"/>
    </row>
    <row r="806" spans="1:55" ht="15.75" customHeight="1">
      <c r="A806" s="141"/>
      <c r="B806" s="141"/>
      <c r="C806" s="141"/>
      <c r="D806" s="141"/>
      <c r="E806" s="141"/>
      <c r="F806" s="141"/>
      <c r="G806" s="141"/>
      <c r="H806" s="141"/>
      <c r="I806" s="141"/>
      <c r="J806" s="141"/>
      <c r="K806" s="141"/>
      <c r="L806" s="141"/>
      <c r="M806" s="141"/>
      <c r="N806" s="141"/>
      <c r="O806" s="141"/>
      <c r="P806" s="141"/>
      <c r="Q806" s="141"/>
      <c r="R806" s="141"/>
      <c r="S806" s="141"/>
      <c r="T806" s="141"/>
      <c r="U806" s="141"/>
      <c r="V806" s="141"/>
      <c r="W806" s="141"/>
      <c r="X806" s="141"/>
      <c r="Y806" s="141"/>
      <c r="Z806" s="141"/>
      <c r="AA806" s="141"/>
      <c r="AB806" s="141"/>
      <c r="AC806" s="141"/>
      <c r="AD806" s="146"/>
      <c r="AE806" s="141"/>
      <c r="AF806" s="141"/>
      <c r="AG806" s="141"/>
      <c r="AH806" s="141"/>
      <c r="AI806" s="141"/>
      <c r="AJ806" s="141"/>
      <c r="AK806" s="141"/>
      <c r="AL806" s="141"/>
      <c r="AM806" s="141"/>
      <c r="AN806" s="141"/>
      <c r="AO806" s="141"/>
      <c r="AP806" s="141"/>
      <c r="AQ806" s="141"/>
      <c r="AR806" s="141"/>
      <c r="AS806" s="141"/>
      <c r="AT806" s="141"/>
      <c r="AU806" s="141"/>
      <c r="AV806" s="141"/>
      <c r="AW806" s="141"/>
      <c r="AX806" s="141"/>
      <c r="AY806" s="141"/>
      <c r="AZ806" s="141"/>
      <c r="BA806" s="141"/>
      <c r="BB806" s="141"/>
      <c r="BC806" s="141"/>
    </row>
    <row r="807" spans="1:55" ht="15.75" customHeight="1">
      <c r="A807" s="141"/>
      <c r="B807" s="141"/>
      <c r="C807" s="141"/>
      <c r="D807" s="141"/>
      <c r="E807" s="141"/>
      <c r="F807" s="141"/>
      <c r="G807" s="141"/>
      <c r="H807" s="141"/>
      <c r="I807" s="141"/>
      <c r="J807" s="141"/>
      <c r="K807" s="141"/>
      <c r="L807" s="141"/>
      <c r="M807" s="141"/>
      <c r="N807" s="141"/>
      <c r="O807" s="141"/>
      <c r="P807" s="141"/>
      <c r="Q807" s="141"/>
      <c r="R807" s="141"/>
      <c r="S807" s="141"/>
      <c r="T807" s="141"/>
      <c r="U807" s="141"/>
      <c r="V807" s="141"/>
      <c r="W807" s="141"/>
      <c r="X807" s="141"/>
      <c r="Y807" s="141"/>
      <c r="Z807" s="141"/>
      <c r="AA807" s="141"/>
      <c r="AB807" s="141"/>
      <c r="AC807" s="141"/>
      <c r="AD807" s="146"/>
      <c r="AE807" s="141"/>
      <c r="AF807" s="141"/>
      <c r="AG807" s="141"/>
      <c r="AH807" s="141"/>
      <c r="AI807" s="141"/>
      <c r="AJ807" s="141"/>
      <c r="AK807" s="141"/>
      <c r="AL807" s="141"/>
      <c r="AM807" s="141"/>
      <c r="AN807" s="141"/>
      <c r="AO807" s="141"/>
      <c r="AP807" s="141"/>
      <c r="AQ807" s="141"/>
      <c r="AR807" s="141"/>
      <c r="AS807" s="141"/>
      <c r="AT807" s="141"/>
      <c r="AU807" s="141"/>
      <c r="AV807" s="141"/>
      <c r="AW807" s="141"/>
      <c r="AX807" s="141"/>
      <c r="AY807" s="141"/>
      <c r="AZ807" s="141"/>
      <c r="BA807" s="141"/>
      <c r="BB807" s="141"/>
      <c r="BC807" s="141"/>
    </row>
    <row r="808" spans="1:55" ht="15.75" customHeight="1">
      <c r="A808" s="141"/>
      <c r="B808" s="141"/>
      <c r="C808" s="141"/>
      <c r="D808" s="141"/>
      <c r="E808" s="141"/>
      <c r="F808" s="141"/>
      <c r="G808" s="141"/>
      <c r="H808" s="141"/>
      <c r="I808" s="141"/>
      <c r="J808" s="141"/>
      <c r="K808" s="141"/>
      <c r="L808" s="141"/>
      <c r="M808" s="141"/>
      <c r="N808" s="141"/>
      <c r="O808" s="141"/>
      <c r="P808" s="141"/>
      <c r="Q808" s="141"/>
      <c r="R808" s="141"/>
      <c r="S808" s="141"/>
      <c r="T808" s="141"/>
      <c r="U808" s="141"/>
      <c r="V808" s="141"/>
      <c r="W808" s="141"/>
      <c r="X808" s="141"/>
      <c r="Y808" s="141"/>
      <c r="Z808" s="141"/>
      <c r="AA808" s="141"/>
      <c r="AB808" s="141"/>
      <c r="AC808" s="141"/>
      <c r="AD808" s="146"/>
      <c r="AE808" s="141"/>
      <c r="AF808" s="141"/>
      <c r="AG808" s="141"/>
      <c r="AH808" s="141"/>
      <c r="AI808" s="141"/>
      <c r="AJ808" s="141"/>
      <c r="AK808" s="141"/>
      <c r="AL808" s="141"/>
      <c r="AM808" s="141"/>
      <c r="AN808" s="141"/>
      <c r="AO808" s="141"/>
      <c r="AP808" s="141"/>
      <c r="AQ808" s="141"/>
      <c r="AR808" s="141"/>
      <c r="AS808" s="141"/>
      <c r="AT808" s="141"/>
      <c r="AU808" s="141"/>
      <c r="AV808" s="141"/>
      <c r="AW808" s="141"/>
      <c r="AX808" s="141"/>
      <c r="AY808" s="141"/>
      <c r="AZ808" s="141"/>
      <c r="BA808" s="141"/>
      <c r="BB808" s="141"/>
      <c r="BC808" s="141"/>
    </row>
    <row r="809" spans="1:55" ht="15.75" customHeight="1">
      <c r="A809" s="141"/>
      <c r="B809" s="141"/>
      <c r="C809" s="141"/>
      <c r="D809" s="141"/>
      <c r="E809" s="141"/>
      <c r="F809" s="141"/>
      <c r="G809" s="141"/>
      <c r="H809" s="141"/>
      <c r="I809" s="141"/>
      <c r="J809" s="141"/>
      <c r="K809" s="141"/>
      <c r="L809" s="141"/>
      <c r="M809" s="141"/>
      <c r="N809" s="141"/>
      <c r="O809" s="141"/>
      <c r="P809" s="141"/>
      <c r="Q809" s="141"/>
      <c r="R809" s="141"/>
      <c r="S809" s="141"/>
      <c r="T809" s="141"/>
      <c r="U809" s="141"/>
      <c r="V809" s="141"/>
      <c r="W809" s="141"/>
      <c r="X809" s="141"/>
      <c r="Y809" s="141"/>
      <c r="Z809" s="141"/>
      <c r="AA809" s="141"/>
      <c r="AB809" s="141"/>
      <c r="AC809" s="141"/>
      <c r="AD809" s="146"/>
      <c r="AE809" s="141"/>
      <c r="AF809" s="141"/>
      <c r="AG809" s="141"/>
      <c r="AH809" s="141"/>
      <c r="AI809" s="141"/>
      <c r="AJ809" s="141"/>
      <c r="AK809" s="141"/>
      <c r="AL809" s="141"/>
      <c r="AM809" s="141"/>
      <c r="AN809" s="141"/>
      <c r="AO809" s="141"/>
      <c r="AP809" s="141"/>
      <c r="AQ809" s="141"/>
      <c r="AR809" s="141"/>
      <c r="AS809" s="141"/>
      <c r="AT809" s="141"/>
      <c r="AU809" s="141"/>
      <c r="AV809" s="141"/>
      <c r="AW809" s="141"/>
      <c r="AX809" s="141"/>
      <c r="AY809" s="141"/>
      <c r="AZ809" s="141"/>
      <c r="BA809" s="141"/>
      <c r="BB809" s="141"/>
      <c r="BC809" s="141"/>
    </row>
    <row r="810" spans="1:55" ht="15.75" customHeight="1">
      <c r="A810" s="141"/>
      <c r="B810" s="141"/>
      <c r="C810" s="141"/>
      <c r="D810" s="141"/>
      <c r="E810" s="141"/>
      <c r="F810" s="141"/>
      <c r="G810" s="141"/>
      <c r="H810" s="141"/>
      <c r="I810" s="141"/>
      <c r="J810" s="141"/>
      <c r="K810" s="141"/>
      <c r="L810" s="141"/>
      <c r="M810" s="141"/>
      <c r="N810" s="141"/>
      <c r="O810" s="141"/>
      <c r="P810" s="141"/>
      <c r="Q810" s="141"/>
      <c r="R810" s="141"/>
      <c r="S810" s="141"/>
      <c r="T810" s="141"/>
      <c r="U810" s="141"/>
      <c r="V810" s="141"/>
      <c r="W810" s="141"/>
      <c r="X810" s="141"/>
      <c r="Y810" s="141"/>
      <c r="Z810" s="141"/>
      <c r="AA810" s="141"/>
      <c r="AB810" s="141"/>
      <c r="AC810" s="141"/>
      <c r="AD810" s="146"/>
      <c r="AE810" s="141"/>
      <c r="AF810" s="141"/>
      <c r="AG810" s="141"/>
      <c r="AH810" s="141"/>
      <c r="AI810" s="141"/>
      <c r="AJ810" s="141"/>
      <c r="AK810" s="141"/>
      <c r="AL810" s="141"/>
      <c r="AM810" s="141"/>
      <c r="AN810" s="141"/>
      <c r="AO810" s="141"/>
      <c r="AP810" s="141"/>
      <c r="AQ810" s="141"/>
      <c r="AR810" s="141"/>
      <c r="AS810" s="141"/>
      <c r="AT810" s="141"/>
      <c r="AU810" s="141"/>
      <c r="AV810" s="141"/>
      <c r="AW810" s="141"/>
      <c r="AX810" s="141"/>
      <c r="AY810" s="141"/>
      <c r="AZ810" s="141"/>
      <c r="BA810" s="141"/>
      <c r="BB810" s="141"/>
      <c r="BC810" s="141"/>
    </row>
    <row r="811" spans="1:55" ht="15.75" customHeight="1">
      <c r="A811" s="141"/>
      <c r="B811" s="141"/>
      <c r="C811" s="141"/>
      <c r="D811" s="141"/>
      <c r="E811" s="141"/>
      <c r="F811" s="141"/>
      <c r="G811" s="141"/>
      <c r="H811" s="141"/>
      <c r="I811" s="141"/>
      <c r="J811" s="141"/>
      <c r="K811" s="141"/>
      <c r="L811" s="141"/>
      <c r="M811" s="141"/>
      <c r="N811" s="141"/>
      <c r="O811" s="141"/>
      <c r="P811" s="141"/>
      <c r="Q811" s="141"/>
      <c r="R811" s="141"/>
      <c r="S811" s="141"/>
      <c r="T811" s="141"/>
      <c r="U811" s="141"/>
      <c r="V811" s="141"/>
      <c r="W811" s="141"/>
      <c r="X811" s="141"/>
      <c r="Y811" s="141"/>
      <c r="Z811" s="141"/>
      <c r="AA811" s="141"/>
      <c r="AB811" s="141"/>
      <c r="AC811" s="141"/>
      <c r="AD811" s="146"/>
      <c r="AE811" s="141"/>
      <c r="AF811" s="141"/>
      <c r="AG811" s="141"/>
      <c r="AH811" s="141"/>
      <c r="AI811" s="141"/>
      <c r="AJ811" s="141"/>
      <c r="AK811" s="141"/>
      <c r="AL811" s="141"/>
      <c r="AM811" s="141"/>
      <c r="AN811" s="141"/>
      <c r="AO811" s="141"/>
      <c r="AP811" s="141"/>
      <c r="AQ811" s="141"/>
      <c r="AR811" s="141"/>
      <c r="AS811" s="141"/>
      <c r="AT811" s="141"/>
      <c r="AU811" s="141"/>
      <c r="AV811" s="141"/>
      <c r="AW811" s="141"/>
      <c r="AX811" s="141"/>
      <c r="AY811" s="141"/>
      <c r="AZ811" s="141"/>
      <c r="BA811" s="141"/>
      <c r="BB811" s="141"/>
      <c r="BC811" s="141"/>
    </row>
    <row r="812" spans="1:55" ht="15.75" customHeight="1">
      <c r="A812" s="141"/>
      <c r="B812" s="141"/>
      <c r="C812" s="141"/>
      <c r="D812" s="141"/>
      <c r="E812" s="141"/>
      <c r="F812" s="141"/>
      <c r="G812" s="141"/>
      <c r="H812" s="141"/>
      <c r="I812" s="141"/>
      <c r="J812" s="141"/>
      <c r="K812" s="141"/>
      <c r="L812" s="141"/>
      <c r="M812" s="141"/>
      <c r="N812" s="141"/>
      <c r="O812" s="141"/>
      <c r="P812" s="141"/>
      <c r="Q812" s="141"/>
      <c r="R812" s="141"/>
      <c r="S812" s="141"/>
      <c r="T812" s="141"/>
      <c r="U812" s="141"/>
      <c r="V812" s="141"/>
      <c r="W812" s="141"/>
      <c r="X812" s="141"/>
      <c r="Y812" s="141"/>
      <c r="Z812" s="141"/>
      <c r="AA812" s="141"/>
      <c r="AB812" s="141"/>
      <c r="AC812" s="141"/>
      <c r="AD812" s="146"/>
      <c r="AE812" s="141"/>
      <c r="AF812" s="141"/>
      <c r="AG812" s="141"/>
      <c r="AH812" s="141"/>
      <c r="AI812" s="141"/>
      <c r="AJ812" s="141"/>
      <c r="AK812" s="141"/>
      <c r="AL812" s="141"/>
      <c r="AM812" s="141"/>
      <c r="AN812" s="141"/>
      <c r="AO812" s="141"/>
      <c r="AP812" s="141"/>
      <c r="AQ812" s="141"/>
      <c r="AR812" s="141"/>
      <c r="AS812" s="141"/>
      <c r="AT812" s="141"/>
      <c r="AU812" s="141"/>
      <c r="AV812" s="141"/>
      <c r="AW812" s="141"/>
      <c r="AX812" s="141"/>
      <c r="AY812" s="141"/>
      <c r="AZ812" s="141"/>
      <c r="BA812" s="141"/>
      <c r="BB812" s="141"/>
      <c r="BC812" s="141"/>
    </row>
    <row r="813" spans="1:55" ht="15.75" customHeight="1">
      <c r="A813" s="141"/>
      <c r="B813" s="141"/>
      <c r="C813" s="141"/>
      <c r="D813" s="141"/>
      <c r="E813" s="141"/>
      <c r="F813" s="141"/>
      <c r="G813" s="141"/>
      <c r="H813" s="141"/>
      <c r="I813" s="141"/>
      <c r="J813" s="141"/>
      <c r="K813" s="141"/>
      <c r="L813" s="141"/>
      <c r="M813" s="141"/>
      <c r="N813" s="141"/>
      <c r="O813" s="141"/>
      <c r="P813" s="141"/>
      <c r="Q813" s="141"/>
      <c r="R813" s="141"/>
      <c r="S813" s="141"/>
      <c r="T813" s="141"/>
      <c r="U813" s="141"/>
      <c r="V813" s="141"/>
      <c r="W813" s="141"/>
      <c r="X813" s="141"/>
      <c r="Y813" s="141"/>
      <c r="Z813" s="141"/>
      <c r="AA813" s="141"/>
      <c r="AB813" s="141"/>
      <c r="AC813" s="141"/>
      <c r="AD813" s="146"/>
      <c r="AE813" s="141"/>
      <c r="AF813" s="141"/>
      <c r="AG813" s="141"/>
      <c r="AH813" s="141"/>
      <c r="AI813" s="141"/>
      <c r="AJ813" s="141"/>
      <c r="AK813" s="141"/>
      <c r="AL813" s="141"/>
      <c r="AM813" s="141"/>
      <c r="AN813" s="141"/>
      <c r="AO813" s="141"/>
      <c r="AP813" s="141"/>
      <c r="AQ813" s="141"/>
      <c r="AR813" s="141"/>
      <c r="AS813" s="141"/>
      <c r="AT813" s="141"/>
      <c r="AU813" s="141"/>
      <c r="AV813" s="141"/>
      <c r="AW813" s="141"/>
      <c r="AX813" s="141"/>
      <c r="AY813" s="141"/>
      <c r="AZ813" s="141"/>
      <c r="BA813" s="141"/>
      <c r="BB813" s="141"/>
      <c r="BC813" s="141"/>
    </row>
    <row r="814" spans="1:55" ht="15.75" customHeight="1">
      <c r="A814" s="141"/>
      <c r="B814" s="141"/>
      <c r="C814" s="141"/>
      <c r="D814" s="141"/>
      <c r="E814" s="141"/>
      <c r="F814" s="141"/>
      <c r="G814" s="141"/>
      <c r="H814" s="141"/>
      <c r="I814" s="141"/>
      <c r="J814" s="141"/>
      <c r="K814" s="141"/>
      <c r="L814" s="141"/>
      <c r="M814" s="141"/>
      <c r="N814" s="141"/>
      <c r="O814" s="141"/>
      <c r="P814" s="141"/>
      <c r="Q814" s="141"/>
      <c r="R814" s="141"/>
      <c r="S814" s="141"/>
      <c r="T814" s="141"/>
      <c r="U814" s="141"/>
      <c r="V814" s="141"/>
      <c r="W814" s="141"/>
      <c r="X814" s="141"/>
      <c r="Y814" s="141"/>
      <c r="Z814" s="141"/>
      <c r="AA814" s="141"/>
      <c r="AB814" s="141"/>
      <c r="AC814" s="141"/>
      <c r="AD814" s="146"/>
      <c r="AE814" s="141"/>
      <c r="AF814" s="141"/>
      <c r="AG814" s="141"/>
      <c r="AH814" s="141"/>
      <c r="AI814" s="141"/>
      <c r="AJ814" s="141"/>
      <c r="AK814" s="141"/>
      <c r="AL814" s="141"/>
      <c r="AM814" s="141"/>
      <c r="AN814" s="141"/>
      <c r="AO814" s="141"/>
      <c r="AP814" s="141"/>
      <c r="AQ814" s="141"/>
      <c r="AR814" s="141"/>
      <c r="AS814" s="141"/>
      <c r="AT814" s="141"/>
      <c r="AU814" s="141"/>
      <c r="AV814" s="141"/>
      <c r="AW814" s="141"/>
      <c r="AX814" s="141"/>
      <c r="AY814" s="141"/>
      <c r="AZ814" s="141"/>
      <c r="BA814" s="141"/>
      <c r="BB814" s="141"/>
      <c r="BC814" s="141"/>
    </row>
    <row r="815" spans="1:55" ht="15.75" customHeight="1">
      <c r="A815" s="141"/>
      <c r="B815" s="141"/>
      <c r="C815" s="141"/>
      <c r="D815" s="141"/>
      <c r="E815" s="141"/>
      <c r="F815" s="141"/>
      <c r="G815" s="141"/>
      <c r="H815" s="141"/>
      <c r="I815" s="141"/>
      <c r="J815" s="141"/>
      <c r="K815" s="141"/>
      <c r="L815" s="141"/>
      <c r="M815" s="141"/>
      <c r="N815" s="141"/>
      <c r="O815" s="141"/>
      <c r="P815" s="141"/>
      <c r="Q815" s="141"/>
      <c r="R815" s="141"/>
      <c r="S815" s="141"/>
      <c r="T815" s="141"/>
      <c r="U815" s="141"/>
      <c r="V815" s="141"/>
      <c r="W815" s="141"/>
      <c r="X815" s="141"/>
      <c r="Y815" s="141"/>
      <c r="Z815" s="141"/>
      <c r="AA815" s="141"/>
      <c r="AB815" s="141"/>
      <c r="AC815" s="141"/>
      <c r="AD815" s="146"/>
      <c r="AE815" s="141"/>
      <c r="AF815" s="141"/>
      <c r="AG815" s="141"/>
      <c r="AH815" s="141"/>
      <c r="AI815" s="141"/>
      <c r="AJ815" s="141"/>
      <c r="AK815" s="141"/>
      <c r="AL815" s="141"/>
      <c r="AM815" s="141"/>
      <c r="AN815" s="141"/>
      <c r="AO815" s="141"/>
      <c r="AP815" s="141"/>
      <c r="AQ815" s="141"/>
      <c r="AR815" s="141"/>
      <c r="AS815" s="141"/>
      <c r="AT815" s="141"/>
      <c r="AU815" s="141"/>
      <c r="AV815" s="141"/>
      <c r="AW815" s="141"/>
      <c r="AX815" s="141"/>
      <c r="AY815" s="141"/>
      <c r="AZ815" s="141"/>
      <c r="BA815" s="141"/>
      <c r="BB815" s="141"/>
      <c r="BC815" s="141"/>
    </row>
    <row r="816" spans="1:55" ht="15.75" customHeight="1">
      <c r="A816" s="141"/>
      <c r="B816" s="141"/>
      <c r="C816" s="141"/>
      <c r="D816" s="141"/>
      <c r="E816" s="141"/>
      <c r="F816" s="141"/>
      <c r="G816" s="141"/>
      <c r="H816" s="141"/>
      <c r="I816" s="141"/>
      <c r="J816" s="141"/>
      <c r="K816" s="141"/>
      <c r="L816" s="141"/>
      <c r="M816" s="141"/>
      <c r="N816" s="141"/>
      <c r="O816" s="141"/>
      <c r="P816" s="141"/>
      <c r="Q816" s="141"/>
      <c r="R816" s="141"/>
      <c r="S816" s="141"/>
      <c r="T816" s="141"/>
      <c r="U816" s="141"/>
      <c r="V816" s="141"/>
      <c r="W816" s="141"/>
      <c r="X816" s="141"/>
      <c r="Y816" s="141"/>
      <c r="Z816" s="141"/>
      <c r="AA816" s="141"/>
      <c r="AB816" s="141"/>
      <c r="AC816" s="141"/>
      <c r="AD816" s="146"/>
      <c r="AE816" s="141"/>
      <c r="AF816" s="141"/>
      <c r="AG816" s="141"/>
      <c r="AH816" s="141"/>
      <c r="AI816" s="141"/>
      <c r="AJ816" s="141"/>
      <c r="AK816" s="141"/>
      <c r="AL816" s="141"/>
      <c r="AM816" s="141"/>
      <c r="AN816" s="141"/>
      <c r="AO816" s="141"/>
      <c r="AP816" s="141"/>
      <c r="AQ816" s="141"/>
      <c r="AR816" s="141"/>
      <c r="AS816" s="141"/>
      <c r="AT816" s="141"/>
      <c r="AU816" s="141"/>
      <c r="AV816" s="141"/>
      <c r="AW816" s="141"/>
      <c r="AX816" s="141"/>
      <c r="AY816" s="141"/>
      <c r="AZ816" s="141"/>
      <c r="BA816" s="141"/>
      <c r="BB816" s="141"/>
      <c r="BC816" s="141"/>
    </row>
    <row r="817" spans="1:55" ht="15.75" customHeight="1">
      <c r="A817" s="141"/>
      <c r="B817" s="141"/>
      <c r="C817" s="141"/>
      <c r="D817" s="141"/>
      <c r="E817" s="141"/>
      <c r="F817" s="141"/>
      <c r="G817" s="141"/>
      <c r="H817" s="141"/>
      <c r="I817" s="141"/>
      <c r="J817" s="141"/>
      <c r="K817" s="141"/>
      <c r="L817" s="141"/>
      <c r="M817" s="141"/>
      <c r="N817" s="141"/>
      <c r="O817" s="141"/>
      <c r="P817" s="141"/>
      <c r="Q817" s="141"/>
      <c r="R817" s="141"/>
      <c r="S817" s="141"/>
      <c r="T817" s="141"/>
      <c r="U817" s="141"/>
      <c r="V817" s="141"/>
      <c r="W817" s="141"/>
      <c r="X817" s="141"/>
      <c r="Y817" s="141"/>
      <c r="Z817" s="141"/>
      <c r="AA817" s="141"/>
      <c r="AB817" s="141"/>
      <c r="AC817" s="141"/>
      <c r="AD817" s="146"/>
      <c r="AE817" s="141"/>
      <c r="AF817" s="141"/>
      <c r="AG817" s="141"/>
      <c r="AH817" s="141"/>
      <c r="AI817" s="141"/>
      <c r="AJ817" s="141"/>
      <c r="AK817" s="141"/>
      <c r="AL817" s="141"/>
      <c r="AM817" s="141"/>
      <c r="AN817" s="141"/>
      <c r="AO817" s="141"/>
      <c r="AP817" s="141"/>
      <c r="AQ817" s="141"/>
      <c r="AR817" s="141"/>
      <c r="AS817" s="141"/>
      <c r="AT817" s="141"/>
      <c r="AU817" s="141"/>
      <c r="AV817" s="141"/>
      <c r="AW817" s="141"/>
      <c r="AX817" s="141"/>
      <c r="AY817" s="141"/>
      <c r="AZ817" s="141"/>
      <c r="BA817" s="141"/>
      <c r="BB817" s="141"/>
      <c r="BC817" s="141"/>
    </row>
    <row r="818" spans="1:55" ht="15.75" customHeight="1">
      <c r="A818" s="141"/>
      <c r="B818" s="141"/>
      <c r="C818" s="141"/>
      <c r="D818" s="141"/>
      <c r="E818" s="141"/>
      <c r="F818" s="141"/>
      <c r="G818" s="141"/>
      <c r="H818" s="141"/>
      <c r="I818" s="141"/>
      <c r="J818" s="141"/>
      <c r="K818" s="141"/>
      <c r="L818" s="141"/>
      <c r="M818" s="141"/>
      <c r="N818" s="141"/>
      <c r="O818" s="141"/>
      <c r="P818" s="141"/>
      <c r="Q818" s="141"/>
      <c r="R818" s="141"/>
      <c r="S818" s="141"/>
      <c r="T818" s="141"/>
      <c r="U818" s="141"/>
      <c r="V818" s="141"/>
      <c r="W818" s="141"/>
      <c r="X818" s="141"/>
      <c r="Y818" s="141"/>
      <c r="Z818" s="141"/>
      <c r="AA818" s="141"/>
      <c r="AB818" s="141"/>
      <c r="AC818" s="141"/>
      <c r="AD818" s="146"/>
      <c r="AE818" s="141"/>
      <c r="AF818" s="141"/>
      <c r="AG818" s="141"/>
      <c r="AH818" s="141"/>
      <c r="AI818" s="141"/>
      <c r="AJ818" s="141"/>
      <c r="AK818" s="141"/>
      <c r="AL818" s="141"/>
      <c r="AM818" s="141"/>
      <c r="AN818" s="141"/>
      <c r="AO818" s="141"/>
      <c r="AP818" s="141"/>
      <c r="AQ818" s="141"/>
      <c r="AR818" s="141"/>
      <c r="AS818" s="141"/>
      <c r="AT818" s="141"/>
      <c r="AU818" s="141"/>
      <c r="AV818" s="141"/>
      <c r="AW818" s="141"/>
      <c r="AX818" s="141"/>
      <c r="AY818" s="141"/>
      <c r="AZ818" s="141"/>
      <c r="BA818" s="141"/>
      <c r="BB818" s="141"/>
      <c r="BC818" s="141"/>
    </row>
    <row r="819" spans="1:55" ht="15.75" customHeight="1">
      <c r="A819" s="141"/>
      <c r="B819" s="141"/>
      <c r="C819" s="141"/>
      <c r="D819" s="141"/>
      <c r="E819" s="141"/>
      <c r="F819" s="141"/>
      <c r="G819" s="141"/>
      <c r="H819" s="141"/>
      <c r="I819" s="141"/>
      <c r="J819" s="141"/>
      <c r="K819" s="141"/>
      <c r="L819" s="141"/>
      <c r="M819" s="141"/>
      <c r="N819" s="141"/>
      <c r="O819" s="141"/>
      <c r="P819" s="141"/>
      <c r="Q819" s="141"/>
      <c r="R819" s="141"/>
      <c r="S819" s="141"/>
      <c r="T819" s="141"/>
      <c r="U819" s="141"/>
      <c r="V819" s="141"/>
      <c r="W819" s="141"/>
      <c r="X819" s="141"/>
      <c r="Y819" s="141"/>
      <c r="Z819" s="141"/>
      <c r="AA819" s="141"/>
      <c r="AB819" s="141"/>
      <c r="AC819" s="141"/>
      <c r="AD819" s="146"/>
      <c r="AE819" s="141"/>
      <c r="AF819" s="141"/>
      <c r="AG819" s="141"/>
      <c r="AH819" s="141"/>
      <c r="AI819" s="141"/>
      <c r="AJ819" s="141"/>
      <c r="AK819" s="141"/>
      <c r="AL819" s="141"/>
      <c r="AM819" s="141"/>
      <c r="AN819" s="141"/>
      <c r="AO819" s="141"/>
      <c r="AP819" s="141"/>
      <c r="AQ819" s="141"/>
      <c r="AR819" s="141"/>
      <c r="AS819" s="141"/>
      <c r="AT819" s="141"/>
      <c r="AU819" s="141"/>
      <c r="AV819" s="141"/>
      <c r="AW819" s="141"/>
      <c r="AX819" s="141"/>
      <c r="AY819" s="141"/>
      <c r="AZ819" s="141"/>
      <c r="BA819" s="141"/>
      <c r="BB819" s="141"/>
      <c r="BC819" s="141"/>
    </row>
    <row r="820" spans="1:55" ht="15.75" customHeight="1">
      <c r="A820" s="141"/>
      <c r="B820" s="141"/>
      <c r="C820" s="141"/>
      <c r="D820" s="141"/>
      <c r="E820" s="141"/>
      <c r="F820" s="141"/>
      <c r="G820" s="141"/>
      <c r="H820" s="141"/>
      <c r="I820" s="141"/>
      <c r="J820" s="141"/>
      <c r="K820" s="141"/>
      <c r="L820" s="141"/>
      <c r="M820" s="141"/>
      <c r="N820" s="141"/>
      <c r="O820" s="141"/>
      <c r="P820" s="141"/>
      <c r="Q820" s="141"/>
      <c r="R820" s="141"/>
      <c r="S820" s="141"/>
      <c r="T820" s="141"/>
      <c r="U820" s="141"/>
      <c r="V820" s="141"/>
      <c r="W820" s="141"/>
      <c r="X820" s="141"/>
      <c r="Y820" s="141"/>
      <c r="Z820" s="141"/>
      <c r="AA820" s="141"/>
      <c r="AB820" s="141"/>
      <c r="AC820" s="141"/>
      <c r="AD820" s="146"/>
      <c r="AE820" s="141"/>
      <c r="AF820" s="141"/>
      <c r="AG820" s="141"/>
      <c r="AH820" s="141"/>
      <c r="AI820" s="141"/>
      <c r="AJ820" s="141"/>
      <c r="AK820" s="141"/>
      <c r="AL820" s="141"/>
      <c r="AM820" s="141"/>
      <c r="AN820" s="141"/>
      <c r="AO820" s="141"/>
      <c r="AP820" s="141"/>
      <c r="AQ820" s="141"/>
      <c r="AR820" s="141"/>
      <c r="AS820" s="141"/>
      <c r="AT820" s="141"/>
      <c r="AU820" s="141"/>
      <c r="AV820" s="141"/>
      <c r="AW820" s="141"/>
      <c r="AX820" s="141"/>
      <c r="AY820" s="141"/>
      <c r="AZ820" s="141"/>
      <c r="BA820" s="141"/>
      <c r="BB820" s="141"/>
      <c r="BC820" s="141"/>
    </row>
    <row r="821" spans="1:55" ht="15.75" customHeight="1">
      <c r="A821" s="141"/>
      <c r="B821" s="141"/>
      <c r="C821" s="141"/>
      <c r="D821" s="141"/>
      <c r="E821" s="141"/>
      <c r="F821" s="141"/>
      <c r="G821" s="141"/>
      <c r="H821" s="141"/>
      <c r="I821" s="141"/>
      <c r="J821" s="141"/>
      <c r="K821" s="141"/>
      <c r="L821" s="141"/>
      <c r="M821" s="141"/>
      <c r="N821" s="141"/>
      <c r="O821" s="141"/>
      <c r="P821" s="141"/>
      <c r="Q821" s="141"/>
      <c r="R821" s="141"/>
      <c r="S821" s="141"/>
      <c r="T821" s="141"/>
      <c r="U821" s="141"/>
      <c r="V821" s="141"/>
      <c r="W821" s="141"/>
      <c r="X821" s="141"/>
      <c r="Y821" s="141"/>
      <c r="Z821" s="141"/>
      <c r="AA821" s="141"/>
      <c r="AB821" s="141"/>
      <c r="AC821" s="141"/>
      <c r="AD821" s="146"/>
      <c r="AE821" s="141"/>
      <c r="AF821" s="141"/>
      <c r="AG821" s="141"/>
      <c r="AH821" s="141"/>
      <c r="AI821" s="141"/>
      <c r="AJ821" s="141"/>
      <c r="AK821" s="141"/>
      <c r="AL821" s="141"/>
      <c r="AM821" s="141"/>
      <c r="AN821" s="141"/>
      <c r="AO821" s="141"/>
      <c r="AP821" s="141"/>
      <c r="AQ821" s="141"/>
      <c r="AR821" s="141"/>
      <c r="AS821" s="141"/>
      <c r="AT821" s="141"/>
      <c r="AU821" s="141"/>
      <c r="AV821" s="141"/>
      <c r="AW821" s="141"/>
      <c r="AX821" s="141"/>
      <c r="AY821" s="141"/>
      <c r="AZ821" s="141"/>
      <c r="BA821" s="141"/>
      <c r="BB821" s="141"/>
      <c r="BC821" s="141"/>
    </row>
    <row r="822" spans="1:55" ht="15.75" customHeight="1">
      <c r="A822" s="141"/>
      <c r="B822" s="141"/>
      <c r="C822" s="141"/>
      <c r="D822" s="141"/>
      <c r="E822" s="141"/>
      <c r="F822" s="141"/>
      <c r="G822" s="141"/>
      <c r="H822" s="141"/>
      <c r="I822" s="141"/>
      <c r="J822" s="141"/>
      <c r="K822" s="141"/>
      <c r="L822" s="141"/>
      <c r="M822" s="141"/>
      <c r="N822" s="141"/>
      <c r="O822" s="141"/>
      <c r="P822" s="141"/>
      <c r="Q822" s="141"/>
      <c r="R822" s="141"/>
      <c r="S822" s="141"/>
      <c r="T822" s="141"/>
      <c r="U822" s="141"/>
      <c r="V822" s="141"/>
      <c r="W822" s="141"/>
      <c r="X822" s="141"/>
      <c r="Y822" s="141"/>
      <c r="Z822" s="141"/>
      <c r="AA822" s="141"/>
      <c r="AB822" s="141"/>
      <c r="AC822" s="141"/>
      <c r="AD822" s="146"/>
      <c r="AE822" s="141"/>
      <c r="AF822" s="141"/>
      <c r="AG822" s="141"/>
      <c r="AH822" s="141"/>
      <c r="AI822" s="141"/>
      <c r="AJ822" s="141"/>
      <c r="AK822" s="141"/>
      <c r="AL822" s="141"/>
      <c r="AM822" s="141"/>
      <c r="AN822" s="141"/>
      <c r="AO822" s="141"/>
      <c r="AP822" s="141"/>
      <c r="AQ822" s="141"/>
      <c r="AR822" s="141"/>
      <c r="AS822" s="141"/>
      <c r="AT822" s="141"/>
      <c r="AU822" s="141"/>
      <c r="AV822" s="141"/>
      <c r="AW822" s="141"/>
      <c r="AX822" s="141"/>
      <c r="AY822" s="141"/>
      <c r="AZ822" s="141"/>
      <c r="BA822" s="141"/>
      <c r="BB822" s="141"/>
      <c r="BC822" s="141"/>
    </row>
    <row r="823" spans="1:55" ht="15.75" customHeight="1">
      <c r="A823" s="141"/>
      <c r="B823" s="141"/>
      <c r="C823" s="141"/>
      <c r="D823" s="141"/>
      <c r="E823" s="141"/>
      <c r="F823" s="141"/>
      <c r="G823" s="141"/>
      <c r="H823" s="141"/>
      <c r="I823" s="141"/>
      <c r="J823" s="141"/>
      <c r="K823" s="141"/>
      <c r="L823" s="141"/>
      <c r="M823" s="141"/>
      <c r="N823" s="141"/>
      <c r="O823" s="141"/>
      <c r="P823" s="141"/>
      <c r="Q823" s="141"/>
      <c r="R823" s="141"/>
      <c r="S823" s="141"/>
      <c r="T823" s="141"/>
      <c r="U823" s="141"/>
      <c r="V823" s="141"/>
      <c r="W823" s="141"/>
      <c r="X823" s="141"/>
      <c r="Y823" s="141"/>
      <c r="Z823" s="141"/>
      <c r="AA823" s="141"/>
      <c r="AB823" s="141"/>
      <c r="AC823" s="141"/>
      <c r="AD823" s="146"/>
      <c r="AE823" s="141"/>
      <c r="AF823" s="141"/>
      <c r="AG823" s="141"/>
      <c r="AH823" s="141"/>
      <c r="AI823" s="141"/>
      <c r="AJ823" s="141"/>
      <c r="AK823" s="141"/>
      <c r="AL823" s="141"/>
      <c r="AM823" s="141"/>
      <c r="AN823" s="141"/>
      <c r="AO823" s="141"/>
      <c r="AP823" s="141"/>
      <c r="AQ823" s="141"/>
      <c r="AR823" s="141"/>
      <c r="AS823" s="141"/>
      <c r="AT823" s="141"/>
      <c r="AU823" s="141"/>
      <c r="AV823" s="141"/>
      <c r="AW823" s="141"/>
      <c r="AX823" s="141"/>
      <c r="AY823" s="141"/>
      <c r="AZ823" s="141"/>
      <c r="BA823" s="141"/>
      <c r="BB823" s="141"/>
      <c r="BC823" s="141"/>
    </row>
    <row r="824" spans="1:55" ht="15.75" customHeight="1">
      <c r="A824" s="141"/>
      <c r="B824" s="141"/>
      <c r="C824" s="141"/>
      <c r="D824" s="141"/>
      <c r="E824" s="141"/>
      <c r="F824" s="141"/>
      <c r="G824" s="141"/>
      <c r="H824" s="141"/>
      <c r="I824" s="141"/>
      <c r="J824" s="141"/>
      <c r="K824" s="141"/>
      <c r="L824" s="141"/>
      <c r="M824" s="141"/>
      <c r="N824" s="141"/>
      <c r="O824" s="141"/>
      <c r="P824" s="141"/>
      <c r="Q824" s="141"/>
      <c r="R824" s="141"/>
      <c r="S824" s="141"/>
      <c r="T824" s="141"/>
      <c r="U824" s="141"/>
      <c r="V824" s="141"/>
      <c r="W824" s="141"/>
      <c r="X824" s="141"/>
      <c r="Y824" s="141"/>
      <c r="Z824" s="141"/>
      <c r="AA824" s="141"/>
      <c r="AB824" s="141"/>
      <c r="AC824" s="141"/>
      <c r="AD824" s="146"/>
      <c r="AE824" s="141"/>
      <c r="AF824" s="141"/>
      <c r="AG824" s="141"/>
      <c r="AH824" s="141"/>
      <c r="AI824" s="141"/>
      <c r="AJ824" s="141"/>
      <c r="AK824" s="141"/>
      <c r="AL824" s="141"/>
      <c r="AM824" s="141"/>
      <c r="AN824" s="141"/>
      <c r="AO824" s="141"/>
      <c r="AP824" s="141"/>
      <c r="AQ824" s="141"/>
      <c r="AR824" s="141"/>
      <c r="AS824" s="141"/>
      <c r="AT824" s="141"/>
      <c r="AU824" s="141"/>
      <c r="AV824" s="141"/>
      <c r="AW824" s="141"/>
      <c r="AX824" s="141"/>
      <c r="AY824" s="141"/>
      <c r="AZ824" s="141"/>
      <c r="BA824" s="141"/>
      <c r="BB824" s="141"/>
      <c r="BC824" s="141"/>
    </row>
    <row r="825" spans="1:55" ht="15.75" customHeight="1">
      <c r="A825" s="141"/>
      <c r="B825" s="141"/>
      <c r="C825" s="141"/>
      <c r="D825" s="141"/>
      <c r="E825" s="141"/>
      <c r="F825" s="141"/>
      <c r="G825" s="141"/>
      <c r="H825" s="141"/>
      <c r="I825" s="141"/>
      <c r="J825" s="141"/>
      <c r="K825" s="141"/>
      <c r="L825" s="141"/>
      <c r="M825" s="141"/>
      <c r="N825" s="141"/>
      <c r="O825" s="141"/>
      <c r="P825" s="141"/>
      <c r="Q825" s="141"/>
      <c r="R825" s="141"/>
      <c r="S825" s="141"/>
      <c r="T825" s="141"/>
      <c r="U825" s="141"/>
      <c r="V825" s="141"/>
      <c r="W825" s="141"/>
      <c r="X825" s="141"/>
      <c r="Y825" s="141"/>
      <c r="Z825" s="141"/>
      <c r="AA825" s="141"/>
      <c r="AB825" s="141"/>
      <c r="AC825" s="141"/>
      <c r="AD825" s="146"/>
      <c r="AE825" s="141"/>
      <c r="AF825" s="141"/>
      <c r="AG825" s="141"/>
      <c r="AH825" s="141"/>
      <c r="AI825" s="141"/>
      <c r="AJ825" s="141"/>
      <c r="AK825" s="141"/>
      <c r="AL825" s="141"/>
      <c r="AM825" s="141"/>
      <c r="AN825" s="141"/>
      <c r="AO825" s="141"/>
      <c r="AP825" s="141"/>
      <c r="AQ825" s="141"/>
      <c r="AR825" s="141"/>
      <c r="AS825" s="141"/>
      <c r="AT825" s="141"/>
      <c r="AU825" s="141"/>
      <c r="AV825" s="141"/>
      <c r="AW825" s="141"/>
      <c r="AX825" s="141"/>
      <c r="AY825" s="141"/>
      <c r="AZ825" s="141"/>
      <c r="BA825" s="141"/>
      <c r="BB825" s="141"/>
      <c r="BC825" s="141"/>
    </row>
    <row r="826" spans="1:55" ht="15.75" customHeight="1">
      <c r="A826" s="141"/>
      <c r="B826" s="141"/>
      <c r="C826" s="141"/>
      <c r="D826" s="141"/>
      <c r="E826" s="141"/>
      <c r="F826" s="141"/>
      <c r="G826" s="141"/>
      <c r="H826" s="141"/>
      <c r="I826" s="141"/>
      <c r="J826" s="141"/>
      <c r="K826" s="141"/>
      <c r="L826" s="141"/>
      <c r="M826" s="141"/>
      <c r="N826" s="141"/>
      <c r="O826" s="141"/>
      <c r="P826" s="141"/>
      <c r="Q826" s="141"/>
      <c r="R826" s="141"/>
      <c r="S826" s="141"/>
      <c r="T826" s="141"/>
      <c r="U826" s="141"/>
      <c r="V826" s="141"/>
      <c r="W826" s="141"/>
      <c r="X826" s="141"/>
      <c r="Y826" s="141"/>
      <c r="Z826" s="141"/>
      <c r="AA826" s="141"/>
      <c r="AB826" s="141"/>
      <c r="AC826" s="141"/>
      <c r="AD826" s="146"/>
      <c r="AE826" s="141"/>
      <c r="AF826" s="141"/>
      <c r="AG826" s="141"/>
      <c r="AH826" s="141"/>
      <c r="AI826" s="141"/>
      <c r="AJ826" s="141"/>
      <c r="AK826" s="141"/>
      <c r="AL826" s="141"/>
      <c r="AM826" s="141"/>
      <c r="AN826" s="141"/>
      <c r="AO826" s="141"/>
      <c r="AP826" s="141"/>
      <c r="AQ826" s="141"/>
      <c r="AR826" s="141"/>
      <c r="AS826" s="141"/>
      <c r="AT826" s="141"/>
      <c r="AU826" s="141"/>
      <c r="AV826" s="141"/>
      <c r="AW826" s="141"/>
      <c r="AX826" s="141"/>
      <c r="AY826" s="141"/>
      <c r="AZ826" s="141"/>
      <c r="BA826" s="141"/>
      <c r="BB826" s="141"/>
      <c r="BC826" s="141"/>
    </row>
    <row r="827" spans="1:55" ht="15.75" customHeight="1">
      <c r="A827" s="141"/>
      <c r="B827" s="141"/>
      <c r="C827" s="141"/>
      <c r="D827" s="141"/>
      <c r="E827" s="141"/>
      <c r="F827" s="141"/>
      <c r="G827" s="141"/>
      <c r="H827" s="141"/>
      <c r="I827" s="141"/>
      <c r="J827" s="141"/>
      <c r="K827" s="141"/>
      <c r="L827" s="141"/>
      <c r="M827" s="141"/>
      <c r="N827" s="141"/>
      <c r="O827" s="141"/>
      <c r="P827" s="141"/>
      <c r="Q827" s="141"/>
      <c r="R827" s="141"/>
      <c r="S827" s="141"/>
      <c r="T827" s="141"/>
      <c r="U827" s="141"/>
      <c r="V827" s="141"/>
      <c r="W827" s="141"/>
      <c r="X827" s="141"/>
      <c r="Y827" s="141"/>
      <c r="Z827" s="141"/>
      <c r="AA827" s="141"/>
      <c r="AB827" s="141"/>
      <c r="AC827" s="141"/>
      <c r="AD827" s="146"/>
      <c r="AE827" s="141"/>
      <c r="AF827" s="141"/>
      <c r="AG827" s="141"/>
      <c r="AH827" s="141"/>
      <c r="AI827" s="141"/>
      <c r="AJ827" s="141"/>
      <c r="AK827" s="141"/>
      <c r="AL827" s="141"/>
      <c r="AM827" s="141"/>
      <c r="AN827" s="141"/>
      <c r="AO827" s="141"/>
      <c r="AP827" s="141"/>
      <c r="AQ827" s="141"/>
      <c r="AR827" s="141"/>
      <c r="AS827" s="141"/>
      <c r="AT827" s="141"/>
      <c r="AU827" s="141"/>
      <c r="AV827" s="141"/>
      <c r="AW827" s="141"/>
      <c r="AX827" s="141"/>
      <c r="AY827" s="141"/>
      <c r="AZ827" s="141"/>
      <c r="BA827" s="141"/>
      <c r="BB827" s="141"/>
      <c r="BC827" s="141"/>
    </row>
    <row r="828" spans="1:55" ht="15.75" customHeight="1">
      <c r="A828" s="141"/>
      <c r="B828" s="141"/>
      <c r="C828" s="141"/>
      <c r="D828" s="141"/>
      <c r="E828" s="141"/>
      <c r="F828" s="141"/>
      <c r="G828" s="141"/>
      <c r="H828" s="141"/>
      <c r="I828" s="141"/>
      <c r="J828" s="141"/>
      <c r="K828" s="141"/>
      <c r="L828" s="141"/>
      <c r="M828" s="141"/>
      <c r="N828" s="141"/>
      <c r="O828" s="141"/>
      <c r="P828" s="141"/>
      <c r="Q828" s="141"/>
      <c r="R828" s="141"/>
      <c r="S828" s="141"/>
      <c r="T828" s="141"/>
      <c r="U828" s="141"/>
      <c r="V828" s="141"/>
      <c r="W828" s="141"/>
      <c r="X828" s="141"/>
      <c r="Y828" s="141"/>
      <c r="Z828" s="141"/>
      <c r="AA828" s="141"/>
      <c r="AB828" s="141"/>
      <c r="AC828" s="141"/>
      <c r="AD828" s="146"/>
      <c r="AE828" s="141"/>
      <c r="AF828" s="141"/>
      <c r="AG828" s="141"/>
      <c r="AH828" s="141"/>
      <c r="AI828" s="141"/>
      <c r="AJ828" s="141"/>
      <c r="AK828" s="141"/>
      <c r="AL828" s="141"/>
      <c r="AM828" s="141"/>
      <c r="AN828" s="141"/>
      <c r="AO828" s="141"/>
      <c r="AP828" s="141"/>
      <c r="AQ828" s="141"/>
      <c r="AR828" s="141"/>
      <c r="AS828" s="141"/>
      <c r="AT828" s="141"/>
      <c r="AU828" s="141"/>
      <c r="AV828" s="141"/>
      <c r="AW828" s="141"/>
      <c r="AX828" s="141"/>
      <c r="AY828" s="141"/>
      <c r="AZ828" s="141"/>
      <c r="BA828" s="141"/>
      <c r="BB828" s="141"/>
      <c r="BC828" s="141"/>
    </row>
    <row r="829" spans="1:55" ht="15.75" customHeight="1">
      <c r="A829" s="141"/>
      <c r="B829" s="141"/>
      <c r="C829" s="141"/>
      <c r="D829" s="141"/>
      <c r="E829" s="141"/>
      <c r="F829" s="141"/>
      <c r="G829" s="141"/>
      <c r="H829" s="141"/>
      <c r="I829" s="141"/>
      <c r="J829" s="141"/>
      <c r="K829" s="141"/>
      <c r="L829" s="141"/>
      <c r="M829" s="141"/>
      <c r="N829" s="141"/>
      <c r="O829" s="141"/>
      <c r="P829" s="141"/>
      <c r="Q829" s="141"/>
      <c r="R829" s="141"/>
      <c r="S829" s="141"/>
      <c r="T829" s="141"/>
      <c r="U829" s="141"/>
      <c r="V829" s="141"/>
      <c r="W829" s="141"/>
      <c r="X829" s="141"/>
      <c r="Y829" s="141"/>
      <c r="Z829" s="141"/>
      <c r="AA829" s="141"/>
      <c r="AB829" s="141"/>
      <c r="AC829" s="141"/>
      <c r="AD829" s="146"/>
      <c r="AE829" s="141"/>
      <c r="AF829" s="141"/>
      <c r="AG829" s="141"/>
      <c r="AH829" s="141"/>
      <c r="AI829" s="141"/>
      <c r="AJ829" s="141"/>
      <c r="AK829" s="141"/>
      <c r="AL829" s="141"/>
      <c r="AM829" s="141"/>
      <c r="AN829" s="141"/>
      <c r="AO829" s="141"/>
      <c r="AP829" s="141"/>
      <c r="AQ829" s="141"/>
      <c r="AR829" s="141"/>
      <c r="AS829" s="141"/>
      <c r="AT829" s="141"/>
      <c r="AU829" s="141"/>
      <c r="AV829" s="141"/>
      <c r="AW829" s="141"/>
      <c r="AX829" s="141"/>
      <c r="AY829" s="141"/>
      <c r="AZ829" s="141"/>
      <c r="BA829" s="141"/>
      <c r="BB829" s="141"/>
      <c r="BC829" s="141"/>
    </row>
    <row r="830" spans="1:55" ht="15.75" customHeight="1">
      <c r="A830" s="141"/>
      <c r="B830" s="141"/>
      <c r="C830" s="141"/>
      <c r="D830" s="141"/>
      <c r="E830" s="141"/>
      <c r="F830" s="141"/>
      <c r="G830" s="141"/>
      <c r="H830" s="141"/>
      <c r="I830" s="141"/>
      <c r="J830" s="141"/>
      <c r="K830" s="141"/>
      <c r="L830" s="141"/>
      <c r="M830" s="141"/>
      <c r="N830" s="141"/>
      <c r="O830" s="141"/>
      <c r="P830" s="141"/>
      <c r="Q830" s="141"/>
      <c r="R830" s="141"/>
      <c r="S830" s="141"/>
      <c r="T830" s="141"/>
      <c r="U830" s="141"/>
      <c r="V830" s="141"/>
      <c r="W830" s="141"/>
      <c r="X830" s="141"/>
      <c r="Y830" s="141"/>
      <c r="Z830" s="141"/>
      <c r="AA830" s="141"/>
      <c r="AB830" s="141"/>
      <c r="AC830" s="141"/>
      <c r="AD830" s="146"/>
      <c r="AE830" s="141"/>
      <c r="AF830" s="141"/>
      <c r="AG830" s="141"/>
      <c r="AH830" s="141"/>
      <c r="AI830" s="141"/>
      <c r="AJ830" s="141"/>
      <c r="AK830" s="141"/>
      <c r="AL830" s="141"/>
      <c r="AM830" s="141"/>
      <c r="AN830" s="141"/>
      <c r="AO830" s="141"/>
      <c r="AP830" s="141"/>
      <c r="AQ830" s="141"/>
      <c r="AR830" s="141"/>
      <c r="AS830" s="141"/>
      <c r="AT830" s="141"/>
      <c r="AU830" s="141"/>
      <c r="AV830" s="141"/>
      <c r="AW830" s="141"/>
      <c r="AX830" s="141"/>
      <c r="AY830" s="141"/>
      <c r="AZ830" s="141"/>
      <c r="BA830" s="141"/>
      <c r="BB830" s="141"/>
      <c r="BC830" s="141"/>
    </row>
    <row r="831" spans="1:55" ht="15.75" customHeight="1">
      <c r="A831" s="141"/>
      <c r="B831" s="141"/>
      <c r="C831" s="141"/>
      <c r="D831" s="141"/>
      <c r="E831" s="141"/>
      <c r="F831" s="141"/>
      <c r="G831" s="141"/>
      <c r="H831" s="141"/>
      <c r="I831" s="141"/>
      <c r="J831" s="141"/>
      <c r="K831" s="141"/>
      <c r="L831" s="141"/>
      <c r="M831" s="141"/>
      <c r="N831" s="141"/>
      <c r="O831" s="141"/>
      <c r="P831" s="141"/>
      <c r="Q831" s="141"/>
      <c r="R831" s="141"/>
      <c r="S831" s="141"/>
      <c r="T831" s="141"/>
      <c r="U831" s="141"/>
      <c r="V831" s="141"/>
      <c r="W831" s="141"/>
      <c r="X831" s="141"/>
      <c r="Y831" s="141"/>
      <c r="Z831" s="141"/>
      <c r="AA831" s="141"/>
      <c r="AB831" s="141"/>
      <c r="AC831" s="141"/>
      <c r="AD831" s="146"/>
      <c r="AE831" s="141"/>
      <c r="AF831" s="141"/>
      <c r="AG831" s="141"/>
      <c r="AH831" s="141"/>
      <c r="AI831" s="141"/>
      <c r="AJ831" s="141"/>
      <c r="AK831" s="141"/>
      <c r="AL831" s="141"/>
      <c r="AM831" s="141"/>
      <c r="AN831" s="141"/>
      <c r="AO831" s="141"/>
      <c r="AP831" s="141"/>
      <c r="AQ831" s="141"/>
      <c r="AR831" s="141"/>
      <c r="AS831" s="141"/>
      <c r="AT831" s="141"/>
      <c r="AU831" s="141"/>
      <c r="AV831" s="141"/>
      <c r="AW831" s="141"/>
      <c r="AX831" s="141"/>
      <c r="AY831" s="141"/>
      <c r="AZ831" s="141"/>
      <c r="BA831" s="141"/>
      <c r="BB831" s="141"/>
      <c r="BC831" s="141"/>
    </row>
    <row r="832" spans="1:55" ht="15.75" customHeight="1">
      <c r="A832" s="141"/>
      <c r="B832" s="141"/>
      <c r="C832" s="141"/>
      <c r="D832" s="141"/>
      <c r="E832" s="141"/>
      <c r="F832" s="141"/>
      <c r="G832" s="141"/>
      <c r="H832" s="141"/>
      <c r="I832" s="141"/>
      <c r="J832" s="141"/>
      <c r="K832" s="141"/>
      <c r="L832" s="141"/>
      <c r="M832" s="141"/>
      <c r="N832" s="141"/>
      <c r="O832" s="141"/>
      <c r="P832" s="141"/>
      <c r="Q832" s="141"/>
      <c r="R832" s="141"/>
      <c r="S832" s="141"/>
      <c r="T832" s="141"/>
      <c r="U832" s="141"/>
      <c r="V832" s="141"/>
      <c r="W832" s="141"/>
      <c r="X832" s="141"/>
      <c r="Y832" s="141"/>
      <c r="Z832" s="141"/>
      <c r="AA832" s="141"/>
      <c r="AB832" s="141"/>
      <c r="AC832" s="141"/>
      <c r="AD832" s="146"/>
      <c r="AE832" s="141"/>
      <c r="AF832" s="141"/>
      <c r="AG832" s="141"/>
      <c r="AH832" s="141"/>
      <c r="AI832" s="141"/>
      <c r="AJ832" s="141"/>
      <c r="AK832" s="141"/>
      <c r="AL832" s="141"/>
      <c r="AM832" s="141"/>
      <c r="AN832" s="141"/>
      <c r="AO832" s="141"/>
      <c r="AP832" s="141"/>
      <c r="AQ832" s="141"/>
      <c r="AR832" s="141"/>
      <c r="AS832" s="141"/>
      <c r="AT832" s="141"/>
      <c r="AU832" s="141"/>
      <c r="AV832" s="141"/>
      <c r="AW832" s="141"/>
      <c r="AX832" s="141"/>
      <c r="AY832" s="141"/>
      <c r="AZ832" s="141"/>
      <c r="BA832" s="141"/>
      <c r="BB832" s="141"/>
      <c r="BC832" s="141"/>
    </row>
    <row r="833" spans="1:55" ht="15.75" customHeight="1">
      <c r="A833" s="141"/>
      <c r="B833" s="141"/>
      <c r="C833" s="141"/>
      <c r="D833" s="141"/>
      <c r="E833" s="141"/>
      <c r="F833" s="141"/>
      <c r="G833" s="141"/>
      <c r="H833" s="141"/>
      <c r="I833" s="141"/>
      <c r="J833" s="141"/>
      <c r="K833" s="141"/>
      <c r="L833" s="141"/>
      <c r="M833" s="141"/>
      <c r="N833" s="141"/>
      <c r="O833" s="141"/>
      <c r="P833" s="141"/>
      <c r="Q833" s="141"/>
      <c r="R833" s="141"/>
      <c r="S833" s="141"/>
      <c r="T833" s="141"/>
      <c r="U833" s="141"/>
      <c r="V833" s="141"/>
      <c r="W833" s="141"/>
      <c r="X833" s="141"/>
      <c r="Y833" s="141"/>
      <c r="Z833" s="141"/>
      <c r="AA833" s="141"/>
      <c r="AB833" s="141"/>
      <c r="AC833" s="141"/>
      <c r="AD833" s="146"/>
      <c r="AE833" s="141"/>
      <c r="AF833" s="141"/>
      <c r="AG833" s="141"/>
      <c r="AH833" s="141"/>
      <c r="AI833" s="141"/>
      <c r="AJ833" s="141"/>
      <c r="AK833" s="141"/>
      <c r="AL833" s="141"/>
      <c r="AM833" s="141"/>
      <c r="AN833" s="141"/>
      <c r="AO833" s="141"/>
      <c r="AP833" s="141"/>
      <c r="AQ833" s="141"/>
      <c r="AR833" s="141"/>
      <c r="AS833" s="141"/>
      <c r="AT833" s="141"/>
      <c r="AU833" s="141"/>
      <c r="AV833" s="141"/>
      <c r="AW833" s="141"/>
      <c r="AX833" s="141"/>
      <c r="AY833" s="141"/>
      <c r="AZ833" s="141"/>
      <c r="BA833" s="141"/>
      <c r="BB833" s="141"/>
      <c r="BC833" s="141"/>
    </row>
    <row r="834" spans="1:55" ht="15.75" customHeight="1">
      <c r="A834" s="141"/>
      <c r="B834" s="141"/>
      <c r="C834" s="141"/>
      <c r="D834" s="141"/>
      <c r="E834" s="141"/>
      <c r="F834" s="141"/>
      <c r="G834" s="141"/>
      <c r="H834" s="141"/>
      <c r="I834" s="141"/>
      <c r="J834" s="141"/>
      <c r="K834" s="141"/>
      <c r="L834" s="141"/>
      <c r="M834" s="141"/>
      <c r="N834" s="141"/>
      <c r="O834" s="141"/>
      <c r="P834" s="141"/>
      <c r="Q834" s="141"/>
      <c r="R834" s="141"/>
      <c r="S834" s="141"/>
      <c r="T834" s="141"/>
      <c r="U834" s="141"/>
      <c r="V834" s="141"/>
      <c r="W834" s="141"/>
      <c r="X834" s="141"/>
      <c r="Y834" s="141"/>
      <c r="Z834" s="141"/>
      <c r="AA834" s="141"/>
      <c r="AB834" s="141"/>
      <c r="AC834" s="141"/>
      <c r="AD834" s="146"/>
      <c r="AE834" s="141"/>
      <c r="AF834" s="141"/>
      <c r="AG834" s="141"/>
      <c r="AH834" s="141"/>
      <c r="AI834" s="141"/>
      <c r="AJ834" s="141"/>
      <c r="AK834" s="141"/>
      <c r="AL834" s="141"/>
      <c r="AM834" s="141"/>
      <c r="AN834" s="141"/>
      <c r="AO834" s="141"/>
      <c r="AP834" s="141"/>
      <c r="AQ834" s="141"/>
      <c r="AR834" s="141"/>
      <c r="AS834" s="141"/>
      <c r="AT834" s="141"/>
      <c r="AU834" s="141"/>
      <c r="AV834" s="141"/>
      <c r="AW834" s="141"/>
      <c r="AX834" s="141"/>
      <c r="AY834" s="141"/>
      <c r="AZ834" s="141"/>
      <c r="BA834" s="141"/>
      <c r="BB834" s="141"/>
      <c r="BC834" s="141"/>
    </row>
    <row r="835" spans="1:55" ht="15.75" customHeight="1">
      <c r="A835" s="141"/>
      <c r="B835" s="141"/>
      <c r="C835" s="141"/>
      <c r="D835" s="141"/>
      <c r="E835" s="141"/>
      <c r="F835" s="141"/>
      <c r="G835" s="141"/>
      <c r="H835" s="141"/>
      <c r="I835" s="141"/>
      <c r="J835" s="141"/>
      <c r="K835" s="141"/>
      <c r="L835" s="141"/>
      <c r="M835" s="141"/>
      <c r="N835" s="141"/>
      <c r="O835" s="141"/>
      <c r="P835" s="141"/>
      <c r="Q835" s="141"/>
      <c r="R835" s="141"/>
      <c r="S835" s="141"/>
      <c r="T835" s="141"/>
      <c r="U835" s="141"/>
      <c r="V835" s="141"/>
      <c r="W835" s="141"/>
      <c r="X835" s="141"/>
      <c r="Y835" s="141"/>
      <c r="Z835" s="141"/>
      <c r="AA835" s="141"/>
      <c r="AB835" s="141"/>
      <c r="AC835" s="141"/>
      <c r="AD835" s="146"/>
      <c r="AE835" s="141"/>
      <c r="AF835" s="141"/>
      <c r="AG835" s="141"/>
      <c r="AH835" s="141"/>
      <c r="AI835" s="141"/>
      <c r="AJ835" s="141"/>
      <c r="AK835" s="141"/>
      <c r="AL835" s="141"/>
      <c r="AM835" s="141"/>
      <c r="AN835" s="141"/>
      <c r="AO835" s="141"/>
      <c r="AP835" s="141"/>
      <c r="AQ835" s="141"/>
      <c r="AR835" s="141"/>
      <c r="AS835" s="141"/>
      <c r="AT835" s="141"/>
      <c r="AU835" s="141"/>
      <c r="AV835" s="141"/>
      <c r="AW835" s="141"/>
      <c r="AX835" s="141"/>
      <c r="AY835" s="141"/>
      <c r="AZ835" s="141"/>
      <c r="BA835" s="141"/>
      <c r="BB835" s="141"/>
      <c r="BC835" s="141"/>
    </row>
    <row r="836" spans="1:55" ht="15.75" customHeight="1">
      <c r="A836" s="141"/>
      <c r="B836" s="141"/>
      <c r="C836" s="141"/>
      <c r="D836" s="141"/>
      <c r="E836" s="141"/>
      <c r="F836" s="141"/>
      <c r="G836" s="141"/>
      <c r="H836" s="141"/>
      <c r="I836" s="141"/>
      <c r="J836" s="141"/>
      <c r="K836" s="141"/>
      <c r="L836" s="141"/>
      <c r="M836" s="141"/>
      <c r="N836" s="141"/>
      <c r="O836" s="141"/>
      <c r="P836" s="141"/>
      <c r="Q836" s="141"/>
      <c r="R836" s="141"/>
      <c r="S836" s="141"/>
      <c r="T836" s="141"/>
      <c r="U836" s="141"/>
      <c r="V836" s="141"/>
      <c r="W836" s="141"/>
      <c r="X836" s="141"/>
      <c r="Y836" s="141"/>
      <c r="Z836" s="141"/>
      <c r="AA836" s="141"/>
      <c r="AB836" s="141"/>
      <c r="AC836" s="141"/>
      <c r="AD836" s="146"/>
      <c r="AE836" s="141"/>
      <c r="AF836" s="141"/>
      <c r="AG836" s="141"/>
      <c r="AH836" s="141"/>
      <c r="AI836" s="141"/>
      <c r="AJ836" s="141"/>
      <c r="AK836" s="141"/>
      <c r="AL836" s="141"/>
      <c r="AM836" s="141"/>
      <c r="AN836" s="141"/>
      <c r="AO836" s="141"/>
      <c r="AP836" s="141"/>
      <c r="AQ836" s="141"/>
      <c r="AR836" s="141"/>
      <c r="AS836" s="141"/>
      <c r="AT836" s="141"/>
      <c r="AU836" s="141"/>
      <c r="AV836" s="141"/>
      <c r="AW836" s="141"/>
      <c r="AX836" s="141"/>
      <c r="AY836" s="141"/>
      <c r="AZ836" s="141"/>
      <c r="BA836" s="141"/>
      <c r="BB836" s="141"/>
      <c r="BC836" s="141"/>
    </row>
    <row r="837" spans="1:55" ht="15.75" customHeight="1">
      <c r="A837" s="141"/>
      <c r="B837" s="141"/>
      <c r="C837" s="141"/>
      <c r="D837" s="141"/>
      <c r="E837" s="141"/>
      <c r="F837" s="141"/>
      <c r="G837" s="141"/>
      <c r="H837" s="141"/>
      <c r="I837" s="141"/>
      <c r="J837" s="141"/>
      <c r="K837" s="141"/>
      <c r="L837" s="141"/>
      <c r="M837" s="141"/>
      <c r="N837" s="141"/>
      <c r="O837" s="141"/>
      <c r="P837" s="141"/>
      <c r="Q837" s="141"/>
      <c r="R837" s="141"/>
      <c r="S837" s="141"/>
      <c r="T837" s="141"/>
      <c r="U837" s="141"/>
      <c r="V837" s="141"/>
      <c r="W837" s="141"/>
      <c r="X837" s="141"/>
      <c r="Y837" s="141"/>
      <c r="Z837" s="141"/>
      <c r="AA837" s="141"/>
      <c r="AB837" s="141"/>
      <c r="AC837" s="141"/>
      <c r="AD837" s="146"/>
      <c r="AE837" s="141"/>
      <c r="AF837" s="141"/>
      <c r="AG837" s="141"/>
      <c r="AH837" s="141"/>
      <c r="AI837" s="141"/>
      <c r="AJ837" s="141"/>
      <c r="AK837" s="141"/>
      <c r="AL837" s="141"/>
      <c r="AM837" s="141"/>
      <c r="AN837" s="141"/>
      <c r="AO837" s="141"/>
      <c r="AP837" s="141"/>
      <c r="AQ837" s="141"/>
      <c r="AR837" s="141"/>
      <c r="AS837" s="141"/>
      <c r="AT837" s="141"/>
      <c r="AU837" s="141"/>
      <c r="AV837" s="141"/>
      <c r="AW837" s="141"/>
      <c r="AX837" s="141"/>
      <c r="AY837" s="141"/>
      <c r="AZ837" s="141"/>
      <c r="BA837" s="141"/>
      <c r="BB837" s="141"/>
      <c r="BC837" s="141"/>
    </row>
    <row r="838" spans="1:55" ht="15.75" customHeight="1">
      <c r="A838" s="141"/>
      <c r="B838" s="141"/>
      <c r="C838" s="141"/>
      <c r="D838" s="141"/>
      <c r="E838" s="141"/>
      <c r="F838" s="141"/>
      <c r="G838" s="141"/>
      <c r="H838" s="141"/>
      <c r="I838" s="141"/>
      <c r="J838" s="141"/>
      <c r="K838" s="141"/>
      <c r="L838" s="141"/>
      <c r="M838" s="141"/>
      <c r="N838" s="141"/>
      <c r="O838" s="141"/>
      <c r="P838" s="141"/>
      <c r="Q838" s="141"/>
      <c r="R838" s="141"/>
      <c r="S838" s="141"/>
      <c r="T838" s="141"/>
      <c r="U838" s="141"/>
      <c r="V838" s="141"/>
      <c r="W838" s="141"/>
      <c r="X838" s="141"/>
      <c r="Y838" s="141"/>
      <c r="Z838" s="141"/>
      <c r="AA838" s="141"/>
      <c r="AB838" s="141"/>
      <c r="AC838" s="141"/>
      <c r="AD838" s="146"/>
      <c r="AE838" s="141"/>
      <c r="AF838" s="141"/>
      <c r="AG838" s="141"/>
      <c r="AH838" s="141"/>
      <c r="AI838" s="141"/>
      <c r="AJ838" s="141"/>
      <c r="AK838" s="141"/>
      <c r="AL838" s="141"/>
      <c r="AM838" s="141"/>
      <c r="AN838" s="141"/>
      <c r="AO838" s="141"/>
      <c r="AP838" s="141"/>
      <c r="AQ838" s="141"/>
      <c r="AR838" s="141"/>
      <c r="AS838" s="141"/>
      <c r="AT838" s="141"/>
      <c r="AU838" s="141"/>
      <c r="AV838" s="141"/>
      <c r="AW838" s="141"/>
      <c r="AX838" s="141"/>
      <c r="AY838" s="141"/>
      <c r="AZ838" s="141"/>
      <c r="BA838" s="141"/>
      <c r="BB838" s="141"/>
      <c r="BC838" s="141"/>
    </row>
    <row r="839" spans="1:55" ht="15.75" customHeight="1">
      <c r="A839" s="141"/>
      <c r="B839" s="141"/>
      <c r="C839" s="141"/>
      <c r="D839" s="141"/>
      <c r="E839" s="141"/>
      <c r="F839" s="141"/>
      <c r="G839" s="141"/>
      <c r="H839" s="141"/>
      <c r="I839" s="141"/>
      <c r="J839" s="141"/>
      <c r="K839" s="141"/>
      <c r="L839" s="141"/>
      <c r="M839" s="141"/>
      <c r="N839" s="141"/>
      <c r="O839" s="141"/>
      <c r="P839" s="141"/>
      <c r="Q839" s="141"/>
      <c r="R839" s="141"/>
      <c r="S839" s="141"/>
      <c r="T839" s="141"/>
      <c r="U839" s="141"/>
      <c r="V839" s="141"/>
      <c r="W839" s="141"/>
      <c r="X839" s="141"/>
      <c r="Y839" s="141"/>
      <c r="Z839" s="141"/>
      <c r="AA839" s="141"/>
      <c r="AB839" s="141"/>
      <c r="AC839" s="141"/>
      <c r="AD839" s="146"/>
      <c r="AE839" s="141"/>
      <c r="AF839" s="141"/>
      <c r="AG839" s="141"/>
      <c r="AH839" s="141"/>
      <c r="AI839" s="141"/>
      <c r="AJ839" s="141"/>
      <c r="AK839" s="141"/>
      <c r="AL839" s="141"/>
      <c r="AM839" s="141"/>
      <c r="AN839" s="141"/>
      <c r="AO839" s="141"/>
      <c r="AP839" s="141"/>
      <c r="AQ839" s="141"/>
      <c r="AR839" s="141"/>
      <c r="AS839" s="141"/>
      <c r="AT839" s="141"/>
      <c r="AU839" s="141"/>
      <c r="AV839" s="141"/>
      <c r="AW839" s="141"/>
      <c r="AX839" s="141"/>
      <c r="AY839" s="141"/>
      <c r="AZ839" s="141"/>
      <c r="BA839" s="141"/>
      <c r="BB839" s="141"/>
      <c r="BC839" s="141"/>
    </row>
    <row r="840" spans="1:55" ht="15.75" customHeight="1">
      <c r="A840" s="141"/>
      <c r="B840" s="141"/>
      <c r="C840" s="141"/>
      <c r="D840" s="141"/>
      <c r="E840" s="141"/>
      <c r="F840" s="141"/>
      <c r="G840" s="141"/>
      <c r="H840" s="141"/>
      <c r="I840" s="141"/>
      <c r="J840" s="141"/>
      <c r="K840" s="141"/>
      <c r="L840" s="141"/>
      <c r="M840" s="141"/>
      <c r="N840" s="141"/>
      <c r="O840" s="141"/>
      <c r="P840" s="141"/>
      <c r="Q840" s="141"/>
      <c r="R840" s="141"/>
      <c r="S840" s="141"/>
      <c r="T840" s="141"/>
      <c r="U840" s="141"/>
      <c r="V840" s="141"/>
      <c r="W840" s="141"/>
      <c r="X840" s="141"/>
      <c r="Y840" s="141"/>
      <c r="Z840" s="141"/>
      <c r="AA840" s="141"/>
      <c r="AB840" s="141"/>
      <c r="AC840" s="141"/>
      <c r="AD840" s="146"/>
      <c r="AE840" s="141"/>
      <c r="AF840" s="141"/>
      <c r="AG840" s="141"/>
      <c r="AH840" s="141"/>
      <c r="AI840" s="141"/>
      <c r="AJ840" s="141"/>
      <c r="AK840" s="141"/>
      <c r="AL840" s="141"/>
      <c r="AM840" s="141"/>
      <c r="AN840" s="141"/>
      <c r="AO840" s="141"/>
      <c r="AP840" s="141"/>
      <c r="AQ840" s="141"/>
      <c r="AR840" s="141"/>
      <c r="AS840" s="141"/>
      <c r="AT840" s="141"/>
      <c r="AU840" s="141"/>
      <c r="AV840" s="141"/>
      <c r="AW840" s="141"/>
      <c r="AX840" s="141"/>
      <c r="AY840" s="141"/>
      <c r="AZ840" s="141"/>
      <c r="BA840" s="141"/>
      <c r="BB840" s="141"/>
      <c r="BC840" s="141"/>
    </row>
    <row r="841" spans="1:55" ht="15.75" customHeight="1">
      <c r="A841" s="141"/>
      <c r="B841" s="141"/>
      <c r="C841" s="141"/>
      <c r="D841" s="141"/>
      <c r="E841" s="141"/>
      <c r="F841" s="141"/>
      <c r="G841" s="141"/>
      <c r="H841" s="141"/>
      <c r="I841" s="141"/>
      <c r="J841" s="141"/>
      <c r="K841" s="141"/>
      <c r="L841" s="141"/>
      <c r="M841" s="141"/>
      <c r="N841" s="141"/>
      <c r="O841" s="141"/>
      <c r="P841" s="141"/>
      <c r="Q841" s="141"/>
      <c r="R841" s="141"/>
      <c r="S841" s="141"/>
      <c r="T841" s="141"/>
      <c r="U841" s="141"/>
      <c r="V841" s="141"/>
      <c r="W841" s="141"/>
      <c r="X841" s="141"/>
      <c r="Y841" s="141"/>
      <c r="Z841" s="141"/>
      <c r="AA841" s="141"/>
      <c r="AB841" s="141"/>
      <c r="AC841" s="141"/>
      <c r="AD841" s="146"/>
      <c r="AE841" s="141"/>
      <c r="AF841" s="141"/>
      <c r="AG841" s="141"/>
      <c r="AH841" s="141"/>
      <c r="AI841" s="141"/>
      <c r="AJ841" s="141"/>
      <c r="AK841" s="141"/>
      <c r="AL841" s="141"/>
      <c r="AM841" s="141"/>
      <c r="AN841" s="141"/>
      <c r="AO841" s="141"/>
      <c r="AP841" s="141"/>
      <c r="AQ841" s="141"/>
      <c r="AR841" s="141"/>
      <c r="AS841" s="141"/>
      <c r="AT841" s="141"/>
      <c r="AU841" s="141"/>
      <c r="AV841" s="141"/>
      <c r="AW841" s="141"/>
      <c r="AX841" s="141"/>
      <c r="AY841" s="141"/>
      <c r="AZ841" s="141"/>
      <c r="BA841" s="141"/>
      <c r="BB841" s="141"/>
      <c r="BC841" s="141"/>
    </row>
    <row r="842" spans="1:55" ht="15.75" customHeight="1">
      <c r="A842" s="141"/>
      <c r="B842" s="141"/>
      <c r="C842" s="141"/>
      <c r="D842" s="141"/>
      <c r="E842" s="141"/>
      <c r="F842" s="141"/>
      <c r="G842" s="141"/>
      <c r="H842" s="141"/>
      <c r="I842" s="141"/>
      <c r="J842" s="141"/>
      <c r="K842" s="141"/>
      <c r="L842" s="141"/>
      <c r="M842" s="141"/>
      <c r="N842" s="141"/>
      <c r="O842" s="141"/>
      <c r="P842" s="141"/>
      <c r="Q842" s="141"/>
      <c r="R842" s="141"/>
      <c r="S842" s="141"/>
      <c r="T842" s="141"/>
      <c r="U842" s="141"/>
      <c r="V842" s="141"/>
      <c r="W842" s="141"/>
      <c r="X842" s="141"/>
      <c r="Y842" s="141"/>
      <c r="Z842" s="141"/>
      <c r="AA842" s="141"/>
      <c r="AB842" s="141"/>
      <c r="AC842" s="141"/>
      <c r="AD842" s="146"/>
      <c r="AE842" s="141"/>
      <c r="AF842" s="141"/>
      <c r="AG842" s="141"/>
      <c r="AH842" s="141"/>
      <c r="AI842" s="141"/>
      <c r="AJ842" s="141"/>
      <c r="AK842" s="141"/>
      <c r="AL842" s="141"/>
      <c r="AM842" s="141"/>
      <c r="AN842" s="141"/>
      <c r="AO842" s="141"/>
      <c r="AP842" s="141"/>
      <c r="AQ842" s="141"/>
      <c r="AR842" s="141"/>
      <c r="AS842" s="141"/>
      <c r="AT842" s="141"/>
      <c r="AU842" s="141"/>
      <c r="AV842" s="141"/>
      <c r="AW842" s="141"/>
      <c r="AX842" s="141"/>
      <c r="AY842" s="141"/>
      <c r="AZ842" s="141"/>
      <c r="BA842" s="141"/>
      <c r="BB842" s="141"/>
      <c r="BC842" s="141"/>
    </row>
    <row r="843" spans="1:55" ht="15.75" customHeight="1">
      <c r="A843" s="141"/>
      <c r="B843" s="141"/>
      <c r="C843" s="141"/>
      <c r="D843" s="141"/>
      <c r="E843" s="141"/>
      <c r="F843" s="141"/>
      <c r="G843" s="141"/>
      <c r="H843" s="141"/>
      <c r="I843" s="141"/>
      <c r="J843" s="141"/>
      <c r="K843" s="141"/>
      <c r="L843" s="141"/>
      <c r="M843" s="141"/>
      <c r="N843" s="141"/>
      <c r="O843" s="141"/>
      <c r="P843" s="141"/>
      <c r="Q843" s="141"/>
      <c r="R843" s="141"/>
      <c r="S843" s="141"/>
      <c r="T843" s="141"/>
      <c r="U843" s="141"/>
      <c r="V843" s="141"/>
      <c r="W843" s="141"/>
      <c r="X843" s="141"/>
      <c r="Y843" s="141"/>
      <c r="Z843" s="141"/>
      <c r="AA843" s="141"/>
      <c r="AB843" s="141"/>
      <c r="AC843" s="141"/>
      <c r="AD843" s="146"/>
      <c r="AE843" s="141"/>
      <c r="AF843" s="141"/>
      <c r="AG843" s="141"/>
      <c r="AH843" s="141"/>
      <c r="AI843" s="141"/>
      <c r="AJ843" s="141"/>
      <c r="AK843" s="141"/>
      <c r="AL843" s="141"/>
      <c r="AM843" s="141"/>
      <c r="AN843" s="141"/>
      <c r="AO843" s="141"/>
      <c r="AP843" s="141"/>
      <c r="AQ843" s="141"/>
      <c r="AR843" s="141"/>
      <c r="AS843" s="141"/>
      <c r="AT843" s="141"/>
      <c r="AU843" s="141"/>
      <c r="AV843" s="141"/>
      <c r="AW843" s="141"/>
      <c r="AX843" s="141"/>
      <c r="AY843" s="141"/>
      <c r="AZ843" s="141"/>
      <c r="BA843" s="141"/>
      <c r="BB843" s="141"/>
      <c r="BC843" s="141"/>
    </row>
    <row r="844" spans="1:55" ht="15.75" customHeight="1">
      <c r="A844" s="141"/>
      <c r="B844" s="141"/>
      <c r="C844" s="141"/>
      <c r="D844" s="141"/>
      <c r="E844" s="141"/>
      <c r="F844" s="141"/>
      <c r="G844" s="141"/>
      <c r="H844" s="141"/>
      <c r="I844" s="141"/>
      <c r="J844" s="141"/>
      <c r="K844" s="141"/>
      <c r="L844" s="141"/>
      <c r="M844" s="141"/>
      <c r="N844" s="141"/>
      <c r="O844" s="141"/>
      <c r="P844" s="141"/>
      <c r="Q844" s="141"/>
      <c r="R844" s="141"/>
      <c r="S844" s="141"/>
      <c r="T844" s="141"/>
      <c r="U844" s="141"/>
      <c r="V844" s="141"/>
      <c r="W844" s="141"/>
      <c r="X844" s="141"/>
      <c r="Y844" s="141"/>
      <c r="Z844" s="141"/>
      <c r="AA844" s="141"/>
      <c r="AB844" s="141"/>
      <c r="AC844" s="141"/>
      <c r="AD844" s="146"/>
      <c r="AE844" s="141"/>
      <c r="AF844" s="141"/>
      <c r="AG844" s="141"/>
      <c r="AH844" s="141"/>
      <c r="AI844" s="141"/>
      <c r="AJ844" s="141"/>
      <c r="AK844" s="141"/>
      <c r="AL844" s="141"/>
      <c r="AM844" s="141"/>
      <c r="AN844" s="141"/>
      <c r="AO844" s="141"/>
      <c r="AP844" s="141"/>
      <c r="AQ844" s="141"/>
      <c r="AR844" s="141"/>
      <c r="AS844" s="141"/>
      <c r="AT844" s="141"/>
      <c r="AU844" s="141"/>
      <c r="AV844" s="141"/>
      <c r="AW844" s="141"/>
      <c r="AX844" s="141"/>
      <c r="AY844" s="141"/>
      <c r="AZ844" s="141"/>
      <c r="BA844" s="141"/>
      <c r="BB844" s="141"/>
      <c r="BC844" s="141"/>
    </row>
    <row r="845" spans="1:55" ht="15.75" customHeight="1">
      <c r="A845" s="141"/>
      <c r="B845" s="141"/>
      <c r="C845" s="141"/>
      <c r="D845" s="141"/>
      <c r="E845" s="141"/>
      <c r="F845" s="141"/>
      <c r="G845" s="141"/>
      <c r="H845" s="141"/>
      <c r="I845" s="141"/>
      <c r="J845" s="141"/>
      <c r="K845" s="141"/>
      <c r="L845" s="141"/>
      <c r="M845" s="141"/>
      <c r="N845" s="141"/>
      <c r="O845" s="141"/>
      <c r="P845" s="141"/>
      <c r="Q845" s="141"/>
      <c r="R845" s="141"/>
      <c r="S845" s="141"/>
      <c r="T845" s="141"/>
      <c r="U845" s="141"/>
      <c r="V845" s="141"/>
      <c r="W845" s="141"/>
      <c r="X845" s="141"/>
      <c r="Y845" s="141"/>
      <c r="Z845" s="141"/>
      <c r="AA845" s="141"/>
      <c r="AB845" s="141"/>
      <c r="AC845" s="141"/>
      <c r="AD845" s="146"/>
      <c r="AE845" s="141"/>
      <c r="AF845" s="141"/>
      <c r="AG845" s="141"/>
      <c r="AH845" s="141"/>
      <c r="AI845" s="141"/>
      <c r="AJ845" s="141"/>
      <c r="AK845" s="141"/>
      <c r="AL845" s="141"/>
      <c r="AM845" s="141"/>
      <c r="AN845" s="141"/>
      <c r="AO845" s="141"/>
      <c r="AP845" s="141"/>
      <c r="AQ845" s="141"/>
      <c r="AR845" s="141"/>
      <c r="AS845" s="141"/>
      <c r="AT845" s="141"/>
      <c r="AU845" s="141"/>
      <c r="AV845" s="141"/>
      <c r="AW845" s="141"/>
      <c r="AX845" s="141"/>
      <c r="AY845" s="141"/>
      <c r="AZ845" s="141"/>
      <c r="BA845" s="141"/>
      <c r="BB845" s="141"/>
      <c r="BC845" s="141"/>
    </row>
    <row r="846" spans="1:55" ht="15.75" customHeight="1">
      <c r="A846" s="141"/>
      <c r="B846" s="141"/>
      <c r="C846" s="141"/>
      <c r="D846" s="141"/>
      <c r="E846" s="141"/>
      <c r="F846" s="141"/>
      <c r="G846" s="141"/>
      <c r="H846" s="141"/>
      <c r="I846" s="141"/>
      <c r="J846" s="141"/>
      <c r="K846" s="141"/>
      <c r="L846" s="141"/>
      <c r="M846" s="141"/>
      <c r="N846" s="141"/>
      <c r="O846" s="141"/>
      <c r="P846" s="141"/>
      <c r="Q846" s="141"/>
      <c r="R846" s="141"/>
      <c r="S846" s="141"/>
      <c r="T846" s="141"/>
      <c r="U846" s="141"/>
      <c r="V846" s="141"/>
      <c r="W846" s="141"/>
      <c r="X846" s="141"/>
      <c r="Y846" s="141"/>
      <c r="Z846" s="141"/>
      <c r="AA846" s="141"/>
      <c r="AB846" s="141"/>
      <c r="AC846" s="141"/>
      <c r="AD846" s="146"/>
      <c r="AE846" s="141"/>
      <c r="AF846" s="141"/>
      <c r="AG846" s="141"/>
      <c r="AH846" s="141"/>
      <c r="AI846" s="141"/>
      <c r="AJ846" s="141"/>
      <c r="AK846" s="141"/>
      <c r="AL846" s="141"/>
      <c r="AM846" s="141"/>
      <c r="AN846" s="141"/>
      <c r="AO846" s="141"/>
      <c r="AP846" s="141"/>
      <c r="AQ846" s="141"/>
      <c r="AR846" s="141"/>
      <c r="AS846" s="141"/>
      <c r="AT846" s="141"/>
      <c r="AU846" s="141"/>
      <c r="AV846" s="141"/>
      <c r="AW846" s="141"/>
      <c r="AX846" s="141"/>
      <c r="AY846" s="141"/>
      <c r="AZ846" s="141"/>
      <c r="BA846" s="141"/>
      <c r="BB846" s="141"/>
      <c r="BC846" s="141"/>
    </row>
    <row r="847" spans="1:55" ht="15.75" customHeight="1">
      <c r="A847" s="141"/>
      <c r="B847" s="141"/>
      <c r="C847" s="141"/>
      <c r="D847" s="141"/>
      <c r="E847" s="141"/>
      <c r="F847" s="141"/>
      <c r="G847" s="141"/>
      <c r="H847" s="141"/>
      <c r="I847" s="141"/>
      <c r="J847" s="141"/>
      <c r="K847" s="141"/>
      <c r="L847" s="141"/>
      <c r="M847" s="141"/>
      <c r="N847" s="141"/>
      <c r="O847" s="141"/>
      <c r="P847" s="141"/>
      <c r="Q847" s="141"/>
      <c r="R847" s="141"/>
      <c r="S847" s="141"/>
      <c r="T847" s="141"/>
      <c r="U847" s="141"/>
      <c r="V847" s="141"/>
      <c r="W847" s="141"/>
      <c r="X847" s="141"/>
      <c r="Y847" s="141"/>
      <c r="Z847" s="141"/>
      <c r="AA847" s="141"/>
      <c r="AB847" s="141"/>
      <c r="AC847" s="141"/>
      <c r="AD847" s="146"/>
      <c r="AE847" s="141"/>
      <c r="AF847" s="141"/>
      <c r="AG847" s="141"/>
      <c r="AH847" s="141"/>
      <c r="AI847" s="141"/>
      <c r="AJ847" s="141"/>
      <c r="AK847" s="141"/>
      <c r="AL847" s="141"/>
      <c r="AM847" s="141"/>
      <c r="AN847" s="141"/>
      <c r="AO847" s="141"/>
      <c r="AP847" s="141"/>
      <c r="AQ847" s="141"/>
      <c r="AR847" s="141"/>
      <c r="AS847" s="141"/>
      <c r="AT847" s="141"/>
      <c r="AU847" s="141"/>
      <c r="AV847" s="141"/>
      <c r="AW847" s="141"/>
      <c r="AX847" s="141"/>
      <c r="AY847" s="141"/>
      <c r="AZ847" s="141"/>
      <c r="BA847" s="141"/>
      <c r="BB847" s="141"/>
      <c r="BC847" s="141"/>
    </row>
    <row r="848" spans="1:55" ht="15.75" customHeight="1">
      <c r="A848" s="141"/>
      <c r="B848" s="141"/>
      <c r="C848" s="141"/>
      <c r="D848" s="141"/>
      <c r="E848" s="141"/>
      <c r="F848" s="141"/>
      <c r="G848" s="141"/>
      <c r="H848" s="141"/>
      <c r="I848" s="141"/>
      <c r="J848" s="141"/>
      <c r="K848" s="141"/>
      <c r="L848" s="141"/>
      <c r="M848" s="141"/>
      <c r="N848" s="141"/>
      <c r="O848" s="141"/>
      <c r="P848" s="141"/>
      <c r="Q848" s="141"/>
      <c r="R848" s="141"/>
      <c r="S848" s="141"/>
      <c r="T848" s="141"/>
      <c r="U848" s="141"/>
      <c r="V848" s="141"/>
      <c r="W848" s="141"/>
      <c r="X848" s="141"/>
      <c r="Y848" s="141"/>
      <c r="Z848" s="141"/>
      <c r="AA848" s="141"/>
      <c r="AB848" s="141"/>
      <c r="AC848" s="141"/>
      <c r="AD848" s="146"/>
      <c r="AE848" s="141"/>
      <c r="AF848" s="141"/>
      <c r="AG848" s="141"/>
      <c r="AH848" s="141"/>
      <c r="AI848" s="141"/>
      <c r="AJ848" s="141"/>
      <c r="AK848" s="141"/>
      <c r="AL848" s="141"/>
      <c r="AM848" s="141"/>
      <c r="AN848" s="141"/>
      <c r="AO848" s="141"/>
      <c r="AP848" s="141"/>
      <c r="AQ848" s="141"/>
      <c r="AR848" s="141"/>
      <c r="AS848" s="141"/>
      <c r="AT848" s="141"/>
      <c r="AU848" s="141"/>
      <c r="AV848" s="141"/>
      <c r="AW848" s="141"/>
      <c r="AX848" s="141"/>
      <c r="AY848" s="141"/>
      <c r="AZ848" s="141"/>
      <c r="BA848" s="141"/>
      <c r="BB848" s="141"/>
      <c r="BC848" s="141"/>
    </row>
    <row r="849" spans="1:55" ht="15.75" customHeight="1">
      <c r="A849" s="141"/>
      <c r="B849" s="141"/>
      <c r="C849" s="141"/>
      <c r="D849" s="141"/>
      <c r="E849" s="141"/>
      <c r="F849" s="141"/>
      <c r="G849" s="141"/>
      <c r="H849" s="141"/>
      <c r="I849" s="141"/>
      <c r="J849" s="141"/>
      <c r="K849" s="141"/>
      <c r="L849" s="141"/>
      <c r="M849" s="141"/>
      <c r="N849" s="141"/>
      <c r="O849" s="141"/>
      <c r="P849" s="141"/>
      <c r="Q849" s="141"/>
      <c r="R849" s="141"/>
      <c r="S849" s="141"/>
      <c r="T849" s="141"/>
      <c r="U849" s="141"/>
      <c r="V849" s="141"/>
      <c r="W849" s="141"/>
      <c r="X849" s="141"/>
      <c r="Y849" s="141"/>
      <c r="Z849" s="141"/>
      <c r="AA849" s="141"/>
      <c r="AB849" s="141"/>
      <c r="AC849" s="141"/>
      <c r="AD849" s="146"/>
      <c r="AE849" s="141"/>
      <c r="AF849" s="141"/>
      <c r="AG849" s="141"/>
      <c r="AH849" s="141"/>
      <c r="AI849" s="141"/>
      <c r="AJ849" s="141"/>
      <c r="AK849" s="141"/>
      <c r="AL849" s="141"/>
      <c r="AM849" s="141"/>
      <c r="AN849" s="141"/>
      <c r="AO849" s="141"/>
      <c r="AP849" s="141"/>
      <c r="AQ849" s="141"/>
      <c r="AR849" s="141"/>
      <c r="AS849" s="141"/>
      <c r="AT849" s="141"/>
      <c r="AU849" s="141"/>
      <c r="AV849" s="141"/>
      <c r="AW849" s="141"/>
      <c r="AX849" s="141"/>
      <c r="AY849" s="141"/>
      <c r="AZ849" s="141"/>
      <c r="BA849" s="141"/>
      <c r="BB849" s="141"/>
      <c r="BC849" s="141"/>
    </row>
    <row r="850" spans="1:55" ht="15.75" customHeight="1">
      <c r="A850" s="141"/>
      <c r="B850" s="141"/>
      <c r="C850" s="141"/>
      <c r="D850" s="141"/>
      <c r="E850" s="141"/>
      <c r="F850" s="141"/>
      <c r="G850" s="141"/>
      <c r="H850" s="141"/>
      <c r="I850" s="141"/>
      <c r="J850" s="141"/>
      <c r="K850" s="141"/>
      <c r="L850" s="141"/>
      <c r="M850" s="141"/>
      <c r="N850" s="141"/>
      <c r="O850" s="141"/>
      <c r="P850" s="141"/>
      <c r="Q850" s="141"/>
      <c r="R850" s="141"/>
      <c r="S850" s="141"/>
      <c r="T850" s="141"/>
      <c r="U850" s="141"/>
      <c r="V850" s="141"/>
      <c r="W850" s="141"/>
      <c r="X850" s="141"/>
      <c r="Y850" s="141"/>
      <c r="Z850" s="141"/>
      <c r="AA850" s="141"/>
      <c r="AB850" s="141"/>
      <c r="AC850" s="141"/>
      <c r="AD850" s="146"/>
      <c r="AE850" s="141"/>
      <c r="AF850" s="141"/>
      <c r="AG850" s="141"/>
      <c r="AH850" s="141"/>
      <c r="AI850" s="141"/>
      <c r="AJ850" s="141"/>
      <c r="AK850" s="141"/>
      <c r="AL850" s="141"/>
      <c r="AM850" s="141"/>
      <c r="AN850" s="141"/>
      <c r="AO850" s="141"/>
      <c r="AP850" s="141"/>
      <c r="AQ850" s="141"/>
      <c r="AR850" s="141"/>
      <c r="AS850" s="141"/>
      <c r="AT850" s="141"/>
      <c r="AU850" s="141"/>
      <c r="AV850" s="141"/>
      <c r="AW850" s="141"/>
      <c r="AX850" s="141"/>
      <c r="AY850" s="141"/>
      <c r="AZ850" s="141"/>
      <c r="BA850" s="141"/>
      <c r="BB850" s="141"/>
      <c r="BC850" s="141"/>
    </row>
    <row r="851" spans="1:55" ht="15.75" customHeight="1">
      <c r="A851" s="141"/>
      <c r="B851" s="141"/>
      <c r="C851" s="141"/>
      <c r="D851" s="141"/>
      <c r="E851" s="141"/>
      <c r="F851" s="141"/>
      <c r="G851" s="141"/>
      <c r="H851" s="141"/>
      <c r="I851" s="141"/>
      <c r="J851" s="141"/>
      <c r="K851" s="141"/>
      <c r="L851" s="141"/>
      <c r="M851" s="141"/>
      <c r="N851" s="141"/>
      <c r="O851" s="141"/>
      <c r="P851" s="141"/>
      <c r="Q851" s="141"/>
      <c r="R851" s="141"/>
      <c r="S851" s="141"/>
      <c r="T851" s="141"/>
      <c r="U851" s="141"/>
      <c r="V851" s="141"/>
      <c r="W851" s="141"/>
      <c r="X851" s="141"/>
      <c r="Y851" s="141"/>
      <c r="Z851" s="141"/>
      <c r="AA851" s="141"/>
      <c r="AB851" s="141"/>
      <c r="AC851" s="141"/>
      <c r="AD851" s="146"/>
      <c r="AE851" s="141"/>
      <c r="AF851" s="141"/>
      <c r="AG851" s="141"/>
      <c r="AH851" s="141"/>
      <c r="AI851" s="141"/>
      <c r="AJ851" s="141"/>
      <c r="AK851" s="141"/>
      <c r="AL851" s="141"/>
      <c r="AM851" s="141"/>
      <c r="AN851" s="141"/>
      <c r="AO851" s="141"/>
      <c r="AP851" s="141"/>
      <c r="AQ851" s="141"/>
      <c r="AR851" s="141"/>
      <c r="AS851" s="141"/>
      <c r="AT851" s="141"/>
      <c r="AU851" s="141"/>
      <c r="AV851" s="141"/>
      <c r="AW851" s="141"/>
      <c r="AX851" s="141"/>
      <c r="AY851" s="141"/>
      <c r="AZ851" s="141"/>
      <c r="BA851" s="141"/>
      <c r="BB851" s="141"/>
      <c r="BC851" s="141"/>
    </row>
    <row r="852" spans="1:55" ht="15.75" customHeight="1">
      <c r="A852" s="141"/>
      <c r="B852" s="141"/>
      <c r="C852" s="141"/>
      <c r="D852" s="141"/>
      <c r="E852" s="141"/>
      <c r="F852" s="141"/>
      <c r="G852" s="141"/>
      <c r="H852" s="141"/>
      <c r="I852" s="141"/>
      <c r="J852" s="141"/>
      <c r="K852" s="141"/>
      <c r="L852" s="141"/>
      <c r="M852" s="141"/>
      <c r="N852" s="141"/>
      <c r="O852" s="141"/>
      <c r="P852" s="141"/>
      <c r="Q852" s="141"/>
      <c r="R852" s="141"/>
      <c r="S852" s="141"/>
      <c r="T852" s="141"/>
      <c r="U852" s="141"/>
      <c r="V852" s="141"/>
      <c r="W852" s="141"/>
      <c r="X852" s="141"/>
      <c r="Y852" s="141"/>
      <c r="Z852" s="141"/>
      <c r="AA852" s="141"/>
      <c r="AB852" s="141"/>
      <c r="AC852" s="141"/>
      <c r="AD852" s="146"/>
      <c r="AE852" s="141"/>
      <c r="AF852" s="141"/>
      <c r="AG852" s="141"/>
      <c r="AH852" s="141"/>
      <c r="AI852" s="141"/>
      <c r="AJ852" s="141"/>
      <c r="AK852" s="141"/>
      <c r="AL852" s="141"/>
      <c r="AM852" s="141"/>
      <c r="AN852" s="141"/>
      <c r="AO852" s="141"/>
      <c r="AP852" s="141"/>
      <c r="AQ852" s="141"/>
      <c r="AR852" s="141"/>
      <c r="AS852" s="141"/>
      <c r="AT852" s="141"/>
      <c r="AU852" s="141"/>
      <c r="AV852" s="141"/>
      <c r="AW852" s="141"/>
      <c r="AX852" s="141"/>
      <c r="AY852" s="141"/>
      <c r="AZ852" s="141"/>
      <c r="BA852" s="141"/>
      <c r="BB852" s="141"/>
      <c r="BC852" s="141"/>
    </row>
    <row r="853" spans="1:55" ht="15.75" customHeight="1">
      <c r="A853" s="141"/>
      <c r="B853" s="141"/>
      <c r="C853" s="141"/>
      <c r="D853" s="141"/>
      <c r="E853" s="141"/>
      <c r="F853" s="141"/>
      <c r="G853" s="141"/>
      <c r="H853" s="141"/>
      <c r="I853" s="141"/>
      <c r="J853" s="141"/>
      <c r="K853" s="141"/>
      <c r="L853" s="141"/>
      <c r="M853" s="141"/>
      <c r="N853" s="141"/>
      <c r="O853" s="141"/>
      <c r="P853" s="141"/>
      <c r="Q853" s="141"/>
      <c r="R853" s="141"/>
      <c r="S853" s="141"/>
      <c r="T853" s="141"/>
      <c r="U853" s="141"/>
      <c r="V853" s="141"/>
      <c r="W853" s="141"/>
      <c r="X853" s="141"/>
      <c r="Y853" s="141"/>
      <c r="Z853" s="141"/>
      <c r="AA853" s="141"/>
      <c r="AB853" s="141"/>
      <c r="AC853" s="141"/>
      <c r="AD853" s="146"/>
      <c r="AE853" s="141"/>
      <c r="AF853" s="141"/>
      <c r="AG853" s="141"/>
      <c r="AH853" s="141"/>
      <c r="AI853" s="141"/>
      <c r="AJ853" s="141"/>
      <c r="AK853" s="141"/>
      <c r="AL853" s="141"/>
      <c r="AM853" s="141"/>
      <c r="AN853" s="141"/>
      <c r="AO853" s="141"/>
      <c r="AP853" s="141"/>
      <c r="AQ853" s="141"/>
      <c r="AR853" s="141"/>
      <c r="AS853" s="141"/>
      <c r="AT853" s="141"/>
      <c r="AU853" s="141"/>
      <c r="AV853" s="141"/>
      <c r="AW853" s="141"/>
      <c r="AX853" s="141"/>
      <c r="AY853" s="141"/>
      <c r="AZ853" s="141"/>
      <c r="BA853" s="141"/>
      <c r="BB853" s="141"/>
      <c r="BC853" s="141"/>
    </row>
    <row r="854" spans="1:55" ht="15.75" customHeight="1">
      <c r="A854" s="141"/>
      <c r="B854" s="141"/>
      <c r="C854" s="141"/>
      <c r="D854" s="141"/>
      <c r="E854" s="141"/>
      <c r="F854" s="141"/>
      <c r="G854" s="141"/>
      <c r="H854" s="141"/>
      <c r="I854" s="141"/>
      <c r="J854" s="141"/>
      <c r="K854" s="141"/>
      <c r="L854" s="141"/>
      <c r="M854" s="141"/>
      <c r="N854" s="141"/>
      <c r="O854" s="141"/>
      <c r="P854" s="141"/>
      <c r="Q854" s="141"/>
      <c r="R854" s="141"/>
      <c r="S854" s="141"/>
      <c r="T854" s="141"/>
      <c r="U854" s="141"/>
      <c r="V854" s="141"/>
      <c r="W854" s="141"/>
      <c r="X854" s="141"/>
      <c r="Y854" s="141"/>
      <c r="Z854" s="141"/>
      <c r="AA854" s="141"/>
      <c r="AB854" s="141"/>
      <c r="AC854" s="141"/>
      <c r="AD854" s="146"/>
      <c r="AE854" s="141"/>
      <c r="AF854" s="141"/>
      <c r="AG854" s="141"/>
      <c r="AH854" s="141"/>
      <c r="AI854" s="141"/>
      <c r="AJ854" s="141"/>
      <c r="AK854" s="141"/>
      <c r="AL854" s="141"/>
      <c r="AM854" s="141"/>
      <c r="AN854" s="141"/>
      <c r="AO854" s="141"/>
      <c r="AP854" s="141"/>
      <c r="AQ854" s="141"/>
      <c r="AR854" s="141"/>
      <c r="AS854" s="141"/>
      <c r="AT854" s="141"/>
      <c r="AU854" s="141"/>
      <c r="AV854" s="141"/>
      <c r="AW854" s="141"/>
      <c r="AX854" s="141"/>
      <c r="AY854" s="141"/>
      <c r="AZ854" s="141"/>
      <c r="BA854" s="141"/>
      <c r="BB854" s="141"/>
      <c r="BC854" s="141"/>
    </row>
    <row r="855" spans="1:55" ht="15.75" customHeight="1">
      <c r="A855" s="141"/>
      <c r="B855" s="141"/>
      <c r="C855" s="141"/>
      <c r="D855" s="141"/>
      <c r="E855" s="141"/>
      <c r="F855" s="141"/>
      <c r="G855" s="141"/>
      <c r="H855" s="141"/>
      <c r="I855" s="141"/>
      <c r="J855" s="141"/>
      <c r="K855" s="141"/>
      <c r="L855" s="141"/>
      <c r="M855" s="141"/>
      <c r="N855" s="141"/>
      <c r="O855" s="141"/>
      <c r="P855" s="141"/>
      <c r="Q855" s="141"/>
      <c r="R855" s="141"/>
      <c r="S855" s="141"/>
      <c r="T855" s="141"/>
      <c r="U855" s="141"/>
      <c r="V855" s="141"/>
      <c r="W855" s="141"/>
      <c r="X855" s="141"/>
      <c r="Y855" s="141"/>
      <c r="Z855" s="141"/>
      <c r="AA855" s="141"/>
      <c r="AB855" s="141"/>
      <c r="AC855" s="141"/>
      <c r="AD855" s="146"/>
      <c r="AE855" s="141"/>
      <c r="AF855" s="141"/>
      <c r="AG855" s="141"/>
      <c r="AH855" s="141"/>
      <c r="AI855" s="141"/>
      <c r="AJ855" s="141"/>
      <c r="AK855" s="141"/>
      <c r="AL855" s="141"/>
      <c r="AM855" s="141"/>
      <c r="AN855" s="141"/>
      <c r="AO855" s="141"/>
      <c r="AP855" s="141"/>
      <c r="AQ855" s="141"/>
      <c r="AR855" s="141"/>
      <c r="AS855" s="141"/>
      <c r="AT855" s="141"/>
      <c r="AU855" s="141"/>
      <c r="AV855" s="141"/>
      <c r="AW855" s="141"/>
      <c r="AX855" s="141"/>
      <c r="AY855" s="141"/>
      <c r="AZ855" s="141"/>
      <c r="BA855" s="141"/>
      <c r="BB855" s="141"/>
      <c r="BC855" s="141"/>
    </row>
    <row r="856" spans="1:55" ht="15.75" customHeight="1">
      <c r="A856" s="141"/>
      <c r="B856" s="141"/>
      <c r="C856" s="141"/>
      <c r="D856" s="141"/>
      <c r="E856" s="141"/>
      <c r="F856" s="141"/>
      <c r="G856" s="141"/>
      <c r="H856" s="141"/>
      <c r="I856" s="141"/>
      <c r="J856" s="141"/>
      <c r="K856" s="141"/>
      <c r="L856" s="141"/>
      <c r="M856" s="141"/>
      <c r="N856" s="141"/>
      <c r="O856" s="141"/>
      <c r="P856" s="141"/>
      <c r="Q856" s="141"/>
      <c r="R856" s="141"/>
      <c r="S856" s="141"/>
      <c r="T856" s="141"/>
      <c r="U856" s="141"/>
      <c r="V856" s="141"/>
      <c r="W856" s="141"/>
      <c r="X856" s="141"/>
      <c r="Y856" s="141"/>
      <c r="Z856" s="141"/>
      <c r="AA856" s="141"/>
      <c r="AB856" s="141"/>
      <c r="AC856" s="141"/>
      <c r="AD856" s="146"/>
      <c r="AE856" s="141"/>
      <c r="AF856" s="141"/>
      <c r="AG856" s="141"/>
      <c r="AH856" s="141"/>
      <c r="AI856" s="141"/>
      <c r="AJ856" s="141"/>
      <c r="AK856" s="141"/>
      <c r="AL856" s="141"/>
      <c r="AM856" s="141"/>
      <c r="AN856" s="141"/>
      <c r="AO856" s="141"/>
      <c r="AP856" s="141"/>
      <c r="AQ856" s="141"/>
      <c r="AR856" s="141"/>
      <c r="AS856" s="141"/>
      <c r="AT856" s="141"/>
      <c r="AU856" s="141"/>
      <c r="AV856" s="141"/>
      <c r="AW856" s="141"/>
      <c r="AX856" s="141"/>
      <c r="AY856" s="141"/>
      <c r="AZ856" s="141"/>
      <c r="BA856" s="141"/>
      <c r="BB856" s="141"/>
      <c r="BC856" s="141"/>
    </row>
    <row r="857" spans="1:55" ht="15.75" customHeight="1">
      <c r="A857" s="141"/>
      <c r="B857" s="141"/>
      <c r="C857" s="141"/>
      <c r="D857" s="141"/>
      <c r="E857" s="141"/>
      <c r="F857" s="141"/>
      <c r="G857" s="141"/>
      <c r="H857" s="141"/>
      <c r="I857" s="141"/>
      <c r="J857" s="141"/>
      <c r="K857" s="141"/>
      <c r="L857" s="141"/>
      <c r="M857" s="141"/>
      <c r="N857" s="141"/>
      <c r="O857" s="141"/>
      <c r="P857" s="141"/>
      <c r="Q857" s="141"/>
      <c r="R857" s="141"/>
      <c r="S857" s="141"/>
      <c r="T857" s="141"/>
      <c r="U857" s="141"/>
      <c r="V857" s="141"/>
      <c r="W857" s="141"/>
      <c r="X857" s="141"/>
      <c r="Y857" s="141"/>
      <c r="Z857" s="141"/>
      <c r="AA857" s="141"/>
      <c r="AB857" s="141"/>
      <c r="AC857" s="141"/>
      <c r="AD857" s="146"/>
      <c r="AE857" s="141"/>
      <c r="AF857" s="141"/>
      <c r="AG857" s="141"/>
      <c r="AH857" s="141"/>
      <c r="AI857" s="141"/>
      <c r="AJ857" s="141"/>
      <c r="AK857" s="141"/>
      <c r="AL857" s="141"/>
      <c r="AM857" s="141"/>
      <c r="AN857" s="141"/>
      <c r="AO857" s="141"/>
      <c r="AP857" s="141"/>
      <c r="AQ857" s="141"/>
      <c r="AR857" s="141"/>
      <c r="AS857" s="141"/>
      <c r="AT857" s="141"/>
      <c r="AU857" s="141"/>
      <c r="AV857" s="141"/>
      <c r="AW857" s="141"/>
      <c r="AX857" s="141"/>
      <c r="AY857" s="141"/>
      <c r="AZ857" s="141"/>
      <c r="BA857" s="141"/>
      <c r="BB857" s="141"/>
      <c r="BC857" s="141"/>
    </row>
    <row r="858" spans="1:55" ht="15.75" customHeight="1">
      <c r="A858" s="141"/>
      <c r="B858" s="141"/>
      <c r="C858" s="141"/>
      <c r="D858" s="141"/>
      <c r="E858" s="141"/>
      <c r="F858" s="141"/>
      <c r="G858" s="141"/>
      <c r="H858" s="141"/>
      <c r="I858" s="141"/>
      <c r="J858" s="141"/>
      <c r="K858" s="141"/>
      <c r="L858" s="141"/>
      <c r="M858" s="141"/>
      <c r="N858" s="141"/>
      <c r="O858" s="141"/>
      <c r="P858" s="141"/>
      <c r="Q858" s="141"/>
      <c r="R858" s="141"/>
      <c r="S858" s="141"/>
      <c r="T858" s="141"/>
      <c r="U858" s="141"/>
      <c r="V858" s="141"/>
      <c r="W858" s="141"/>
      <c r="X858" s="141"/>
      <c r="Y858" s="141"/>
      <c r="Z858" s="141"/>
      <c r="AA858" s="141"/>
      <c r="AB858" s="141"/>
      <c r="AC858" s="141"/>
      <c r="AD858" s="146"/>
      <c r="AE858" s="141"/>
      <c r="AF858" s="141"/>
      <c r="AG858" s="141"/>
      <c r="AH858" s="141"/>
      <c r="AI858" s="141"/>
      <c r="AJ858" s="141"/>
      <c r="AK858" s="141"/>
      <c r="AL858" s="141"/>
      <c r="AM858" s="141"/>
      <c r="AN858" s="141"/>
      <c r="AO858" s="141"/>
      <c r="AP858" s="141"/>
      <c r="AQ858" s="141"/>
      <c r="AR858" s="141"/>
      <c r="AS858" s="141"/>
      <c r="AT858" s="141"/>
      <c r="AU858" s="141"/>
      <c r="AV858" s="141"/>
      <c r="AW858" s="141"/>
      <c r="AX858" s="141"/>
      <c r="AY858" s="141"/>
      <c r="AZ858" s="141"/>
      <c r="BA858" s="141"/>
      <c r="BB858" s="141"/>
      <c r="BC858" s="141"/>
    </row>
    <row r="859" spans="1:55" ht="15.75" customHeight="1">
      <c r="A859" s="141"/>
      <c r="B859" s="141"/>
      <c r="C859" s="141"/>
      <c r="D859" s="141"/>
      <c r="E859" s="141"/>
      <c r="F859" s="141"/>
      <c r="G859" s="141"/>
      <c r="H859" s="141"/>
      <c r="I859" s="141"/>
      <c r="J859" s="141"/>
      <c r="K859" s="141"/>
      <c r="L859" s="141"/>
      <c r="M859" s="141"/>
      <c r="N859" s="141"/>
      <c r="O859" s="141"/>
      <c r="P859" s="141"/>
      <c r="Q859" s="141"/>
      <c r="R859" s="141"/>
      <c r="S859" s="141"/>
      <c r="T859" s="141"/>
      <c r="U859" s="141"/>
      <c r="V859" s="141"/>
      <c r="W859" s="141"/>
      <c r="X859" s="141"/>
      <c r="Y859" s="141"/>
      <c r="Z859" s="141"/>
      <c r="AA859" s="141"/>
      <c r="AB859" s="141"/>
      <c r="AC859" s="141"/>
      <c r="AD859" s="146"/>
      <c r="AE859" s="141"/>
      <c r="AF859" s="141"/>
      <c r="AG859" s="141"/>
      <c r="AH859" s="141"/>
      <c r="AI859" s="141"/>
      <c r="AJ859" s="141"/>
      <c r="AK859" s="141"/>
      <c r="AL859" s="141"/>
      <c r="AM859" s="141"/>
      <c r="AN859" s="141"/>
      <c r="AO859" s="141"/>
      <c r="AP859" s="141"/>
      <c r="AQ859" s="141"/>
      <c r="AR859" s="141"/>
      <c r="AS859" s="141"/>
      <c r="AT859" s="141"/>
      <c r="AU859" s="141"/>
      <c r="AV859" s="141"/>
      <c r="AW859" s="141"/>
      <c r="AX859" s="141"/>
      <c r="AY859" s="141"/>
      <c r="AZ859" s="141"/>
      <c r="BA859" s="141"/>
      <c r="BB859" s="141"/>
      <c r="BC859" s="141"/>
    </row>
    <row r="860" spans="1:55" ht="15.75" customHeight="1">
      <c r="A860" s="141"/>
      <c r="B860" s="141"/>
      <c r="C860" s="141"/>
      <c r="D860" s="141"/>
      <c r="E860" s="141"/>
      <c r="F860" s="141"/>
      <c r="G860" s="141"/>
      <c r="H860" s="141"/>
      <c r="I860" s="141"/>
      <c r="J860" s="141"/>
      <c r="K860" s="141"/>
      <c r="L860" s="141"/>
      <c r="M860" s="141"/>
      <c r="N860" s="141"/>
      <c r="O860" s="141"/>
      <c r="P860" s="141"/>
      <c r="Q860" s="141"/>
      <c r="R860" s="141"/>
      <c r="S860" s="141"/>
      <c r="T860" s="141"/>
      <c r="U860" s="141"/>
      <c r="V860" s="141"/>
      <c r="W860" s="141"/>
      <c r="X860" s="141"/>
      <c r="Y860" s="141"/>
      <c r="Z860" s="141"/>
      <c r="AA860" s="141"/>
      <c r="AB860" s="141"/>
      <c r="AC860" s="141"/>
      <c r="AD860" s="146"/>
      <c r="AE860" s="141"/>
      <c r="AF860" s="141"/>
      <c r="AG860" s="141"/>
      <c r="AH860" s="141"/>
      <c r="AI860" s="141"/>
      <c r="AJ860" s="141"/>
      <c r="AK860" s="141"/>
      <c r="AL860" s="141"/>
      <c r="AM860" s="141"/>
      <c r="AN860" s="141"/>
      <c r="AO860" s="141"/>
      <c r="AP860" s="141"/>
      <c r="AQ860" s="141"/>
      <c r="AR860" s="141"/>
      <c r="AS860" s="141"/>
      <c r="AT860" s="141"/>
      <c r="AU860" s="141"/>
      <c r="AV860" s="141"/>
      <c r="AW860" s="141"/>
      <c r="AX860" s="141"/>
      <c r="AY860" s="141"/>
      <c r="AZ860" s="141"/>
      <c r="BA860" s="141"/>
      <c r="BB860" s="141"/>
      <c r="BC860" s="141"/>
    </row>
    <row r="861" spans="1:55" ht="15.75" customHeight="1">
      <c r="A861" s="141"/>
      <c r="B861" s="141"/>
      <c r="C861" s="141"/>
      <c r="D861" s="141"/>
      <c r="E861" s="141"/>
      <c r="F861" s="141"/>
      <c r="G861" s="141"/>
      <c r="H861" s="141"/>
      <c r="I861" s="141"/>
      <c r="J861" s="141"/>
      <c r="K861" s="141"/>
      <c r="L861" s="141"/>
      <c r="M861" s="141"/>
      <c r="N861" s="141"/>
      <c r="O861" s="141"/>
      <c r="P861" s="141"/>
      <c r="Q861" s="141"/>
      <c r="R861" s="141"/>
      <c r="S861" s="141"/>
      <c r="T861" s="141"/>
      <c r="U861" s="141"/>
      <c r="V861" s="141"/>
      <c r="W861" s="141"/>
      <c r="X861" s="141"/>
      <c r="Y861" s="141"/>
      <c r="Z861" s="141"/>
      <c r="AA861" s="141"/>
      <c r="AB861" s="141"/>
      <c r="AC861" s="141"/>
      <c r="AD861" s="146"/>
      <c r="AE861" s="141"/>
      <c r="AF861" s="141"/>
      <c r="AG861" s="141"/>
      <c r="AH861" s="141"/>
      <c r="AI861" s="141"/>
      <c r="AJ861" s="141"/>
      <c r="AK861" s="141"/>
      <c r="AL861" s="141"/>
      <c r="AM861" s="141"/>
      <c r="AN861" s="141"/>
      <c r="AO861" s="141"/>
      <c r="AP861" s="141"/>
      <c r="AQ861" s="141"/>
      <c r="AR861" s="141"/>
      <c r="AS861" s="141"/>
      <c r="AT861" s="141"/>
      <c r="AU861" s="141"/>
      <c r="AV861" s="141"/>
      <c r="AW861" s="141"/>
      <c r="AX861" s="141"/>
      <c r="AY861" s="141"/>
      <c r="AZ861" s="141"/>
      <c r="BA861" s="141"/>
      <c r="BB861" s="141"/>
      <c r="BC861" s="141"/>
    </row>
    <row r="862" spans="1:55" ht="15.75" customHeight="1">
      <c r="A862" s="141"/>
      <c r="B862" s="141"/>
      <c r="C862" s="141"/>
      <c r="D862" s="141"/>
      <c r="E862" s="141"/>
      <c r="F862" s="141"/>
      <c r="G862" s="141"/>
      <c r="H862" s="141"/>
      <c r="I862" s="141"/>
      <c r="J862" s="141"/>
      <c r="K862" s="141"/>
      <c r="L862" s="141"/>
      <c r="M862" s="141"/>
      <c r="N862" s="141"/>
      <c r="O862" s="141"/>
      <c r="P862" s="141"/>
      <c r="Q862" s="141"/>
      <c r="R862" s="141"/>
      <c r="S862" s="141"/>
      <c r="T862" s="141"/>
      <c r="U862" s="141"/>
      <c r="V862" s="141"/>
      <c r="W862" s="141"/>
      <c r="X862" s="141"/>
      <c r="Y862" s="141"/>
      <c r="Z862" s="141"/>
      <c r="AA862" s="141"/>
      <c r="AB862" s="141"/>
      <c r="AC862" s="141"/>
      <c r="AD862" s="146"/>
      <c r="AE862" s="141"/>
      <c r="AF862" s="141"/>
      <c r="AG862" s="141"/>
      <c r="AH862" s="141"/>
      <c r="AI862" s="141"/>
      <c r="AJ862" s="141"/>
      <c r="AK862" s="141"/>
      <c r="AL862" s="141"/>
      <c r="AM862" s="141"/>
      <c r="AN862" s="141"/>
      <c r="AO862" s="141"/>
      <c r="AP862" s="141"/>
      <c r="AQ862" s="141"/>
      <c r="AR862" s="141"/>
      <c r="AS862" s="141"/>
      <c r="AT862" s="141"/>
      <c r="AU862" s="141"/>
      <c r="AV862" s="141"/>
      <c r="AW862" s="141"/>
      <c r="AX862" s="141"/>
      <c r="AY862" s="141"/>
      <c r="AZ862" s="141"/>
      <c r="BA862" s="141"/>
      <c r="BB862" s="141"/>
      <c r="BC862" s="141"/>
    </row>
    <row r="863" spans="1:55" ht="15.75" customHeight="1">
      <c r="A863" s="141"/>
      <c r="B863" s="141"/>
      <c r="C863" s="141"/>
      <c r="D863" s="141"/>
      <c r="E863" s="141"/>
      <c r="F863" s="141"/>
      <c r="G863" s="141"/>
      <c r="H863" s="141"/>
      <c r="I863" s="141"/>
      <c r="J863" s="141"/>
      <c r="K863" s="141"/>
      <c r="L863" s="141"/>
      <c r="M863" s="141"/>
      <c r="N863" s="141"/>
      <c r="O863" s="141"/>
      <c r="P863" s="141"/>
      <c r="Q863" s="141"/>
      <c r="R863" s="141"/>
      <c r="S863" s="141"/>
      <c r="T863" s="141"/>
      <c r="U863" s="141"/>
      <c r="V863" s="141"/>
      <c r="W863" s="141"/>
      <c r="X863" s="141"/>
      <c r="Y863" s="141"/>
      <c r="Z863" s="141"/>
      <c r="AA863" s="141"/>
      <c r="AB863" s="141"/>
      <c r="AC863" s="141"/>
      <c r="AD863" s="146"/>
      <c r="AE863" s="141"/>
      <c r="AF863" s="141"/>
      <c r="AG863" s="141"/>
      <c r="AH863" s="141"/>
      <c r="AI863" s="141"/>
      <c r="AJ863" s="141"/>
      <c r="AK863" s="141"/>
      <c r="AL863" s="141"/>
      <c r="AM863" s="141"/>
      <c r="AN863" s="141"/>
      <c r="AO863" s="141"/>
      <c r="AP863" s="141"/>
      <c r="AQ863" s="141"/>
      <c r="AR863" s="141"/>
      <c r="AS863" s="141"/>
      <c r="AT863" s="141"/>
      <c r="AU863" s="141"/>
      <c r="AV863" s="141"/>
      <c r="AW863" s="141"/>
      <c r="AX863" s="141"/>
      <c r="AY863" s="141"/>
      <c r="AZ863" s="141"/>
      <c r="BA863" s="141"/>
      <c r="BB863" s="141"/>
      <c r="BC863" s="141"/>
    </row>
    <row r="864" spans="1:55" ht="15.75" customHeight="1">
      <c r="A864" s="141"/>
      <c r="B864" s="141"/>
      <c r="C864" s="141"/>
      <c r="D864" s="141"/>
      <c r="E864" s="141"/>
      <c r="F864" s="141"/>
      <c r="G864" s="141"/>
      <c r="H864" s="141"/>
      <c r="I864" s="141"/>
      <c r="J864" s="141"/>
      <c r="K864" s="141"/>
      <c r="L864" s="141"/>
      <c r="M864" s="141"/>
      <c r="N864" s="141"/>
      <c r="O864" s="141"/>
      <c r="P864" s="141"/>
      <c r="Q864" s="141"/>
      <c r="R864" s="141"/>
      <c r="S864" s="141"/>
      <c r="T864" s="141"/>
      <c r="U864" s="141"/>
      <c r="V864" s="141"/>
      <c r="W864" s="141"/>
      <c r="X864" s="141"/>
      <c r="Y864" s="141"/>
      <c r="Z864" s="141"/>
      <c r="AA864" s="141"/>
      <c r="AB864" s="141"/>
      <c r="AC864" s="141"/>
      <c r="AD864" s="146"/>
      <c r="AE864" s="141"/>
      <c r="AF864" s="141"/>
      <c r="AG864" s="141"/>
      <c r="AH864" s="141"/>
      <c r="AI864" s="141"/>
      <c r="AJ864" s="141"/>
      <c r="AK864" s="141"/>
      <c r="AL864" s="141"/>
      <c r="AM864" s="141"/>
      <c r="AN864" s="141"/>
      <c r="AO864" s="141"/>
      <c r="AP864" s="141"/>
      <c r="AQ864" s="141"/>
      <c r="AR864" s="141"/>
      <c r="AS864" s="141"/>
      <c r="AT864" s="141"/>
      <c r="AU864" s="141"/>
      <c r="AV864" s="141"/>
      <c r="AW864" s="141"/>
      <c r="AX864" s="141"/>
      <c r="AY864" s="141"/>
      <c r="AZ864" s="141"/>
      <c r="BA864" s="141"/>
      <c r="BB864" s="141"/>
      <c r="BC864" s="141"/>
    </row>
    <row r="865" spans="1:55" ht="15.75" customHeight="1">
      <c r="A865" s="141"/>
      <c r="B865" s="141"/>
      <c r="C865" s="141"/>
      <c r="D865" s="141"/>
      <c r="E865" s="141"/>
      <c r="F865" s="141"/>
      <c r="G865" s="141"/>
      <c r="H865" s="141"/>
      <c r="I865" s="141"/>
      <c r="J865" s="141"/>
      <c r="K865" s="141"/>
      <c r="L865" s="141"/>
      <c r="M865" s="141"/>
      <c r="N865" s="141"/>
      <c r="O865" s="141"/>
      <c r="P865" s="141"/>
      <c r="Q865" s="141"/>
      <c r="R865" s="141"/>
      <c r="S865" s="141"/>
      <c r="T865" s="141"/>
      <c r="U865" s="141"/>
      <c r="V865" s="141"/>
      <c r="W865" s="141"/>
      <c r="X865" s="141"/>
      <c r="Y865" s="141"/>
      <c r="Z865" s="141"/>
      <c r="AA865" s="141"/>
      <c r="AB865" s="141"/>
      <c r="AC865" s="141"/>
      <c r="AD865" s="146"/>
      <c r="AE865" s="141"/>
      <c r="AF865" s="141"/>
      <c r="AG865" s="141"/>
      <c r="AH865" s="141"/>
      <c r="AI865" s="141"/>
      <c r="AJ865" s="141"/>
      <c r="AK865" s="141"/>
      <c r="AL865" s="141"/>
      <c r="AM865" s="141"/>
      <c r="AN865" s="141"/>
      <c r="AO865" s="141"/>
      <c r="AP865" s="141"/>
      <c r="AQ865" s="141"/>
      <c r="AR865" s="141"/>
      <c r="AS865" s="141"/>
      <c r="AT865" s="141"/>
      <c r="AU865" s="141"/>
      <c r="AV865" s="141"/>
      <c r="AW865" s="141"/>
      <c r="AX865" s="141"/>
      <c r="AY865" s="141"/>
      <c r="AZ865" s="141"/>
      <c r="BA865" s="141"/>
      <c r="BB865" s="141"/>
      <c r="BC865" s="141"/>
    </row>
    <row r="866" spans="1:55" ht="15.75" customHeight="1">
      <c r="A866" s="141"/>
      <c r="B866" s="141"/>
      <c r="C866" s="141"/>
      <c r="D866" s="141"/>
      <c r="E866" s="141"/>
      <c r="F866" s="141"/>
      <c r="G866" s="141"/>
      <c r="H866" s="141"/>
      <c r="I866" s="141"/>
      <c r="J866" s="141"/>
      <c r="K866" s="141"/>
      <c r="L866" s="141"/>
      <c r="M866" s="141"/>
      <c r="N866" s="141"/>
      <c r="O866" s="141"/>
      <c r="P866" s="141"/>
      <c r="Q866" s="141"/>
      <c r="R866" s="141"/>
      <c r="S866" s="141"/>
      <c r="T866" s="141"/>
      <c r="U866" s="141"/>
      <c r="V866" s="141"/>
      <c r="W866" s="141"/>
      <c r="X866" s="141"/>
      <c r="Y866" s="141"/>
      <c r="Z866" s="141"/>
      <c r="AA866" s="141"/>
      <c r="AB866" s="141"/>
      <c r="AC866" s="141"/>
      <c r="AD866" s="146"/>
      <c r="AE866" s="141"/>
      <c r="AF866" s="141"/>
      <c r="AG866" s="141"/>
      <c r="AH866" s="141"/>
      <c r="AI866" s="141"/>
      <c r="AJ866" s="141"/>
      <c r="AK866" s="141"/>
      <c r="AL866" s="141"/>
      <c r="AM866" s="141"/>
      <c r="AN866" s="141"/>
      <c r="AO866" s="141"/>
      <c r="AP866" s="141"/>
      <c r="AQ866" s="141"/>
      <c r="AR866" s="141"/>
      <c r="AS866" s="141"/>
      <c r="AT866" s="141"/>
      <c r="AU866" s="141"/>
      <c r="AV866" s="141"/>
      <c r="AW866" s="141"/>
      <c r="AX866" s="141"/>
      <c r="AY866" s="141"/>
      <c r="AZ866" s="141"/>
      <c r="BA866" s="141"/>
      <c r="BB866" s="141"/>
      <c r="BC866" s="141"/>
    </row>
    <row r="867" spans="1:55" ht="15.75" customHeight="1">
      <c r="A867" s="141"/>
      <c r="B867" s="141"/>
      <c r="C867" s="141"/>
      <c r="D867" s="141"/>
      <c r="E867" s="141"/>
      <c r="F867" s="141"/>
      <c r="G867" s="141"/>
      <c r="H867" s="141"/>
      <c r="I867" s="141"/>
      <c r="J867" s="141"/>
      <c r="K867" s="141"/>
      <c r="L867" s="141"/>
      <c r="M867" s="141"/>
      <c r="N867" s="141"/>
      <c r="O867" s="141"/>
      <c r="P867" s="141"/>
      <c r="Q867" s="141"/>
      <c r="R867" s="141"/>
      <c r="S867" s="141"/>
      <c r="T867" s="141"/>
      <c r="U867" s="141"/>
      <c r="V867" s="141"/>
      <c r="W867" s="141"/>
      <c r="X867" s="141"/>
      <c r="Y867" s="141"/>
      <c r="Z867" s="141"/>
      <c r="AA867" s="141"/>
      <c r="AB867" s="141"/>
      <c r="AC867" s="141"/>
      <c r="AD867" s="146"/>
      <c r="AE867" s="141"/>
      <c r="AF867" s="141"/>
      <c r="AG867" s="141"/>
      <c r="AH867" s="141"/>
      <c r="AI867" s="141"/>
      <c r="AJ867" s="141"/>
      <c r="AK867" s="141"/>
      <c r="AL867" s="141"/>
      <c r="AM867" s="141"/>
      <c r="AN867" s="141"/>
      <c r="AO867" s="141"/>
      <c r="AP867" s="141"/>
      <c r="AQ867" s="141"/>
      <c r="AR867" s="141"/>
      <c r="AS867" s="141"/>
      <c r="AT867" s="141"/>
      <c r="AU867" s="141"/>
      <c r="AV867" s="141"/>
      <c r="AW867" s="141"/>
      <c r="AX867" s="141"/>
      <c r="AY867" s="141"/>
      <c r="AZ867" s="141"/>
      <c r="BA867" s="141"/>
      <c r="BB867" s="141"/>
      <c r="BC867" s="141"/>
    </row>
    <row r="868" spans="1:55" ht="15.75" customHeight="1">
      <c r="A868" s="141"/>
      <c r="B868" s="141"/>
      <c r="C868" s="141"/>
      <c r="D868" s="141"/>
      <c r="E868" s="141"/>
      <c r="F868" s="141"/>
      <c r="G868" s="141"/>
      <c r="H868" s="141"/>
      <c r="I868" s="141"/>
      <c r="J868" s="141"/>
      <c r="K868" s="141"/>
      <c r="L868" s="141"/>
      <c r="M868" s="141"/>
      <c r="N868" s="141"/>
      <c r="O868" s="141"/>
      <c r="P868" s="141"/>
      <c r="Q868" s="141"/>
      <c r="R868" s="141"/>
      <c r="S868" s="141"/>
      <c r="T868" s="141"/>
      <c r="U868" s="141"/>
      <c r="V868" s="141"/>
      <c r="W868" s="141"/>
      <c r="X868" s="141"/>
      <c r="Y868" s="141"/>
      <c r="Z868" s="141"/>
      <c r="AA868" s="141"/>
      <c r="AB868" s="141"/>
      <c r="AC868" s="141"/>
      <c r="AD868" s="146"/>
      <c r="AE868" s="141"/>
      <c r="AF868" s="141"/>
      <c r="AG868" s="141"/>
      <c r="AH868" s="141"/>
      <c r="AI868" s="141"/>
      <c r="AJ868" s="141"/>
      <c r="AK868" s="141"/>
      <c r="AL868" s="141"/>
      <c r="AM868" s="141"/>
      <c r="AN868" s="141"/>
      <c r="AO868" s="141"/>
      <c r="AP868" s="141"/>
      <c r="AQ868" s="141"/>
      <c r="AR868" s="141"/>
      <c r="AS868" s="141"/>
      <c r="AT868" s="141"/>
      <c r="AU868" s="141"/>
      <c r="AV868" s="141"/>
      <c r="AW868" s="141"/>
      <c r="AX868" s="141"/>
      <c r="AY868" s="141"/>
      <c r="AZ868" s="141"/>
      <c r="BA868" s="141"/>
      <c r="BB868" s="141"/>
      <c r="BC868" s="141"/>
    </row>
    <row r="869" spans="1:55" ht="15.75" customHeight="1">
      <c r="A869" s="141"/>
      <c r="B869" s="141"/>
      <c r="C869" s="141"/>
      <c r="D869" s="141"/>
      <c r="E869" s="141"/>
      <c r="F869" s="141"/>
      <c r="G869" s="141"/>
      <c r="H869" s="141"/>
      <c r="I869" s="141"/>
      <c r="J869" s="141"/>
      <c r="K869" s="141"/>
      <c r="L869" s="141"/>
      <c r="M869" s="141"/>
      <c r="N869" s="141"/>
      <c r="O869" s="141"/>
      <c r="P869" s="141"/>
      <c r="Q869" s="141"/>
      <c r="R869" s="141"/>
      <c r="S869" s="141"/>
      <c r="T869" s="141"/>
      <c r="U869" s="141"/>
      <c r="V869" s="141"/>
      <c r="W869" s="141"/>
      <c r="X869" s="141"/>
      <c r="Y869" s="141"/>
      <c r="Z869" s="141"/>
      <c r="AA869" s="141"/>
      <c r="AB869" s="141"/>
      <c r="AC869" s="141"/>
      <c r="AD869" s="146"/>
      <c r="AE869" s="141"/>
      <c r="AF869" s="141"/>
      <c r="AG869" s="141"/>
      <c r="AH869" s="141"/>
      <c r="AI869" s="141"/>
      <c r="AJ869" s="141"/>
      <c r="AK869" s="141"/>
      <c r="AL869" s="141"/>
      <c r="AM869" s="141"/>
      <c r="AN869" s="141"/>
      <c r="AO869" s="141"/>
      <c r="AP869" s="141"/>
      <c r="AQ869" s="141"/>
      <c r="AR869" s="141"/>
      <c r="AS869" s="141"/>
      <c r="AT869" s="141"/>
      <c r="AU869" s="141"/>
      <c r="AV869" s="141"/>
      <c r="AW869" s="141"/>
      <c r="AX869" s="141"/>
      <c r="AY869" s="141"/>
      <c r="AZ869" s="141"/>
      <c r="BA869" s="141"/>
      <c r="BB869" s="141"/>
      <c r="BC869" s="141"/>
    </row>
    <row r="870" spans="1:55" ht="15.75" customHeight="1">
      <c r="A870" s="141"/>
      <c r="B870" s="141"/>
      <c r="C870" s="141"/>
      <c r="D870" s="141"/>
      <c r="E870" s="141"/>
      <c r="F870" s="141"/>
      <c r="G870" s="141"/>
      <c r="H870" s="141"/>
      <c r="I870" s="141"/>
      <c r="J870" s="141"/>
      <c r="K870" s="141"/>
      <c r="L870" s="141"/>
      <c r="M870" s="141"/>
      <c r="N870" s="141"/>
      <c r="O870" s="141"/>
      <c r="P870" s="141"/>
      <c r="Q870" s="141"/>
      <c r="R870" s="141"/>
      <c r="S870" s="141"/>
      <c r="T870" s="141"/>
      <c r="U870" s="141"/>
      <c r="V870" s="141"/>
      <c r="W870" s="141"/>
      <c r="X870" s="141"/>
      <c r="Y870" s="141"/>
      <c r="Z870" s="141"/>
      <c r="AA870" s="141"/>
      <c r="AB870" s="141"/>
      <c r="AC870" s="141"/>
      <c r="AD870" s="146"/>
      <c r="AE870" s="141"/>
      <c r="AF870" s="141"/>
      <c r="AG870" s="141"/>
      <c r="AH870" s="141"/>
      <c r="AI870" s="141"/>
      <c r="AJ870" s="141"/>
      <c r="AK870" s="141"/>
      <c r="AL870" s="141"/>
      <c r="AM870" s="141"/>
      <c r="AN870" s="141"/>
      <c r="AO870" s="141"/>
      <c r="AP870" s="141"/>
      <c r="AQ870" s="141"/>
      <c r="AR870" s="141"/>
      <c r="AS870" s="141"/>
      <c r="AT870" s="141"/>
      <c r="AU870" s="141"/>
      <c r="AV870" s="141"/>
      <c r="AW870" s="141"/>
      <c r="AX870" s="141"/>
      <c r="AY870" s="141"/>
      <c r="AZ870" s="141"/>
      <c r="BA870" s="141"/>
      <c r="BB870" s="141"/>
      <c r="BC870" s="141"/>
    </row>
    <row r="871" spans="1:55" ht="15.75" customHeight="1">
      <c r="A871" s="141"/>
      <c r="B871" s="141"/>
      <c r="C871" s="141"/>
      <c r="D871" s="141"/>
      <c r="E871" s="141"/>
      <c r="F871" s="141"/>
      <c r="G871" s="141"/>
      <c r="H871" s="141"/>
      <c r="I871" s="141"/>
      <c r="J871" s="141"/>
      <c r="K871" s="141"/>
      <c r="L871" s="141"/>
      <c r="M871" s="141"/>
      <c r="N871" s="141"/>
      <c r="O871" s="141"/>
      <c r="P871" s="141"/>
      <c r="Q871" s="141"/>
      <c r="R871" s="141"/>
      <c r="S871" s="141"/>
      <c r="T871" s="141"/>
      <c r="U871" s="141"/>
      <c r="V871" s="141"/>
      <c r="W871" s="141"/>
      <c r="X871" s="141"/>
      <c r="Y871" s="141"/>
      <c r="Z871" s="141"/>
      <c r="AA871" s="141"/>
      <c r="AB871" s="141"/>
      <c r="AC871" s="141"/>
      <c r="AD871" s="146"/>
      <c r="AE871" s="141"/>
      <c r="AF871" s="141"/>
      <c r="AG871" s="141"/>
      <c r="AH871" s="141"/>
      <c r="AI871" s="141"/>
      <c r="AJ871" s="141"/>
      <c r="AK871" s="141"/>
      <c r="AL871" s="141"/>
      <c r="AM871" s="141"/>
      <c r="AN871" s="141"/>
      <c r="AO871" s="141"/>
      <c r="AP871" s="141"/>
      <c r="AQ871" s="141"/>
      <c r="AR871" s="141"/>
      <c r="AS871" s="141"/>
      <c r="AT871" s="141"/>
      <c r="AU871" s="141"/>
      <c r="AV871" s="141"/>
      <c r="AW871" s="141"/>
      <c r="AX871" s="141"/>
      <c r="AY871" s="141"/>
      <c r="AZ871" s="141"/>
      <c r="BA871" s="141"/>
      <c r="BB871" s="141"/>
      <c r="BC871" s="141"/>
    </row>
    <row r="872" spans="1:55" ht="15.75" customHeight="1">
      <c r="A872" s="141"/>
      <c r="B872" s="141"/>
      <c r="C872" s="141"/>
      <c r="D872" s="141"/>
      <c r="E872" s="141"/>
      <c r="F872" s="141"/>
      <c r="G872" s="141"/>
      <c r="H872" s="141"/>
      <c r="I872" s="141"/>
      <c r="J872" s="141"/>
      <c r="K872" s="141"/>
      <c r="L872" s="141"/>
      <c r="M872" s="141"/>
      <c r="N872" s="141"/>
      <c r="O872" s="141"/>
      <c r="P872" s="141"/>
      <c r="Q872" s="141"/>
      <c r="R872" s="141"/>
      <c r="S872" s="141"/>
      <c r="T872" s="141"/>
      <c r="U872" s="141"/>
      <c r="V872" s="141"/>
      <c r="W872" s="141"/>
      <c r="X872" s="141"/>
      <c r="Y872" s="141"/>
      <c r="Z872" s="141"/>
      <c r="AA872" s="141"/>
      <c r="AB872" s="141"/>
      <c r="AC872" s="141"/>
      <c r="AD872" s="146"/>
      <c r="AE872" s="141"/>
      <c r="AF872" s="141"/>
      <c r="AG872" s="141"/>
      <c r="AH872" s="141"/>
      <c r="AI872" s="141"/>
      <c r="AJ872" s="141"/>
      <c r="AK872" s="141"/>
      <c r="AL872" s="141"/>
      <c r="AM872" s="141"/>
      <c r="AN872" s="141"/>
      <c r="AO872" s="141"/>
      <c r="AP872" s="141"/>
      <c r="AQ872" s="141"/>
      <c r="AR872" s="141"/>
      <c r="AS872" s="141"/>
      <c r="AT872" s="141"/>
      <c r="AU872" s="141"/>
      <c r="AV872" s="141"/>
      <c r="AW872" s="141"/>
      <c r="AX872" s="141"/>
      <c r="AY872" s="141"/>
      <c r="AZ872" s="141"/>
      <c r="BA872" s="141"/>
      <c r="BB872" s="141"/>
      <c r="BC872" s="141"/>
    </row>
    <row r="873" spans="1:55" ht="15.75" customHeight="1">
      <c r="A873" s="141"/>
      <c r="B873" s="141"/>
      <c r="C873" s="141"/>
      <c r="D873" s="141"/>
      <c r="E873" s="141"/>
      <c r="F873" s="141"/>
      <c r="G873" s="141"/>
      <c r="H873" s="141"/>
      <c r="I873" s="141"/>
      <c r="J873" s="141"/>
      <c r="K873" s="141"/>
      <c r="L873" s="141"/>
      <c r="M873" s="141"/>
      <c r="N873" s="141"/>
      <c r="O873" s="141"/>
      <c r="P873" s="141"/>
      <c r="Q873" s="141"/>
      <c r="R873" s="141"/>
      <c r="S873" s="141"/>
      <c r="T873" s="141"/>
      <c r="U873" s="141"/>
      <c r="V873" s="141"/>
      <c r="W873" s="141"/>
      <c r="X873" s="141"/>
      <c r="Y873" s="141"/>
      <c r="Z873" s="141"/>
      <c r="AA873" s="141"/>
      <c r="AB873" s="141"/>
      <c r="AC873" s="141"/>
      <c r="AD873" s="146"/>
      <c r="AE873" s="141"/>
      <c r="AF873" s="141"/>
      <c r="AG873" s="141"/>
      <c r="AH873" s="141"/>
      <c r="AI873" s="141"/>
      <c r="AJ873" s="141"/>
      <c r="AK873" s="141"/>
      <c r="AL873" s="141"/>
      <c r="AM873" s="141"/>
      <c r="AN873" s="141"/>
      <c r="AO873" s="141"/>
      <c r="AP873" s="141"/>
      <c r="AQ873" s="141"/>
      <c r="AR873" s="141"/>
      <c r="AS873" s="141"/>
      <c r="AT873" s="141"/>
      <c r="AU873" s="141"/>
      <c r="AV873" s="141"/>
      <c r="AW873" s="141"/>
      <c r="AX873" s="141"/>
      <c r="AY873" s="141"/>
      <c r="AZ873" s="141"/>
      <c r="BA873" s="141"/>
      <c r="BB873" s="141"/>
      <c r="BC873" s="141"/>
    </row>
    <row r="874" spans="1:55" ht="15.75" customHeight="1">
      <c r="A874" s="141"/>
      <c r="B874" s="141"/>
      <c r="C874" s="141"/>
      <c r="D874" s="141"/>
      <c r="E874" s="141"/>
      <c r="F874" s="141"/>
      <c r="G874" s="141"/>
      <c r="H874" s="141"/>
      <c r="I874" s="141"/>
      <c r="J874" s="141"/>
      <c r="K874" s="141"/>
      <c r="L874" s="141"/>
      <c r="M874" s="141"/>
      <c r="N874" s="141"/>
      <c r="O874" s="141"/>
      <c r="P874" s="141"/>
      <c r="Q874" s="141"/>
      <c r="R874" s="141"/>
      <c r="S874" s="141"/>
      <c r="T874" s="141"/>
      <c r="U874" s="141"/>
      <c r="V874" s="141"/>
      <c r="W874" s="141"/>
      <c r="X874" s="141"/>
      <c r="Y874" s="141"/>
      <c r="Z874" s="141"/>
      <c r="AA874" s="141"/>
      <c r="AB874" s="141"/>
      <c r="AC874" s="141"/>
      <c r="AD874" s="146"/>
      <c r="AE874" s="141"/>
      <c r="AF874" s="141"/>
      <c r="AG874" s="141"/>
      <c r="AH874" s="141"/>
      <c r="AI874" s="141"/>
      <c r="AJ874" s="141"/>
      <c r="AK874" s="141"/>
      <c r="AL874" s="141"/>
      <c r="AM874" s="141"/>
      <c r="AN874" s="141"/>
      <c r="AO874" s="141"/>
      <c r="AP874" s="141"/>
      <c r="AQ874" s="141"/>
      <c r="AR874" s="141"/>
      <c r="AS874" s="141"/>
      <c r="AT874" s="141"/>
      <c r="AU874" s="141"/>
      <c r="AV874" s="141"/>
      <c r="AW874" s="141"/>
      <c r="AX874" s="141"/>
      <c r="AY874" s="141"/>
      <c r="AZ874" s="141"/>
      <c r="BA874" s="141"/>
      <c r="BB874" s="141"/>
      <c r="BC874" s="141"/>
    </row>
    <row r="875" spans="1:55" ht="15.75" customHeight="1">
      <c r="A875" s="141"/>
      <c r="B875" s="141"/>
      <c r="C875" s="141"/>
      <c r="D875" s="141"/>
      <c r="E875" s="141"/>
      <c r="F875" s="141"/>
      <c r="G875" s="141"/>
      <c r="H875" s="141"/>
      <c r="I875" s="141"/>
      <c r="J875" s="141"/>
      <c r="K875" s="141"/>
      <c r="L875" s="141"/>
      <c r="M875" s="141"/>
      <c r="N875" s="141"/>
      <c r="O875" s="141"/>
      <c r="P875" s="141"/>
      <c r="Q875" s="141"/>
      <c r="R875" s="141"/>
      <c r="S875" s="141"/>
      <c r="T875" s="141"/>
      <c r="U875" s="141"/>
      <c r="V875" s="141"/>
      <c r="W875" s="141"/>
      <c r="X875" s="141"/>
      <c r="Y875" s="141"/>
      <c r="Z875" s="141"/>
      <c r="AA875" s="141"/>
      <c r="AB875" s="141"/>
      <c r="AC875" s="141"/>
      <c r="AD875" s="146"/>
      <c r="AE875" s="141"/>
      <c r="AF875" s="141"/>
      <c r="AG875" s="141"/>
      <c r="AH875" s="141"/>
      <c r="AI875" s="141"/>
      <c r="AJ875" s="141"/>
      <c r="AK875" s="141"/>
      <c r="AL875" s="141"/>
      <c r="AM875" s="141"/>
      <c r="AN875" s="141"/>
      <c r="AO875" s="141"/>
      <c r="AP875" s="141"/>
      <c r="AQ875" s="141"/>
      <c r="AR875" s="141"/>
      <c r="AS875" s="141"/>
      <c r="AT875" s="141"/>
      <c r="AU875" s="141"/>
      <c r="AV875" s="141"/>
      <c r="AW875" s="141"/>
      <c r="AX875" s="141"/>
      <c r="AY875" s="141"/>
      <c r="AZ875" s="141"/>
      <c r="BA875" s="141"/>
      <c r="BB875" s="141"/>
      <c r="BC875" s="141"/>
    </row>
    <row r="876" spans="1:55" ht="15.75" customHeight="1">
      <c r="A876" s="141"/>
      <c r="B876" s="141"/>
      <c r="C876" s="141"/>
      <c r="D876" s="141"/>
      <c r="E876" s="141"/>
      <c r="F876" s="141"/>
      <c r="G876" s="141"/>
      <c r="H876" s="141"/>
      <c r="I876" s="141"/>
      <c r="J876" s="141"/>
      <c r="K876" s="141"/>
      <c r="L876" s="141"/>
      <c r="M876" s="141"/>
      <c r="N876" s="141"/>
      <c r="O876" s="141"/>
      <c r="P876" s="141"/>
      <c r="Q876" s="141"/>
      <c r="R876" s="141"/>
      <c r="S876" s="141"/>
      <c r="T876" s="141"/>
      <c r="U876" s="141"/>
      <c r="V876" s="141"/>
      <c r="W876" s="141"/>
      <c r="X876" s="141"/>
      <c r="Y876" s="141"/>
      <c r="Z876" s="141"/>
      <c r="AA876" s="141"/>
      <c r="AB876" s="141"/>
      <c r="AC876" s="141"/>
      <c r="AD876" s="146"/>
      <c r="AE876" s="141"/>
      <c r="AF876" s="141"/>
      <c r="AG876" s="141"/>
      <c r="AH876" s="141"/>
      <c r="AI876" s="141"/>
      <c r="AJ876" s="141"/>
      <c r="AK876" s="141"/>
      <c r="AL876" s="141"/>
      <c r="AM876" s="141"/>
      <c r="AN876" s="141"/>
      <c r="AO876" s="141"/>
      <c r="AP876" s="141"/>
      <c r="AQ876" s="141"/>
      <c r="AR876" s="141"/>
      <c r="AS876" s="141"/>
      <c r="AT876" s="141"/>
      <c r="AU876" s="141"/>
      <c r="AV876" s="141"/>
      <c r="AW876" s="141"/>
      <c r="AX876" s="141"/>
      <c r="AY876" s="141"/>
      <c r="AZ876" s="141"/>
      <c r="BA876" s="141"/>
      <c r="BB876" s="141"/>
      <c r="BC876" s="141"/>
    </row>
    <row r="877" spans="1:55" ht="15.75" customHeight="1">
      <c r="A877" s="141"/>
      <c r="B877" s="141"/>
      <c r="C877" s="141"/>
      <c r="D877" s="141"/>
      <c r="E877" s="141"/>
      <c r="F877" s="141"/>
      <c r="G877" s="141"/>
      <c r="H877" s="141"/>
      <c r="I877" s="141"/>
      <c r="J877" s="141"/>
      <c r="K877" s="141"/>
      <c r="L877" s="141"/>
      <c r="M877" s="141"/>
      <c r="N877" s="141"/>
      <c r="O877" s="141"/>
      <c r="P877" s="141"/>
      <c r="Q877" s="141"/>
      <c r="R877" s="141"/>
      <c r="S877" s="141"/>
      <c r="T877" s="141"/>
      <c r="U877" s="141"/>
      <c r="V877" s="141"/>
      <c r="W877" s="141"/>
      <c r="X877" s="141"/>
      <c r="Y877" s="141"/>
      <c r="Z877" s="141"/>
      <c r="AA877" s="141"/>
      <c r="AB877" s="141"/>
      <c r="AC877" s="141"/>
      <c r="AD877" s="146"/>
      <c r="AE877" s="141"/>
      <c r="AF877" s="141"/>
      <c r="AG877" s="141"/>
      <c r="AH877" s="141"/>
      <c r="AI877" s="141"/>
      <c r="AJ877" s="141"/>
      <c r="AK877" s="141"/>
      <c r="AL877" s="141"/>
      <c r="AM877" s="141"/>
      <c r="AN877" s="141"/>
      <c r="AO877" s="141"/>
      <c r="AP877" s="141"/>
      <c r="AQ877" s="141"/>
      <c r="AR877" s="141"/>
      <c r="AS877" s="141"/>
      <c r="AT877" s="141"/>
      <c r="AU877" s="141"/>
      <c r="AV877" s="141"/>
      <c r="AW877" s="141"/>
      <c r="AX877" s="141"/>
      <c r="AY877" s="141"/>
      <c r="AZ877" s="141"/>
      <c r="BA877" s="141"/>
      <c r="BB877" s="141"/>
      <c r="BC877" s="141"/>
    </row>
    <row r="878" spans="1:55" ht="15.75" customHeight="1">
      <c r="A878" s="141"/>
      <c r="B878" s="141"/>
      <c r="C878" s="141"/>
      <c r="D878" s="141"/>
      <c r="E878" s="141"/>
      <c r="F878" s="141"/>
      <c r="G878" s="141"/>
      <c r="H878" s="141"/>
      <c r="I878" s="141"/>
      <c r="J878" s="141"/>
      <c r="K878" s="141"/>
      <c r="L878" s="141"/>
      <c r="M878" s="141"/>
      <c r="N878" s="141"/>
      <c r="O878" s="141"/>
      <c r="P878" s="141"/>
      <c r="Q878" s="141"/>
      <c r="R878" s="141"/>
      <c r="S878" s="141"/>
      <c r="T878" s="141"/>
      <c r="U878" s="141"/>
      <c r="V878" s="141"/>
      <c r="W878" s="141"/>
      <c r="X878" s="141"/>
      <c r="Y878" s="141"/>
      <c r="Z878" s="141"/>
      <c r="AA878" s="141"/>
      <c r="AB878" s="141"/>
      <c r="AC878" s="141"/>
      <c r="AD878" s="146"/>
      <c r="AE878" s="141"/>
      <c r="AF878" s="141"/>
      <c r="AG878" s="141"/>
      <c r="AH878" s="141"/>
      <c r="AI878" s="141"/>
      <c r="AJ878" s="141"/>
      <c r="AK878" s="141"/>
      <c r="AL878" s="141"/>
      <c r="AM878" s="141"/>
      <c r="AN878" s="141"/>
      <c r="AO878" s="141"/>
      <c r="AP878" s="141"/>
      <c r="AQ878" s="141"/>
      <c r="AR878" s="141"/>
      <c r="AS878" s="141"/>
      <c r="AT878" s="141"/>
      <c r="AU878" s="141"/>
      <c r="AV878" s="141"/>
      <c r="AW878" s="141"/>
      <c r="AX878" s="141"/>
      <c r="AY878" s="141"/>
      <c r="AZ878" s="141"/>
      <c r="BA878" s="141"/>
      <c r="BB878" s="141"/>
      <c r="BC878" s="141"/>
    </row>
    <row r="879" spans="1:55" ht="15.75" customHeight="1">
      <c r="A879" s="141"/>
      <c r="B879" s="141"/>
      <c r="C879" s="141"/>
      <c r="D879" s="141"/>
      <c r="E879" s="141"/>
      <c r="F879" s="141"/>
      <c r="G879" s="141"/>
      <c r="H879" s="141"/>
      <c r="I879" s="141"/>
      <c r="J879" s="141"/>
      <c r="K879" s="141"/>
      <c r="L879" s="141"/>
      <c r="M879" s="141"/>
      <c r="N879" s="141"/>
      <c r="O879" s="141"/>
      <c r="P879" s="141"/>
      <c r="Q879" s="141"/>
      <c r="R879" s="141"/>
      <c r="S879" s="141"/>
      <c r="T879" s="141"/>
      <c r="U879" s="141"/>
      <c r="V879" s="141"/>
      <c r="W879" s="141"/>
      <c r="X879" s="141"/>
      <c r="Y879" s="141"/>
      <c r="Z879" s="141"/>
      <c r="AA879" s="141"/>
      <c r="AB879" s="141"/>
      <c r="AC879" s="141"/>
      <c r="AD879" s="146"/>
      <c r="AE879" s="141"/>
      <c r="AF879" s="141"/>
      <c r="AG879" s="141"/>
      <c r="AH879" s="141"/>
      <c r="AI879" s="141"/>
      <c r="AJ879" s="141"/>
      <c r="AK879" s="141"/>
      <c r="AL879" s="141"/>
      <c r="AM879" s="141"/>
      <c r="AN879" s="141"/>
      <c r="AO879" s="141"/>
      <c r="AP879" s="141"/>
      <c r="AQ879" s="141"/>
      <c r="AR879" s="141"/>
      <c r="AS879" s="141"/>
      <c r="AT879" s="141"/>
      <c r="AU879" s="141"/>
      <c r="AV879" s="141"/>
      <c r="AW879" s="141"/>
      <c r="AX879" s="141"/>
      <c r="AY879" s="141"/>
      <c r="AZ879" s="141"/>
      <c r="BA879" s="141"/>
      <c r="BB879" s="141"/>
      <c r="BC879" s="141"/>
    </row>
    <row r="880" spans="1:55" ht="15.75" customHeight="1">
      <c r="A880" s="141"/>
      <c r="B880" s="141"/>
      <c r="C880" s="141"/>
      <c r="D880" s="141"/>
      <c r="E880" s="141"/>
      <c r="F880" s="141"/>
      <c r="G880" s="141"/>
      <c r="H880" s="141"/>
      <c r="I880" s="141"/>
      <c r="J880" s="141"/>
      <c r="K880" s="141"/>
      <c r="L880" s="141"/>
      <c r="M880" s="141"/>
      <c r="N880" s="141"/>
      <c r="O880" s="141"/>
      <c r="P880" s="141"/>
      <c r="Q880" s="141"/>
      <c r="R880" s="141"/>
      <c r="S880" s="141"/>
      <c r="T880" s="141"/>
      <c r="U880" s="141"/>
      <c r="V880" s="141"/>
      <c r="W880" s="141"/>
      <c r="X880" s="141"/>
      <c r="Y880" s="141"/>
      <c r="Z880" s="141"/>
      <c r="AA880" s="141"/>
      <c r="AB880" s="141"/>
      <c r="AC880" s="141"/>
      <c r="AD880" s="146"/>
      <c r="AE880" s="141"/>
      <c r="AF880" s="141"/>
      <c r="AG880" s="141"/>
      <c r="AH880" s="141"/>
      <c r="AI880" s="141"/>
      <c r="AJ880" s="141"/>
      <c r="AK880" s="141"/>
      <c r="AL880" s="141"/>
      <c r="AM880" s="141"/>
      <c r="AN880" s="141"/>
      <c r="AO880" s="141"/>
      <c r="AP880" s="141"/>
      <c r="AQ880" s="141"/>
      <c r="AR880" s="141"/>
      <c r="AS880" s="141"/>
      <c r="AT880" s="141"/>
      <c r="AU880" s="141"/>
      <c r="AV880" s="141"/>
      <c r="AW880" s="141"/>
      <c r="AX880" s="141"/>
      <c r="AY880" s="141"/>
      <c r="AZ880" s="141"/>
      <c r="BA880" s="141"/>
      <c r="BB880" s="141"/>
      <c r="BC880" s="141"/>
    </row>
    <row r="881" spans="1:55" ht="15.75" customHeight="1">
      <c r="A881" s="141"/>
      <c r="B881" s="141"/>
      <c r="C881" s="141"/>
      <c r="D881" s="141"/>
      <c r="E881" s="141"/>
      <c r="F881" s="141"/>
      <c r="G881" s="141"/>
      <c r="H881" s="141"/>
      <c r="I881" s="141"/>
      <c r="J881" s="141"/>
      <c r="K881" s="141"/>
      <c r="L881" s="141"/>
      <c r="M881" s="141"/>
      <c r="N881" s="141"/>
      <c r="O881" s="141"/>
      <c r="P881" s="141"/>
      <c r="Q881" s="141"/>
      <c r="R881" s="141"/>
      <c r="S881" s="141"/>
      <c r="T881" s="141"/>
      <c r="U881" s="141"/>
      <c r="V881" s="141"/>
      <c r="W881" s="141"/>
      <c r="X881" s="141"/>
      <c r="Y881" s="141"/>
      <c r="Z881" s="141"/>
      <c r="AA881" s="141"/>
      <c r="AB881" s="141"/>
      <c r="AC881" s="141"/>
      <c r="AD881" s="146"/>
      <c r="AE881" s="141"/>
      <c r="AF881" s="141"/>
      <c r="AG881" s="141"/>
      <c r="AH881" s="141"/>
      <c r="AI881" s="141"/>
      <c r="AJ881" s="141"/>
      <c r="AK881" s="141"/>
      <c r="AL881" s="141"/>
      <c r="AM881" s="141"/>
      <c r="AN881" s="141"/>
      <c r="AO881" s="141"/>
      <c r="AP881" s="141"/>
      <c r="AQ881" s="141"/>
      <c r="AR881" s="141"/>
      <c r="AS881" s="141"/>
      <c r="AT881" s="141"/>
      <c r="AU881" s="141"/>
      <c r="AV881" s="141"/>
      <c r="AW881" s="141"/>
      <c r="AX881" s="141"/>
      <c r="AY881" s="141"/>
      <c r="AZ881" s="141"/>
      <c r="BA881" s="141"/>
      <c r="BB881" s="141"/>
      <c r="BC881" s="141"/>
    </row>
    <row r="882" spans="1:55" ht="15.75" customHeight="1">
      <c r="A882" s="141"/>
      <c r="B882" s="141"/>
      <c r="C882" s="141"/>
      <c r="D882" s="141"/>
      <c r="E882" s="141"/>
      <c r="F882" s="141"/>
      <c r="G882" s="141"/>
      <c r="H882" s="141"/>
      <c r="I882" s="141"/>
      <c r="J882" s="141"/>
      <c r="K882" s="141"/>
      <c r="L882" s="141"/>
      <c r="M882" s="141"/>
      <c r="N882" s="141"/>
      <c r="O882" s="141"/>
      <c r="P882" s="141"/>
      <c r="Q882" s="141"/>
      <c r="R882" s="141"/>
      <c r="S882" s="141"/>
      <c r="T882" s="141"/>
      <c r="U882" s="141"/>
      <c r="V882" s="141"/>
      <c r="W882" s="141"/>
      <c r="X882" s="141"/>
      <c r="Y882" s="141"/>
      <c r="Z882" s="141"/>
      <c r="AA882" s="141"/>
      <c r="AB882" s="141"/>
      <c r="AC882" s="141"/>
      <c r="AD882" s="146"/>
      <c r="AE882" s="141"/>
      <c r="AF882" s="141"/>
      <c r="AG882" s="141"/>
      <c r="AH882" s="141"/>
      <c r="AI882" s="141"/>
      <c r="AJ882" s="141"/>
      <c r="AK882" s="141"/>
      <c r="AL882" s="141"/>
      <c r="AM882" s="141"/>
      <c r="AN882" s="141"/>
      <c r="AO882" s="141"/>
      <c r="AP882" s="141"/>
      <c r="AQ882" s="141"/>
      <c r="AR882" s="141"/>
      <c r="AS882" s="141"/>
      <c r="AT882" s="141"/>
      <c r="AU882" s="141"/>
      <c r="AV882" s="141"/>
      <c r="AW882" s="141"/>
      <c r="AX882" s="141"/>
      <c r="AY882" s="141"/>
      <c r="AZ882" s="141"/>
      <c r="BA882" s="141"/>
      <c r="BB882" s="141"/>
      <c r="BC882" s="141"/>
    </row>
    <row r="883" spans="1:55" ht="15.75" customHeight="1">
      <c r="A883" s="141"/>
      <c r="B883" s="141"/>
      <c r="C883" s="141"/>
      <c r="D883" s="141"/>
      <c r="E883" s="141"/>
      <c r="F883" s="141"/>
      <c r="G883" s="141"/>
      <c r="H883" s="141"/>
      <c r="I883" s="141"/>
      <c r="J883" s="141"/>
      <c r="K883" s="141"/>
      <c r="L883" s="141"/>
      <c r="M883" s="141"/>
      <c r="N883" s="141"/>
      <c r="O883" s="141"/>
      <c r="P883" s="141"/>
      <c r="Q883" s="141"/>
      <c r="R883" s="141"/>
      <c r="S883" s="141"/>
      <c r="T883" s="141"/>
      <c r="U883" s="141"/>
      <c r="V883" s="141"/>
      <c r="W883" s="141"/>
      <c r="X883" s="141"/>
      <c r="Y883" s="141"/>
      <c r="Z883" s="141"/>
      <c r="AA883" s="141"/>
      <c r="AB883" s="141"/>
      <c r="AC883" s="141"/>
      <c r="AD883" s="146"/>
      <c r="AE883" s="141"/>
      <c r="AF883" s="141"/>
      <c r="AG883" s="141"/>
      <c r="AH883" s="141"/>
      <c r="AI883" s="141"/>
      <c r="AJ883" s="141"/>
      <c r="AK883" s="141"/>
      <c r="AL883" s="141"/>
      <c r="AM883" s="141"/>
      <c r="AN883" s="141"/>
      <c r="AO883" s="141"/>
      <c r="AP883" s="141"/>
      <c r="AQ883" s="141"/>
      <c r="AR883" s="141"/>
      <c r="AS883" s="141"/>
      <c r="AT883" s="141"/>
      <c r="AU883" s="141"/>
      <c r="AV883" s="141"/>
      <c r="AW883" s="141"/>
      <c r="AX883" s="141"/>
      <c r="AY883" s="141"/>
      <c r="AZ883" s="141"/>
      <c r="BA883" s="141"/>
      <c r="BB883" s="141"/>
      <c r="BC883" s="141"/>
    </row>
    <row r="884" spans="1:55" ht="15.75" customHeight="1">
      <c r="A884" s="141"/>
      <c r="B884" s="141"/>
      <c r="C884" s="141"/>
      <c r="D884" s="141"/>
      <c r="E884" s="141"/>
      <c r="F884" s="141"/>
      <c r="G884" s="141"/>
      <c r="H884" s="141"/>
      <c r="I884" s="141"/>
      <c r="J884" s="141"/>
      <c r="K884" s="141"/>
      <c r="L884" s="141"/>
      <c r="M884" s="141"/>
      <c r="N884" s="141"/>
      <c r="O884" s="141"/>
      <c r="P884" s="141"/>
      <c r="Q884" s="141"/>
      <c r="R884" s="141"/>
      <c r="S884" s="141"/>
      <c r="T884" s="141"/>
      <c r="U884" s="141"/>
      <c r="V884" s="141"/>
      <c r="W884" s="141"/>
      <c r="X884" s="141"/>
      <c r="Y884" s="141"/>
      <c r="Z884" s="141"/>
      <c r="AA884" s="141"/>
      <c r="AB884" s="141"/>
      <c r="AC884" s="141"/>
      <c r="AD884" s="146"/>
      <c r="AE884" s="141"/>
      <c r="AF884" s="141"/>
      <c r="AG884" s="141"/>
      <c r="AH884" s="141"/>
      <c r="AI884" s="141"/>
      <c r="AJ884" s="141"/>
      <c r="AK884" s="141"/>
      <c r="AL884" s="141"/>
      <c r="AM884" s="141"/>
      <c r="AN884" s="141"/>
      <c r="AO884" s="141"/>
      <c r="AP884" s="141"/>
      <c r="AQ884" s="141"/>
      <c r="AR884" s="141"/>
      <c r="AS884" s="141"/>
      <c r="AT884" s="141"/>
      <c r="AU884" s="141"/>
      <c r="AV884" s="141"/>
      <c r="AW884" s="141"/>
      <c r="AX884" s="141"/>
      <c r="AY884" s="141"/>
      <c r="AZ884" s="141"/>
      <c r="BA884" s="141"/>
      <c r="BB884" s="141"/>
      <c r="BC884" s="141"/>
    </row>
    <row r="885" spans="1:55" ht="15.75" customHeight="1">
      <c r="A885" s="141"/>
      <c r="B885" s="141"/>
      <c r="C885" s="141"/>
      <c r="D885" s="141"/>
      <c r="E885" s="141"/>
      <c r="F885" s="141"/>
      <c r="G885" s="141"/>
      <c r="H885" s="141"/>
      <c r="I885" s="141"/>
      <c r="J885" s="141"/>
      <c r="K885" s="141"/>
      <c r="L885" s="141"/>
      <c r="M885" s="141"/>
      <c r="N885" s="141"/>
      <c r="O885" s="141"/>
      <c r="P885" s="141"/>
      <c r="Q885" s="141"/>
      <c r="R885" s="141"/>
      <c r="S885" s="141"/>
      <c r="T885" s="141"/>
      <c r="U885" s="141"/>
      <c r="V885" s="141"/>
      <c r="W885" s="141"/>
      <c r="X885" s="141"/>
      <c r="Y885" s="141"/>
      <c r="Z885" s="141"/>
      <c r="AA885" s="141"/>
      <c r="AB885" s="141"/>
      <c r="AC885" s="141"/>
      <c r="AD885" s="146"/>
      <c r="AE885" s="141"/>
      <c r="AF885" s="141"/>
      <c r="AG885" s="141"/>
      <c r="AH885" s="141"/>
      <c r="AI885" s="141"/>
      <c r="AJ885" s="141"/>
      <c r="AK885" s="141"/>
      <c r="AL885" s="141"/>
      <c r="AM885" s="141"/>
      <c r="AN885" s="141"/>
      <c r="AO885" s="141"/>
      <c r="AP885" s="141"/>
      <c r="AQ885" s="141"/>
      <c r="AR885" s="141"/>
      <c r="AS885" s="141"/>
      <c r="AT885" s="141"/>
      <c r="AU885" s="141"/>
      <c r="AV885" s="141"/>
      <c r="AW885" s="141"/>
      <c r="AX885" s="141"/>
      <c r="AY885" s="141"/>
      <c r="AZ885" s="141"/>
      <c r="BA885" s="141"/>
      <c r="BB885" s="141"/>
      <c r="BC885" s="141"/>
    </row>
    <row r="886" spans="1:55" ht="15.75" customHeight="1">
      <c r="A886" s="141"/>
      <c r="B886" s="141"/>
      <c r="C886" s="141"/>
      <c r="D886" s="141"/>
      <c r="E886" s="141"/>
      <c r="F886" s="141"/>
      <c r="G886" s="141"/>
      <c r="H886" s="141"/>
      <c r="I886" s="141"/>
      <c r="J886" s="141"/>
      <c r="K886" s="141"/>
      <c r="L886" s="141"/>
      <c r="M886" s="141"/>
      <c r="N886" s="141"/>
      <c r="O886" s="141"/>
      <c r="P886" s="141"/>
      <c r="Q886" s="141"/>
      <c r="R886" s="141"/>
      <c r="S886" s="141"/>
      <c r="T886" s="141"/>
      <c r="U886" s="141"/>
      <c r="V886" s="141"/>
      <c r="W886" s="141"/>
      <c r="X886" s="141"/>
      <c r="Y886" s="141"/>
      <c r="Z886" s="141"/>
      <c r="AA886" s="141"/>
      <c r="AB886" s="141"/>
      <c r="AC886" s="141"/>
      <c r="AD886" s="146"/>
      <c r="AE886" s="141"/>
      <c r="AF886" s="141"/>
      <c r="AG886" s="141"/>
      <c r="AH886" s="141"/>
      <c r="AI886" s="141"/>
      <c r="AJ886" s="141"/>
      <c r="AK886" s="141"/>
      <c r="AL886" s="141"/>
      <c r="AM886" s="141"/>
      <c r="AN886" s="141"/>
      <c r="AO886" s="141"/>
      <c r="AP886" s="141"/>
      <c r="AQ886" s="141"/>
      <c r="AR886" s="141"/>
      <c r="AS886" s="141"/>
      <c r="AT886" s="141"/>
      <c r="AU886" s="141"/>
      <c r="AV886" s="141"/>
      <c r="AW886" s="141"/>
      <c r="AX886" s="141"/>
      <c r="AY886" s="141"/>
      <c r="AZ886" s="141"/>
      <c r="BA886" s="141"/>
      <c r="BB886" s="141"/>
      <c r="BC886" s="141"/>
    </row>
    <row r="887" spans="1:55" ht="15.75" customHeight="1">
      <c r="A887" s="141"/>
      <c r="B887" s="141"/>
      <c r="C887" s="141"/>
      <c r="D887" s="141"/>
      <c r="E887" s="141"/>
      <c r="F887" s="141"/>
      <c r="G887" s="141"/>
      <c r="H887" s="141"/>
      <c r="I887" s="141"/>
      <c r="J887" s="141"/>
      <c r="K887" s="141"/>
      <c r="L887" s="141"/>
      <c r="M887" s="141"/>
      <c r="N887" s="141"/>
      <c r="O887" s="141"/>
      <c r="P887" s="141"/>
      <c r="Q887" s="141"/>
      <c r="R887" s="141"/>
      <c r="S887" s="141"/>
      <c r="T887" s="141"/>
      <c r="U887" s="141"/>
      <c r="V887" s="141"/>
      <c r="W887" s="141"/>
      <c r="X887" s="141"/>
      <c r="Y887" s="141"/>
      <c r="Z887" s="141"/>
      <c r="AA887" s="141"/>
      <c r="AB887" s="141"/>
      <c r="AC887" s="141"/>
      <c r="AD887" s="146"/>
      <c r="AE887" s="141"/>
      <c r="AF887" s="141"/>
      <c r="AG887" s="141"/>
      <c r="AH887" s="141"/>
      <c r="AI887" s="141"/>
      <c r="AJ887" s="141"/>
      <c r="AK887" s="141"/>
      <c r="AL887" s="141"/>
      <c r="AM887" s="141"/>
      <c r="AN887" s="141"/>
      <c r="AO887" s="141"/>
      <c r="AP887" s="141"/>
      <c r="AQ887" s="141"/>
      <c r="AR887" s="141"/>
      <c r="AS887" s="141"/>
      <c r="AT887" s="141"/>
      <c r="AU887" s="141"/>
      <c r="AV887" s="141"/>
      <c r="AW887" s="141"/>
      <c r="AX887" s="141"/>
      <c r="AY887" s="141"/>
      <c r="AZ887" s="141"/>
      <c r="BA887" s="141"/>
      <c r="BB887" s="141"/>
      <c r="BC887" s="141"/>
    </row>
    <row r="888" spans="1:55" ht="15.75" customHeight="1">
      <c r="A888" s="141"/>
      <c r="B888" s="141"/>
      <c r="C888" s="141"/>
      <c r="D888" s="141"/>
      <c r="E888" s="141"/>
      <c r="F888" s="141"/>
      <c r="G888" s="141"/>
      <c r="H888" s="141"/>
      <c r="I888" s="141"/>
      <c r="J888" s="141"/>
      <c r="K888" s="141"/>
      <c r="L888" s="141"/>
      <c r="M888" s="141"/>
      <c r="N888" s="141"/>
      <c r="O888" s="141"/>
      <c r="P888" s="141"/>
      <c r="Q888" s="141"/>
      <c r="R888" s="141"/>
      <c r="S888" s="141"/>
      <c r="T888" s="141"/>
      <c r="U888" s="141"/>
      <c r="V888" s="141"/>
      <c r="W888" s="141"/>
      <c r="X888" s="141"/>
      <c r="Y888" s="141"/>
      <c r="Z888" s="141"/>
      <c r="AA888" s="141"/>
      <c r="AB888" s="141"/>
      <c r="AC888" s="141"/>
      <c r="AD888" s="146"/>
      <c r="AE888" s="141"/>
      <c r="AF888" s="141"/>
      <c r="AG888" s="141"/>
      <c r="AH888" s="141"/>
      <c r="AI888" s="141"/>
      <c r="AJ888" s="141"/>
      <c r="AK888" s="141"/>
      <c r="AL888" s="141"/>
      <c r="AM888" s="141"/>
      <c r="AN888" s="141"/>
      <c r="AO888" s="141"/>
      <c r="AP888" s="141"/>
      <c r="AQ888" s="141"/>
      <c r="AR888" s="141"/>
      <c r="AS888" s="141"/>
      <c r="AT888" s="141"/>
      <c r="AU888" s="141"/>
      <c r="AV888" s="141"/>
      <c r="AW888" s="141"/>
      <c r="AX888" s="141"/>
      <c r="AY888" s="141"/>
      <c r="AZ888" s="141"/>
      <c r="BA888" s="141"/>
      <c r="BB888" s="141"/>
      <c r="BC888" s="141"/>
    </row>
    <row r="889" spans="1:55" ht="15.75" customHeight="1">
      <c r="A889" s="141"/>
      <c r="B889" s="141"/>
      <c r="C889" s="141"/>
      <c r="D889" s="141"/>
      <c r="E889" s="141"/>
      <c r="F889" s="141"/>
      <c r="G889" s="141"/>
      <c r="H889" s="141"/>
      <c r="I889" s="141"/>
      <c r="J889" s="141"/>
      <c r="K889" s="141"/>
      <c r="L889" s="141"/>
      <c r="M889" s="141"/>
      <c r="N889" s="141"/>
      <c r="O889" s="141"/>
      <c r="P889" s="141"/>
      <c r="Q889" s="141"/>
      <c r="R889" s="141"/>
      <c r="S889" s="141"/>
      <c r="T889" s="141"/>
      <c r="U889" s="141"/>
      <c r="V889" s="141"/>
      <c r="W889" s="141"/>
      <c r="X889" s="141"/>
      <c r="Y889" s="141"/>
      <c r="Z889" s="141"/>
      <c r="AA889" s="141"/>
      <c r="AB889" s="141"/>
      <c r="AC889" s="141"/>
      <c r="AD889" s="146"/>
      <c r="AE889" s="141"/>
      <c r="AF889" s="141"/>
      <c r="AG889" s="141"/>
      <c r="AH889" s="141"/>
      <c r="AI889" s="141"/>
      <c r="AJ889" s="141"/>
      <c r="AK889" s="141"/>
      <c r="AL889" s="141"/>
      <c r="AM889" s="141"/>
      <c r="AN889" s="141"/>
      <c r="AO889" s="141"/>
      <c r="AP889" s="141"/>
      <c r="AQ889" s="141"/>
      <c r="AR889" s="141"/>
      <c r="AS889" s="141"/>
      <c r="AT889" s="141"/>
      <c r="AU889" s="141"/>
      <c r="AV889" s="141"/>
      <c r="AW889" s="141"/>
      <c r="AX889" s="141"/>
      <c r="AY889" s="141"/>
      <c r="AZ889" s="141"/>
      <c r="BA889" s="141"/>
      <c r="BB889" s="141"/>
      <c r="BC889" s="141"/>
    </row>
    <row r="890" spans="1:55" ht="15.75" customHeight="1">
      <c r="A890" s="141"/>
      <c r="B890" s="141"/>
      <c r="C890" s="141"/>
      <c r="D890" s="141"/>
      <c r="E890" s="141"/>
      <c r="F890" s="141"/>
      <c r="G890" s="141"/>
      <c r="H890" s="141"/>
      <c r="I890" s="141"/>
      <c r="J890" s="141"/>
      <c r="K890" s="141"/>
      <c r="L890" s="141"/>
      <c r="M890" s="141"/>
      <c r="N890" s="141"/>
      <c r="O890" s="141"/>
      <c r="P890" s="141"/>
      <c r="Q890" s="141"/>
      <c r="R890" s="141"/>
      <c r="S890" s="141"/>
      <c r="T890" s="141"/>
      <c r="U890" s="141"/>
      <c r="V890" s="141"/>
      <c r="W890" s="141"/>
      <c r="X890" s="141"/>
      <c r="Y890" s="141"/>
      <c r="Z890" s="141"/>
      <c r="AA890" s="141"/>
      <c r="AB890" s="141"/>
      <c r="AC890" s="141"/>
      <c r="AD890" s="146"/>
      <c r="AE890" s="141"/>
      <c r="AF890" s="141"/>
      <c r="AG890" s="141"/>
      <c r="AH890" s="141"/>
      <c r="AI890" s="141"/>
      <c r="AJ890" s="141"/>
      <c r="AK890" s="141"/>
      <c r="AL890" s="141"/>
      <c r="AM890" s="141"/>
      <c r="AN890" s="141"/>
      <c r="AO890" s="141"/>
      <c r="AP890" s="141"/>
      <c r="AQ890" s="141"/>
      <c r="AR890" s="141"/>
      <c r="AS890" s="141"/>
      <c r="AT890" s="141"/>
      <c r="AU890" s="141"/>
      <c r="AV890" s="141"/>
      <c r="AW890" s="141"/>
      <c r="AX890" s="141"/>
      <c r="AY890" s="141"/>
      <c r="AZ890" s="141"/>
      <c r="BA890" s="141"/>
      <c r="BB890" s="141"/>
      <c r="BC890" s="141"/>
    </row>
    <row r="891" spans="1:55" ht="15.75" customHeight="1">
      <c r="A891" s="141"/>
      <c r="B891" s="141"/>
      <c r="C891" s="141"/>
      <c r="D891" s="141"/>
      <c r="E891" s="141"/>
      <c r="F891" s="141"/>
      <c r="G891" s="141"/>
      <c r="H891" s="141"/>
      <c r="I891" s="141"/>
      <c r="J891" s="141"/>
      <c r="K891" s="141"/>
      <c r="L891" s="141"/>
      <c r="M891" s="141"/>
      <c r="N891" s="141"/>
      <c r="O891" s="141"/>
      <c r="P891" s="141"/>
      <c r="Q891" s="141"/>
      <c r="R891" s="141"/>
      <c r="S891" s="141"/>
      <c r="T891" s="141"/>
      <c r="U891" s="141"/>
      <c r="V891" s="141"/>
      <c r="W891" s="141"/>
      <c r="X891" s="141"/>
      <c r="Y891" s="141"/>
      <c r="Z891" s="141"/>
      <c r="AA891" s="141"/>
      <c r="AB891" s="141"/>
      <c r="AC891" s="141"/>
      <c r="AD891" s="146"/>
      <c r="AE891" s="141"/>
      <c r="AF891" s="141"/>
      <c r="AG891" s="141"/>
      <c r="AH891" s="141"/>
      <c r="AI891" s="141"/>
      <c r="AJ891" s="141"/>
      <c r="AK891" s="141"/>
      <c r="AL891" s="141"/>
      <c r="AM891" s="141"/>
      <c r="AN891" s="141"/>
      <c r="AO891" s="141"/>
      <c r="AP891" s="141"/>
      <c r="AQ891" s="141"/>
      <c r="AR891" s="141"/>
      <c r="AS891" s="141"/>
      <c r="AT891" s="141"/>
      <c r="AU891" s="141"/>
      <c r="AV891" s="141"/>
      <c r="AW891" s="141"/>
      <c r="AX891" s="141"/>
      <c r="AY891" s="141"/>
      <c r="AZ891" s="141"/>
      <c r="BA891" s="141"/>
      <c r="BB891" s="141"/>
      <c r="BC891" s="141"/>
    </row>
    <row r="892" spans="1:55" ht="15.75" customHeight="1">
      <c r="A892" s="141"/>
      <c r="B892" s="141"/>
      <c r="C892" s="141"/>
      <c r="D892" s="141"/>
      <c r="E892" s="141"/>
      <c r="F892" s="141"/>
      <c r="G892" s="141"/>
      <c r="H892" s="141"/>
      <c r="I892" s="141"/>
      <c r="J892" s="141"/>
      <c r="K892" s="141"/>
      <c r="L892" s="141"/>
      <c r="M892" s="141"/>
      <c r="N892" s="141"/>
      <c r="O892" s="141"/>
      <c r="P892" s="141"/>
      <c r="Q892" s="141"/>
      <c r="R892" s="141"/>
      <c r="S892" s="141"/>
      <c r="T892" s="141"/>
      <c r="U892" s="141"/>
      <c r="V892" s="141"/>
      <c r="W892" s="141"/>
      <c r="X892" s="141"/>
      <c r="Y892" s="141"/>
      <c r="Z892" s="141"/>
      <c r="AA892" s="141"/>
      <c r="AB892" s="141"/>
      <c r="AC892" s="141"/>
      <c r="AD892" s="146"/>
      <c r="AE892" s="141"/>
      <c r="AF892" s="141"/>
      <c r="AG892" s="141"/>
      <c r="AH892" s="141"/>
      <c r="AI892" s="141"/>
      <c r="AJ892" s="141"/>
      <c r="AK892" s="141"/>
      <c r="AL892" s="141"/>
      <c r="AM892" s="141"/>
      <c r="AN892" s="141"/>
      <c r="AO892" s="141"/>
      <c r="AP892" s="141"/>
      <c r="AQ892" s="141"/>
      <c r="AR892" s="141"/>
      <c r="AS892" s="141"/>
      <c r="AT892" s="141"/>
      <c r="AU892" s="141"/>
      <c r="AV892" s="141"/>
      <c r="AW892" s="141"/>
      <c r="AX892" s="141"/>
      <c r="AY892" s="141"/>
      <c r="AZ892" s="141"/>
      <c r="BA892" s="141"/>
      <c r="BB892" s="141"/>
      <c r="BC892" s="141"/>
    </row>
    <row r="893" spans="1:55" ht="15.75" customHeight="1">
      <c r="A893" s="141"/>
      <c r="B893" s="141"/>
      <c r="C893" s="141"/>
      <c r="D893" s="141"/>
      <c r="E893" s="141"/>
      <c r="F893" s="141"/>
      <c r="G893" s="141"/>
      <c r="H893" s="141"/>
      <c r="I893" s="141"/>
      <c r="J893" s="141"/>
      <c r="K893" s="141"/>
      <c r="L893" s="141"/>
      <c r="M893" s="141"/>
      <c r="N893" s="141"/>
      <c r="O893" s="141"/>
      <c r="P893" s="141"/>
      <c r="Q893" s="141"/>
      <c r="R893" s="141"/>
      <c r="S893" s="141"/>
      <c r="T893" s="141"/>
      <c r="U893" s="141"/>
      <c r="V893" s="141"/>
      <c r="W893" s="141"/>
      <c r="X893" s="141"/>
      <c r="Y893" s="141"/>
      <c r="Z893" s="141"/>
      <c r="AA893" s="141"/>
      <c r="AB893" s="141"/>
      <c r="AC893" s="141"/>
      <c r="AD893" s="146"/>
      <c r="AE893" s="141"/>
      <c r="AF893" s="141"/>
      <c r="AG893" s="141"/>
      <c r="AH893" s="141"/>
      <c r="AI893" s="141"/>
      <c r="AJ893" s="141"/>
      <c r="AK893" s="141"/>
      <c r="AL893" s="141"/>
      <c r="AM893" s="141"/>
      <c r="AN893" s="141"/>
      <c r="AO893" s="141"/>
      <c r="AP893" s="141"/>
      <c r="AQ893" s="141"/>
      <c r="AR893" s="141"/>
      <c r="AS893" s="141"/>
      <c r="AT893" s="141"/>
      <c r="AU893" s="141"/>
      <c r="AV893" s="141"/>
      <c r="AW893" s="141"/>
      <c r="AX893" s="141"/>
      <c r="AY893" s="141"/>
      <c r="AZ893" s="141"/>
      <c r="BA893" s="141"/>
      <c r="BB893" s="141"/>
      <c r="BC893" s="141"/>
    </row>
    <row r="894" spans="1:55" ht="15.75" customHeight="1">
      <c r="A894" s="141"/>
      <c r="B894" s="141"/>
      <c r="C894" s="141"/>
      <c r="D894" s="141"/>
      <c r="E894" s="141"/>
      <c r="F894" s="141"/>
      <c r="G894" s="141"/>
      <c r="H894" s="141"/>
      <c r="I894" s="141"/>
      <c r="J894" s="141"/>
      <c r="K894" s="141"/>
      <c r="L894" s="141"/>
      <c r="M894" s="141"/>
      <c r="N894" s="141"/>
      <c r="O894" s="141"/>
      <c r="P894" s="141"/>
      <c r="Q894" s="141"/>
      <c r="R894" s="141"/>
      <c r="S894" s="141"/>
      <c r="T894" s="141"/>
      <c r="U894" s="141"/>
      <c r="V894" s="141"/>
      <c r="W894" s="141"/>
      <c r="X894" s="141"/>
      <c r="Y894" s="141"/>
      <c r="Z894" s="141"/>
      <c r="AA894" s="141"/>
      <c r="AB894" s="141"/>
      <c r="AC894" s="141"/>
      <c r="AD894" s="146"/>
      <c r="AE894" s="141"/>
      <c r="AF894" s="141"/>
      <c r="AG894" s="141"/>
      <c r="AH894" s="141"/>
      <c r="AI894" s="141"/>
      <c r="AJ894" s="141"/>
      <c r="AK894" s="141"/>
      <c r="AL894" s="141"/>
      <c r="AM894" s="141"/>
      <c r="AN894" s="141"/>
      <c r="AO894" s="141"/>
      <c r="AP894" s="141"/>
      <c r="AQ894" s="141"/>
      <c r="AR894" s="141"/>
      <c r="AS894" s="141"/>
      <c r="AT894" s="141"/>
      <c r="AU894" s="141"/>
      <c r="AV894" s="141"/>
      <c r="AW894" s="141"/>
      <c r="AX894" s="141"/>
      <c r="AY894" s="141"/>
      <c r="AZ894" s="141"/>
      <c r="BA894" s="141"/>
      <c r="BB894" s="141"/>
      <c r="BC894" s="141"/>
    </row>
    <row r="895" spans="1:55" ht="15.75" customHeight="1">
      <c r="A895" s="141"/>
      <c r="B895" s="141"/>
      <c r="C895" s="141"/>
      <c r="D895" s="141"/>
      <c r="E895" s="141"/>
      <c r="F895" s="141"/>
      <c r="G895" s="141"/>
      <c r="H895" s="141"/>
      <c r="I895" s="141"/>
      <c r="J895" s="141"/>
      <c r="K895" s="141"/>
      <c r="L895" s="141"/>
      <c r="M895" s="141"/>
      <c r="N895" s="141"/>
      <c r="O895" s="141"/>
      <c r="P895" s="141"/>
      <c r="Q895" s="141"/>
      <c r="R895" s="141"/>
      <c r="S895" s="141"/>
      <c r="T895" s="141"/>
      <c r="U895" s="141"/>
      <c r="V895" s="141"/>
      <c r="W895" s="141"/>
      <c r="X895" s="141"/>
      <c r="Y895" s="141"/>
      <c r="Z895" s="141"/>
      <c r="AA895" s="141"/>
      <c r="AB895" s="141"/>
      <c r="AC895" s="141"/>
      <c r="AD895" s="146"/>
      <c r="AE895" s="141"/>
      <c r="AF895" s="141"/>
      <c r="AG895" s="141"/>
      <c r="AH895" s="141"/>
      <c r="AI895" s="141"/>
      <c r="AJ895" s="141"/>
      <c r="AK895" s="141"/>
      <c r="AL895" s="141"/>
      <c r="AM895" s="141"/>
      <c r="AN895" s="141"/>
      <c r="AO895" s="141"/>
      <c r="AP895" s="141"/>
      <c r="AQ895" s="141"/>
      <c r="AR895" s="141"/>
      <c r="AS895" s="141"/>
      <c r="AT895" s="141"/>
      <c r="AU895" s="141"/>
      <c r="AV895" s="141"/>
      <c r="AW895" s="141"/>
      <c r="AX895" s="141"/>
      <c r="AY895" s="141"/>
      <c r="AZ895" s="141"/>
      <c r="BA895" s="141"/>
      <c r="BB895" s="141"/>
      <c r="BC895" s="141"/>
    </row>
    <row r="896" spans="1:55" ht="15.75" customHeight="1">
      <c r="A896" s="141"/>
      <c r="B896" s="141"/>
      <c r="C896" s="141"/>
      <c r="D896" s="141"/>
      <c r="E896" s="141"/>
      <c r="F896" s="141"/>
      <c r="G896" s="141"/>
      <c r="H896" s="141"/>
      <c r="I896" s="141"/>
      <c r="J896" s="141"/>
      <c r="K896" s="141"/>
      <c r="L896" s="141"/>
      <c r="M896" s="141"/>
      <c r="N896" s="141"/>
      <c r="O896" s="141"/>
      <c r="P896" s="141"/>
      <c r="Q896" s="141"/>
      <c r="R896" s="141"/>
      <c r="S896" s="141"/>
      <c r="T896" s="141"/>
      <c r="U896" s="141"/>
      <c r="V896" s="141"/>
      <c r="W896" s="141"/>
      <c r="X896" s="141"/>
      <c r="Y896" s="141"/>
      <c r="Z896" s="141"/>
      <c r="AA896" s="141"/>
      <c r="AB896" s="141"/>
      <c r="AC896" s="141"/>
      <c r="AD896" s="146"/>
      <c r="AE896" s="141"/>
      <c r="AF896" s="141"/>
      <c r="AG896" s="141"/>
      <c r="AH896" s="141"/>
      <c r="AI896" s="141"/>
      <c r="AJ896" s="141"/>
      <c r="AK896" s="141"/>
      <c r="AL896" s="141"/>
      <c r="AM896" s="141"/>
      <c r="AN896" s="141"/>
      <c r="AO896" s="141"/>
      <c r="AP896" s="141"/>
      <c r="AQ896" s="141"/>
      <c r="AR896" s="141"/>
      <c r="AS896" s="141"/>
      <c r="AT896" s="141"/>
      <c r="AU896" s="141"/>
      <c r="AV896" s="141"/>
      <c r="AW896" s="141"/>
      <c r="AX896" s="141"/>
      <c r="AY896" s="141"/>
      <c r="AZ896" s="141"/>
      <c r="BA896" s="141"/>
      <c r="BB896" s="141"/>
      <c r="BC896" s="141"/>
    </row>
    <row r="897" spans="1:55" ht="15.75" customHeight="1">
      <c r="A897" s="141"/>
      <c r="B897" s="141"/>
      <c r="C897" s="141"/>
      <c r="D897" s="141"/>
      <c r="E897" s="141"/>
      <c r="F897" s="141"/>
      <c r="G897" s="141"/>
      <c r="H897" s="141"/>
      <c r="I897" s="141"/>
      <c r="J897" s="141"/>
      <c r="K897" s="141"/>
      <c r="L897" s="141"/>
      <c r="M897" s="141"/>
      <c r="N897" s="141"/>
      <c r="O897" s="141"/>
      <c r="P897" s="141"/>
      <c r="Q897" s="141"/>
      <c r="R897" s="141"/>
      <c r="S897" s="141"/>
      <c r="T897" s="141"/>
      <c r="U897" s="141"/>
      <c r="V897" s="141"/>
      <c r="W897" s="141"/>
      <c r="X897" s="141"/>
      <c r="Y897" s="141"/>
      <c r="Z897" s="141"/>
      <c r="AA897" s="141"/>
      <c r="AB897" s="141"/>
      <c r="AC897" s="141"/>
      <c r="AD897" s="146"/>
      <c r="AE897" s="141"/>
      <c r="AF897" s="141"/>
      <c r="AG897" s="141"/>
      <c r="AH897" s="141"/>
      <c r="AI897" s="141"/>
      <c r="AJ897" s="141"/>
      <c r="AK897" s="141"/>
      <c r="AL897" s="141"/>
      <c r="AM897" s="141"/>
      <c r="AN897" s="141"/>
      <c r="AO897" s="141"/>
      <c r="AP897" s="141"/>
      <c r="AQ897" s="141"/>
      <c r="AR897" s="141"/>
      <c r="AS897" s="141"/>
      <c r="AT897" s="141"/>
      <c r="AU897" s="141"/>
      <c r="AV897" s="141"/>
      <c r="AW897" s="141"/>
      <c r="AX897" s="141"/>
      <c r="AY897" s="141"/>
      <c r="AZ897" s="141"/>
      <c r="BA897" s="141"/>
      <c r="BB897" s="141"/>
      <c r="BC897" s="141"/>
    </row>
    <row r="898" spans="1:55" ht="15.75" customHeight="1">
      <c r="A898" s="141"/>
      <c r="B898" s="141"/>
      <c r="C898" s="141"/>
      <c r="D898" s="141"/>
      <c r="E898" s="141"/>
      <c r="F898" s="141"/>
      <c r="G898" s="141"/>
      <c r="H898" s="141"/>
      <c r="I898" s="141"/>
      <c r="J898" s="141"/>
      <c r="K898" s="141"/>
      <c r="L898" s="141"/>
      <c r="M898" s="141"/>
      <c r="N898" s="141"/>
      <c r="O898" s="141"/>
      <c r="P898" s="141"/>
      <c r="Q898" s="141"/>
      <c r="R898" s="141"/>
      <c r="S898" s="141"/>
      <c r="T898" s="141"/>
      <c r="U898" s="141"/>
      <c r="V898" s="141"/>
      <c r="W898" s="141"/>
      <c r="X898" s="141"/>
      <c r="Y898" s="141"/>
      <c r="Z898" s="141"/>
      <c r="AA898" s="141"/>
      <c r="AB898" s="141"/>
      <c r="AC898" s="141"/>
      <c r="AD898" s="146"/>
      <c r="AE898" s="141"/>
      <c r="AF898" s="141"/>
      <c r="AG898" s="141"/>
      <c r="AH898" s="141"/>
      <c r="AI898" s="141"/>
      <c r="AJ898" s="141"/>
      <c r="AK898" s="141"/>
      <c r="AL898" s="141"/>
      <c r="AM898" s="141"/>
      <c r="AN898" s="141"/>
      <c r="AO898" s="141"/>
      <c r="AP898" s="141"/>
      <c r="AQ898" s="141"/>
      <c r="AR898" s="141"/>
      <c r="AS898" s="141"/>
      <c r="AT898" s="141"/>
      <c r="AU898" s="141"/>
      <c r="AV898" s="141"/>
      <c r="AW898" s="141"/>
      <c r="AX898" s="141"/>
      <c r="AY898" s="141"/>
      <c r="AZ898" s="141"/>
      <c r="BA898" s="141"/>
      <c r="BB898" s="141"/>
      <c r="BC898" s="141"/>
    </row>
    <row r="899" spans="1:55" ht="15.75" customHeight="1">
      <c r="A899" s="141"/>
      <c r="B899" s="141"/>
      <c r="C899" s="141"/>
      <c r="D899" s="141"/>
      <c r="E899" s="141"/>
      <c r="F899" s="141"/>
      <c r="G899" s="141"/>
      <c r="H899" s="141"/>
      <c r="I899" s="141"/>
      <c r="J899" s="141"/>
      <c r="K899" s="141"/>
      <c r="L899" s="141"/>
      <c r="M899" s="141"/>
      <c r="N899" s="141"/>
      <c r="O899" s="141"/>
      <c r="P899" s="141"/>
      <c r="Q899" s="141"/>
      <c r="R899" s="141"/>
      <c r="S899" s="141"/>
      <c r="T899" s="141"/>
      <c r="U899" s="141"/>
      <c r="V899" s="141"/>
      <c r="W899" s="141"/>
      <c r="X899" s="141"/>
      <c r="Y899" s="141"/>
      <c r="Z899" s="141"/>
      <c r="AA899" s="141"/>
      <c r="AB899" s="141"/>
      <c r="AC899" s="141"/>
      <c r="AD899" s="146"/>
      <c r="AE899" s="141"/>
      <c r="AF899" s="141"/>
      <c r="AG899" s="141"/>
      <c r="AH899" s="141"/>
      <c r="AI899" s="141"/>
      <c r="AJ899" s="141"/>
      <c r="AK899" s="141"/>
      <c r="AL899" s="141"/>
      <c r="AM899" s="141"/>
      <c r="AN899" s="141"/>
      <c r="AO899" s="141"/>
      <c r="AP899" s="141"/>
      <c r="AQ899" s="141"/>
      <c r="AR899" s="141"/>
      <c r="AS899" s="141"/>
      <c r="AT899" s="141"/>
      <c r="AU899" s="141"/>
      <c r="AV899" s="141"/>
      <c r="AW899" s="141"/>
      <c r="AX899" s="141"/>
      <c r="AY899" s="141"/>
      <c r="AZ899" s="141"/>
      <c r="BA899" s="141"/>
      <c r="BB899" s="141"/>
      <c r="BC899" s="141"/>
    </row>
    <row r="900" spans="1:55" ht="15.75" customHeight="1">
      <c r="A900" s="141"/>
      <c r="B900" s="141"/>
      <c r="C900" s="141"/>
      <c r="D900" s="141"/>
      <c r="E900" s="141"/>
      <c r="F900" s="141"/>
      <c r="G900" s="141"/>
      <c r="H900" s="141"/>
      <c r="I900" s="141"/>
      <c r="J900" s="141"/>
      <c r="K900" s="141"/>
      <c r="L900" s="141"/>
      <c r="M900" s="141"/>
      <c r="N900" s="141"/>
      <c r="O900" s="141"/>
      <c r="P900" s="141"/>
      <c r="Q900" s="141"/>
      <c r="R900" s="141"/>
      <c r="S900" s="141"/>
      <c r="T900" s="141"/>
      <c r="U900" s="141"/>
      <c r="V900" s="141"/>
      <c r="W900" s="141"/>
      <c r="X900" s="141"/>
      <c r="Y900" s="141"/>
      <c r="Z900" s="141"/>
      <c r="AA900" s="141"/>
      <c r="AB900" s="141"/>
      <c r="AC900" s="141"/>
      <c r="AD900" s="146"/>
      <c r="AE900" s="141"/>
      <c r="AF900" s="141"/>
      <c r="AG900" s="141"/>
      <c r="AH900" s="141"/>
      <c r="AI900" s="141"/>
      <c r="AJ900" s="141"/>
      <c r="AK900" s="141"/>
      <c r="AL900" s="141"/>
      <c r="AM900" s="141"/>
      <c r="AN900" s="141"/>
      <c r="AO900" s="141"/>
      <c r="AP900" s="141"/>
      <c r="AQ900" s="141"/>
      <c r="AR900" s="141"/>
      <c r="AS900" s="141"/>
      <c r="AT900" s="141"/>
      <c r="AU900" s="141"/>
      <c r="AV900" s="141"/>
      <c r="AW900" s="141"/>
      <c r="AX900" s="141"/>
      <c r="AY900" s="141"/>
      <c r="AZ900" s="141"/>
      <c r="BA900" s="141"/>
      <c r="BB900" s="141"/>
      <c r="BC900" s="141"/>
    </row>
    <row r="901" spans="1:55" ht="15.75" customHeight="1">
      <c r="A901" s="141"/>
      <c r="B901" s="141"/>
      <c r="C901" s="141"/>
      <c r="D901" s="141"/>
      <c r="E901" s="141"/>
      <c r="F901" s="141"/>
      <c r="G901" s="141"/>
      <c r="H901" s="141"/>
      <c r="I901" s="141"/>
      <c r="J901" s="141"/>
      <c r="K901" s="141"/>
      <c r="L901" s="141"/>
      <c r="M901" s="141"/>
      <c r="N901" s="141"/>
      <c r="O901" s="141"/>
      <c r="P901" s="141"/>
      <c r="Q901" s="141"/>
      <c r="R901" s="141"/>
      <c r="S901" s="141"/>
      <c r="T901" s="141"/>
      <c r="U901" s="141"/>
      <c r="V901" s="141"/>
      <c r="W901" s="141"/>
      <c r="X901" s="141"/>
      <c r="Y901" s="141"/>
      <c r="Z901" s="141"/>
      <c r="AA901" s="141"/>
      <c r="AB901" s="141"/>
      <c r="AC901" s="141"/>
      <c r="AD901" s="146"/>
      <c r="AE901" s="141"/>
      <c r="AF901" s="141"/>
      <c r="AG901" s="141"/>
      <c r="AH901" s="141"/>
      <c r="AI901" s="141"/>
      <c r="AJ901" s="141"/>
      <c r="AK901" s="141"/>
      <c r="AL901" s="141"/>
      <c r="AM901" s="141"/>
      <c r="AN901" s="141"/>
      <c r="AO901" s="141"/>
      <c r="AP901" s="141"/>
      <c r="AQ901" s="141"/>
      <c r="AR901" s="141"/>
      <c r="AS901" s="141"/>
      <c r="AT901" s="141"/>
      <c r="AU901" s="141"/>
      <c r="AV901" s="141"/>
      <c r="AW901" s="141"/>
      <c r="AX901" s="141"/>
      <c r="AY901" s="141"/>
      <c r="AZ901" s="141"/>
      <c r="BA901" s="141"/>
      <c r="BB901" s="141"/>
      <c r="BC901" s="141"/>
    </row>
    <row r="902" spans="1:55" ht="15.75" customHeight="1">
      <c r="A902" s="141"/>
      <c r="B902" s="141"/>
      <c r="C902" s="141"/>
      <c r="D902" s="141"/>
      <c r="E902" s="141"/>
      <c r="F902" s="141"/>
      <c r="G902" s="141"/>
      <c r="H902" s="141"/>
      <c r="I902" s="141"/>
      <c r="J902" s="141"/>
      <c r="K902" s="141"/>
      <c r="L902" s="141"/>
      <c r="M902" s="141"/>
      <c r="N902" s="141"/>
      <c r="O902" s="141"/>
      <c r="P902" s="141"/>
      <c r="Q902" s="141"/>
      <c r="R902" s="141"/>
      <c r="S902" s="141"/>
      <c r="T902" s="141"/>
      <c r="U902" s="141"/>
      <c r="V902" s="141"/>
      <c r="W902" s="141"/>
      <c r="X902" s="141"/>
      <c r="Y902" s="141"/>
      <c r="Z902" s="141"/>
      <c r="AA902" s="141"/>
      <c r="AB902" s="141"/>
      <c r="AC902" s="141"/>
      <c r="AD902" s="146"/>
      <c r="AE902" s="141"/>
      <c r="AF902" s="141"/>
      <c r="AG902" s="141"/>
      <c r="AH902" s="141"/>
      <c r="AI902" s="141"/>
      <c r="AJ902" s="141"/>
      <c r="AK902" s="141"/>
      <c r="AL902" s="141"/>
      <c r="AM902" s="141"/>
      <c r="AN902" s="141"/>
      <c r="AO902" s="141"/>
      <c r="AP902" s="141"/>
      <c r="AQ902" s="141"/>
      <c r="AR902" s="141"/>
      <c r="AS902" s="141"/>
      <c r="AT902" s="141"/>
      <c r="AU902" s="141"/>
      <c r="AV902" s="141"/>
      <c r="AW902" s="141"/>
      <c r="AX902" s="141"/>
      <c r="AY902" s="141"/>
      <c r="AZ902" s="141"/>
      <c r="BA902" s="141"/>
      <c r="BB902" s="141"/>
      <c r="BC902" s="141"/>
    </row>
    <row r="903" spans="1:55" ht="15.75" customHeight="1">
      <c r="A903" s="141"/>
      <c r="B903" s="141"/>
      <c r="C903" s="141"/>
      <c r="D903" s="141"/>
      <c r="E903" s="141"/>
      <c r="F903" s="141"/>
      <c r="G903" s="141"/>
      <c r="H903" s="141"/>
      <c r="I903" s="141"/>
      <c r="J903" s="141"/>
      <c r="K903" s="141"/>
      <c r="L903" s="141"/>
      <c r="M903" s="141"/>
      <c r="N903" s="141"/>
      <c r="O903" s="141"/>
      <c r="P903" s="141"/>
      <c r="Q903" s="141"/>
      <c r="R903" s="141"/>
      <c r="S903" s="141"/>
      <c r="T903" s="141"/>
      <c r="U903" s="141"/>
      <c r="V903" s="141"/>
      <c r="W903" s="141"/>
      <c r="X903" s="141"/>
      <c r="Y903" s="141"/>
      <c r="Z903" s="141"/>
      <c r="AA903" s="141"/>
      <c r="AB903" s="141"/>
      <c r="AC903" s="141"/>
      <c r="AD903" s="146"/>
      <c r="AE903" s="141"/>
      <c r="AF903" s="141"/>
      <c r="AG903" s="141"/>
      <c r="AH903" s="141"/>
      <c r="AI903" s="141"/>
      <c r="AJ903" s="141"/>
      <c r="AK903" s="141"/>
      <c r="AL903" s="141"/>
      <c r="AM903" s="141"/>
      <c r="AN903" s="141"/>
      <c r="AO903" s="141"/>
      <c r="AP903" s="141"/>
      <c r="AQ903" s="141"/>
      <c r="AR903" s="141"/>
      <c r="AS903" s="141"/>
      <c r="AT903" s="141"/>
      <c r="AU903" s="141"/>
      <c r="AV903" s="141"/>
      <c r="AW903" s="141"/>
      <c r="AX903" s="141"/>
      <c r="AY903" s="141"/>
      <c r="AZ903" s="141"/>
      <c r="BA903" s="141"/>
      <c r="BB903" s="141"/>
      <c r="BC903" s="141"/>
    </row>
    <row r="904" spans="1:55" ht="15.75" customHeight="1">
      <c r="A904" s="141"/>
      <c r="B904" s="141"/>
      <c r="C904" s="141"/>
      <c r="D904" s="141"/>
      <c r="E904" s="141"/>
      <c r="F904" s="141"/>
      <c r="G904" s="141"/>
      <c r="H904" s="141"/>
      <c r="I904" s="141"/>
      <c r="J904" s="141"/>
      <c r="K904" s="141"/>
      <c r="L904" s="141"/>
      <c r="M904" s="141"/>
      <c r="N904" s="141"/>
      <c r="O904" s="141"/>
      <c r="P904" s="141"/>
      <c r="Q904" s="141"/>
      <c r="R904" s="141"/>
      <c r="S904" s="141"/>
      <c r="T904" s="141"/>
      <c r="U904" s="141"/>
      <c r="V904" s="141"/>
      <c r="W904" s="141"/>
      <c r="X904" s="141"/>
      <c r="Y904" s="141"/>
      <c r="Z904" s="141"/>
      <c r="AA904" s="141"/>
      <c r="AB904" s="141"/>
      <c r="AC904" s="141"/>
      <c r="AD904" s="146"/>
      <c r="AE904" s="141"/>
      <c r="AF904" s="141"/>
      <c r="AG904" s="141"/>
      <c r="AH904" s="141"/>
      <c r="AI904" s="141"/>
      <c r="AJ904" s="141"/>
      <c r="AK904" s="141"/>
      <c r="AL904" s="141"/>
      <c r="AM904" s="141"/>
      <c r="AN904" s="141"/>
      <c r="AO904" s="141"/>
      <c r="AP904" s="141"/>
      <c r="AQ904" s="141"/>
      <c r="AR904" s="141"/>
      <c r="AS904" s="141"/>
      <c r="AT904" s="141"/>
      <c r="AU904" s="141"/>
      <c r="AV904" s="141"/>
      <c r="AW904" s="141"/>
      <c r="AX904" s="141"/>
      <c r="AY904" s="141"/>
      <c r="AZ904" s="141"/>
      <c r="BA904" s="141"/>
      <c r="BB904" s="141"/>
      <c r="BC904" s="141"/>
    </row>
    <row r="905" spans="1:55" ht="15.75" customHeight="1">
      <c r="A905" s="141"/>
      <c r="B905" s="141"/>
      <c r="C905" s="141"/>
      <c r="D905" s="141"/>
      <c r="E905" s="141"/>
      <c r="F905" s="141"/>
      <c r="G905" s="141"/>
      <c r="H905" s="141"/>
      <c r="I905" s="141"/>
      <c r="J905" s="141"/>
      <c r="K905" s="141"/>
      <c r="L905" s="141"/>
      <c r="M905" s="141"/>
      <c r="N905" s="141"/>
      <c r="O905" s="141"/>
      <c r="P905" s="141"/>
      <c r="Q905" s="141"/>
      <c r="R905" s="141"/>
      <c r="S905" s="141"/>
      <c r="T905" s="141"/>
      <c r="U905" s="141"/>
      <c r="V905" s="141"/>
      <c r="W905" s="141"/>
      <c r="X905" s="141"/>
      <c r="Y905" s="141"/>
      <c r="Z905" s="141"/>
      <c r="AA905" s="141"/>
      <c r="AB905" s="141"/>
      <c r="AC905" s="141"/>
      <c r="AD905" s="146"/>
      <c r="AE905" s="141"/>
      <c r="AF905" s="141"/>
      <c r="AG905" s="141"/>
      <c r="AH905" s="141"/>
      <c r="AI905" s="141"/>
      <c r="AJ905" s="141"/>
      <c r="AK905" s="141"/>
      <c r="AL905" s="141"/>
      <c r="AM905" s="141"/>
      <c r="AN905" s="141"/>
      <c r="AO905" s="141"/>
      <c r="AP905" s="141"/>
      <c r="AQ905" s="141"/>
      <c r="AR905" s="141"/>
      <c r="AS905" s="141"/>
      <c r="AT905" s="141"/>
      <c r="AU905" s="141"/>
      <c r="AV905" s="141"/>
      <c r="AW905" s="141"/>
      <c r="AX905" s="141"/>
      <c r="AY905" s="141"/>
      <c r="AZ905" s="141"/>
      <c r="BA905" s="141"/>
      <c r="BB905" s="141"/>
      <c r="BC905" s="141"/>
    </row>
    <row r="906" spans="1:55" ht="15.75" customHeight="1">
      <c r="A906" s="141"/>
      <c r="B906" s="141"/>
      <c r="C906" s="141"/>
      <c r="D906" s="141"/>
      <c r="E906" s="141"/>
      <c r="F906" s="141"/>
      <c r="G906" s="141"/>
      <c r="H906" s="141"/>
      <c r="I906" s="141"/>
      <c r="J906" s="141"/>
      <c r="K906" s="141"/>
      <c r="L906" s="141"/>
      <c r="M906" s="141"/>
      <c r="N906" s="141"/>
      <c r="O906" s="141"/>
      <c r="P906" s="141"/>
      <c r="Q906" s="141"/>
      <c r="R906" s="141"/>
      <c r="S906" s="141"/>
      <c r="T906" s="141"/>
      <c r="U906" s="141"/>
      <c r="V906" s="141"/>
      <c r="W906" s="141"/>
      <c r="X906" s="141"/>
      <c r="Y906" s="141"/>
      <c r="Z906" s="141"/>
      <c r="AA906" s="141"/>
      <c r="AB906" s="141"/>
      <c r="AC906" s="141"/>
      <c r="AD906" s="146"/>
      <c r="AE906" s="141"/>
      <c r="AF906" s="141"/>
      <c r="AG906" s="141"/>
      <c r="AH906" s="141"/>
      <c r="AI906" s="141"/>
      <c r="AJ906" s="141"/>
      <c r="AK906" s="141"/>
      <c r="AL906" s="141"/>
      <c r="AM906" s="141"/>
      <c r="AN906" s="141"/>
      <c r="AO906" s="141"/>
      <c r="AP906" s="141"/>
      <c r="AQ906" s="141"/>
      <c r="AR906" s="141"/>
      <c r="AS906" s="141"/>
      <c r="AT906" s="141"/>
      <c r="AU906" s="141"/>
      <c r="AV906" s="141"/>
      <c r="AW906" s="141"/>
      <c r="AX906" s="141"/>
      <c r="AY906" s="141"/>
      <c r="AZ906" s="141"/>
      <c r="BA906" s="141"/>
      <c r="BB906" s="141"/>
      <c r="BC906" s="141"/>
    </row>
    <row r="907" spans="1:55" ht="15.75" customHeight="1">
      <c r="A907" s="141"/>
      <c r="B907" s="141"/>
      <c r="C907" s="141"/>
      <c r="D907" s="141"/>
      <c r="E907" s="141"/>
      <c r="F907" s="141"/>
      <c r="G907" s="141"/>
      <c r="H907" s="141"/>
      <c r="I907" s="141"/>
      <c r="J907" s="141"/>
      <c r="K907" s="141"/>
      <c r="L907" s="141"/>
      <c r="M907" s="141"/>
      <c r="N907" s="141"/>
      <c r="O907" s="141"/>
      <c r="P907" s="141"/>
      <c r="Q907" s="141"/>
      <c r="R907" s="141"/>
      <c r="S907" s="141"/>
      <c r="T907" s="141"/>
      <c r="U907" s="141"/>
      <c r="V907" s="141"/>
      <c r="W907" s="141"/>
      <c r="X907" s="141"/>
      <c r="Y907" s="141"/>
      <c r="Z907" s="141"/>
      <c r="AA907" s="141"/>
      <c r="AB907" s="141"/>
      <c r="AC907" s="141"/>
      <c r="AD907" s="146"/>
      <c r="AE907" s="141"/>
      <c r="AF907" s="141"/>
      <c r="AG907" s="141"/>
      <c r="AH907" s="141"/>
      <c r="AI907" s="141"/>
      <c r="AJ907" s="141"/>
      <c r="AK907" s="141"/>
      <c r="AL907" s="141"/>
      <c r="AM907" s="141"/>
      <c r="AN907" s="141"/>
      <c r="AO907" s="141"/>
      <c r="AP907" s="141"/>
      <c r="AQ907" s="141"/>
      <c r="AR907" s="141"/>
      <c r="AS907" s="141"/>
      <c r="AT907" s="141"/>
      <c r="AU907" s="141"/>
      <c r="AV907" s="141"/>
      <c r="AW907" s="141"/>
      <c r="AX907" s="141"/>
      <c r="AY907" s="141"/>
      <c r="AZ907" s="141"/>
      <c r="BA907" s="141"/>
      <c r="BB907" s="141"/>
      <c r="BC907" s="141"/>
    </row>
    <row r="908" spans="1:55" ht="15.75" customHeight="1">
      <c r="A908" s="141"/>
      <c r="B908" s="141"/>
      <c r="C908" s="141"/>
      <c r="D908" s="141"/>
      <c r="E908" s="141"/>
      <c r="F908" s="141"/>
      <c r="G908" s="141"/>
      <c r="H908" s="141"/>
      <c r="I908" s="141"/>
      <c r="J908" s="141"/>
      <c r="K908" s="141"/>
      <c r="L908" s="141"/>
      <c r="M908" s="141"/>
      <c r="N908" s="141"/>
      <c r="O908" s="141"/>
      <c r="P908" s="141"/>
      <c r="Q908" s="141"/>
      <c r="R908" s="141"/>
      <c r="S908" s="141"/>
      <c r="T908" s="141"/>
      <c r="U908" s="141"/>
      <c r="V908" s="141"/>
      <c r="W908" s="141"/>
      <c r="X908" s="141"/>
      <c r="Y908" s="141"/>
      <c r="Z908" s="141"/>
      <c r="AA908" s="141"/>
      <c r="AB908" s="141"/>
      <c r="AC908" s="141"/>
      <c r="AD908" s="146"/>
      <c r="AE908" s="141"/>
      <c r="AF908" s="141"/>
      <c r="AG908" s="141"/>
      <c r="AH908" s="141"/>
      <c r="AI908" s="141"/>
      <c r="AJ908" s="141"/>
      <c r="AK908" s="141"/>
      <c r="AL908" s="141"/>
      <c r="AM908" s="141"/>
      <c r="AN908" s="141"/>
      <c r="AO908" s="141"/>
      <c r="AP908" s="141"/>
      <c r="AQ908" s="141"/>
      <c r="AR908" s="141"/>
      <c r="AS908" s="141"/>
      <c r="AT908" s="141"/>
      <c r="AU908" s="141"/>
      <c r="AV908" s="141"/>
      <c r="AW908" s="141"/>
      <c r="AX908" s="141"/>
      <c r="AY908" s="141"/>
      <c r="AZ908" s="141"/>
      <c r="BA908" s="141"/>
      <c r="BB908" s="141"/>
      <c r="BC908" s="141"/>
    </row>
    <row r="909" spans="1:55" ht="15.75" customHeight="1">
      <c r="A909" s="141"/>
      <c r="B909" s="141"/>
      <c r="C909" s="141"/>
      <c r="D909" s="141"/>
      <c r="E909" s="141"/>
      <c r="F909" s="141"/>
      <c r="G909" s="141"/>
      <c r="H909" s="141"/>
      <c r="I909" s="141"/>
      <c r="J909" s="141"/>
      <c r="K909" s="141"/>
      <c r="L909" s="141"/>
      <c r="M909" s="141"/>
      <c r="N909" s="141"/>
      <c r="O909" s="141"/>
      <c r="P909" s="141"/>
      <c r="Q909" s="141"/>
      <c r="R909" s="141"/>
      <c r="S909" s="141"/>
      <c r="T909" s="141"/>
      <c r="U909" s="141"/>
      <c r="V909" s="141"/>
      <c r="W909" s="141"/>
      <c r="X909" s="141"/>
      <c r="Y909" s="141"/>
      <c r="Z909" s="141"/>
      <c r="AA909" s="141"/>
      <c r="AB909" s="141"/>
      <c r="AC909" s="141"/>
      <c r="AD909" s="146"/>
      <c r="AE909" s="141"/>
      <c r="AF909" s="141"/>
      <c r="AG909" s="141"/>
      <c r="AH909" s="141"/>
      <c r="AI909" s="141"/>
      <c r="AJ909" s="141"/>
      <c r="AK909" s="141"/>
      <c r="AL909" s="141"/>
      <c r="AM909" s="141"/>
      <c r="AN909" s="141"/>
      <c r="AO909" s="141"/>
      <c r="AP909" s="141"/>
      <c r="AQ909" s="141"/>
      <c r="AR909" s="141"/>
      <c r="AS909" s="141"/>
      <c r="AT909" s="141"/>
      <c r="AU909" s="141"/>
      <c r="AV909" s="141"/>
      <c r="AW909" s="141"/>
      <c r="AX909" s="141"/>
      <c r="AY909" s="141"/>
      <c r="AZ909" s="141"/>
      <c r="BA909" s="141"/>
      <c r="BB909" s="141"/>
      <c r="BC909" s="141"/>
    </row>
    <row r="910" spans="1:55" ht="15.75" customHeight="1">
      <c r="A910" s="141"/>
      <c r="B910" s="141"/>
      <c r="C910" s="141"/>
      <c r="D910" s="141"/>
      <c r="E910" s="141"/>
      <c r="F910" s="141"/>
      <c r="G910" s="141"/>
      <c r="H910" s="141"/>
      <c r="I910" s="141"/>
      <c r="J910" s="141"/>
      <c r="K910" s="141"/>
      <c r="L910" s="141"/>
      <c r="M910" s="141"/>
      <c r="N910" s="141"/>
      <c r="O910" s="141"/>
      <c r="P910" s="141"/>
      <c r="Q910" s="141"/>
      <c r="R910" s="141"/>
      <c r="S910" s="141"/>
      <c r="T910" s="141"/>
      <c r="U910" s="141"/>
      <c r="V910" s="141"/>
      <c r="W910" s="141"/>
      <c r="X910" s="141"/>
      <c r="Y910" s="141"/>
      <c r="Z910" s="141"/>
      <c r="AA910" s="141"/>
      <c r="AB910" s="141"/>
      <c r="AC910" s="141"/>
      <c r="AD910" s="146"/>
      <c r="AE910" s="141"/>
      <c r="AF910" s="141"/>
      <c r="AG910" s="141"/>
      <c r="AH910" s="141"/>
      <c r="AI910" s="141"/>
      <c r="AJ910" s="141"/>
      <c r="AK910" s="141"/>
      <c r="AL910" s="141"/>
      <c r="AM910" s="141"/>
      <c r="AN910" s="141"/>
      <c r="AO910" s="141"/>
      <c r="AP910" s="141"/>
      <c r="AQ910" s="141"/>
      <c r="AR910" s="141"/>
      <c r="AS910" s="141"/>
      <c r="AT910" s="141"/>
      <c r="AU910" s="141"/>
      <c r="AV910" s="141"/>
      <c r="AW910" s="141"/>
      <c r="AX910" s="141"/>
      <c r="AY910" s="141"/>
      <c r="AZ910" s="141"/>
      <c r="BA910" s="141"/>
      <c r="BB910" s="141"/>
      <c r="BC910" s="141"/>
    </row>
    <row r="911" spans="1:55" ht="15.75" customHeight="1">
      <c r="A911" s="141"/>
      <c r="B911" s="141"/>
      <c r="C911" s="141"/>
      <c r="D911" s="141"/>
      <c r="E911" s="141"/>
      <c r="F911" s="141"/>
      <c r="G911" s="141"/>
      <c r="H911" s="141"/>
      <c r="I911" s="141"/>
      <c r="J911" s="141"/>
      <c r="K911" s="141"/>
      <c r="L911" s="141"/>
      <c r="M911" s="141"/>
      <c r="N911" s="141"/>
      <c r="O911" s="141"/>
      <c r="P911" s="141"/>
      <c r="Q911" s="141"/>
      <c r="R911" s="141"/>
      <c r="S911" s="141"/>
      <c r="T911" s="141"/>
      <c r="U911" s="141"/>
      <c r="V911" s="141"/>
      <c r="W911" s="141"/>
      <c r="X911" s="141"/>
      <c r="Y911" s="141"/>
      <c r="Z911" s="141"/>
      <c r="AA911" s="141"/>
      <c r="AB911" s="141"/>
      <c r="AC911" s="141"/>
      <c r="AD911" s="146"/>
      <c r="AE911" s="141"/>
      <c r="AF911" s="141"/>
      <c r="AG911" s="141"/>
      <c r="AH911" s="141"/>
      <c r="AI911" s="141"/>
      <c r="AJ911" s="141"/>
      <c r="AK911" s="141"/>
      <c r="AL911" s="141"/>
      <c r="AM911" s="141"/>
      <c r="AN911" s="141"/>
      <c r="AO911" s="141"/>
      <c r="AP911" s="141"/>
      <c r="AQ911" s="141"/>
      <c r="AR911" s="141"/>
      <c r="AS911" s="141"/>
      <c r="AT911" s="141"/>
      <c r="AU911" s="141"/>
      <c r="AV911" s="141"/>
      <c r="AW911" s="141"/>
      <c r="AX911" s="141"/>
      <c r="AY911" s="141"/>
      <c r="AZ911" s="141"/>
      <c r="BA911" s="141"/>
      <c r="BB911" s="141"/>
      <c r="BC911" s="141"/>
    </row>
    <row r="912" spans="1:55" ht="15.75" customHeight="1">
      <c r="A912" s="141"/>
      <c r="B912" s="141"/>
      <c r="C912" s="141"/>
      <c r="D912" s="141"/>
      <c r="E912" s="141"/>
      <c r="F912" s="141"/>
      <c r="G912" s="141"/>
      <c r="H912" s="141"/>
      <c r="I912" s="141"/>
      <c r="J912" s="141"/>
      <c r="K912" s="141"/>
      <c r="L912" s="141"/>
      <c r="M912" s="141"/>
      <c r="N912" s="141"/>
      <c r="O912" s="141"/>
      <c r="P912" s="141"/>
      <c r="Q912" s="141"/>
      <c r="R912" s="141"/>
      <c r="S912" s="141"/>
      <c r="T912" s="141"/>
      <c r="U912" s="141"/>
      <c r="V912" s="141"/>
      <c r="W912" s="141"/>
      <c r="X912" s="141"/>
      <c r="Y912" s="141"/>
      <c r="Z912" s="141"/>
      <c r="AA912" s="141"/>
      <c r="AB912" s="141"/>
      <c r="AC912" s="141"/>
      <c r="AD912" s="146"/>
      <c r="AE912" s="141"/>
      <c r="AF912" s="141"/>
      <c r="AG912" s="141"/>
      <c r="AH912" s="141"/>
      <c r="AI912" s="141"/>
      <c r="AJ912" s="141"/>
      <c r="AK912" s="141"/>
      <c r="AL912" s="141"/>
      <c r="AM912" s="141"/>
      <c r="AN912" s="141"/>
      <c r="AO912" s="141"/>
      <c r="AP912" s="141"/>
      <c r="AQ912" s="141"/>
      <c r="AR912" s="141"/>
      <c r="AS912" s="141"/>
      <c r="AT912" s="141"/>
      <c r="AU912" s="141"/>
      <c r="AV912" s="141"/>
      <c r="AW912" s="141"/>
      <c r="AX912" s="141"/>
      <c r="AY912" s="141"/>
      <c r="AZ912" s="141"/>
      <c r="BA912" s="141"/>
      <c r="BB912" s="141"/>
      <c r="BC912" s="141"/>
    </row>
    <row r="913" spans="1:55" ht="15.75" customHeight="1">
      <c r="A913" s="141"/>
      <c r="B913" s="141"/>
      <c r="C913" s="141"/>
      <c r="D913" s="141"/>
      <c r="E913" s="141"/>
      <c r="F913" s="141"/>
      <c r="G913" s="141"/>
      <c r="H913" s="141"/>
      <c r="I913" s="141"/>
      <c r="J913" s="141"/>
      <c r="K913" s="141"/>
      <c r="L913" s="141"/>
      <c r="M913" s="141"/>
      <c r="N913" s="141"/>
      <c r="O913" s="141"/>
      <c r="P913" s="141"/>
      <c r="Q913" s="141"/>
      <c r="R913" s="141"/>
      <c r="S913" s="141"/>
      <c r="T913" s="141"/>
      <c r="U913" s="141"/>
      <c r="V913" s="141"/>
      <c r="W913" s="141"/>
      <c r="X913" s="141"/>
      <c r="Y913" s="141"/>
      <c r="Z913" s="141"/>
      <c r="AA913" s="141"/>
      <c r="AB913" s="141"/>
      <c r="AC913" s="141"/>
      <c r="AD913" s="146"/>
      <c r="AE913" s="141"/>
      <c r="AF913" s="141"/>
      <c r="AG913" s="141"/>
      <c r="AH913" s="141"/>
      <c r="AI913" s="141"/>
      <c r="AJ913" s="141"/>
      <c r="AK913" s="141"/>
      <c r="AL913" s="141"/>
      <c r="AM913" s="141"/>
      <c r="AN913" s="141"/>
      <c r="AO913" s="141"/>
      <c r="AP913" s="141"/>
      <c r="AQ913" s="141"/>
      <c r="AR913" s="141"/>
      <c r="AS913" s="141"/>
      <c r="AT913" s="141"/>
      <c r="AU913" s="141"/>
      <c r="AV913" s="141"/>
      <c r="AW913" s="141"/>
      <c r="AX913" s="141"/>
      <c r="AY913" s="141"/>
      <c r="AZ913" s="141"/>
      <c r="BA913" s="141"/>
      <c r="BB913" s="141"/>
      <c r="BC913" s="141"/>
    </row>
    <row r="914" spans="1:55" ht="15.75" customHeight="1">
      <c r="A914" s="141"/>
      <c r="B914" s="141"/>
      <c r="C914" s="141"/>
      <c r="D914" s="141"/>
      <c r="E914" s="141"/>
      <c r="F914" s="141"/>
      <c r="G914" s="141"/>
      <c r="H914" s="141"/>
      <c r="I914" s="141"/>
      <c r="J914" s="141"/>
      <c r="K914" s="141"/>
      <c r="L914" s="141"/>
      <c r="M914" s="141"/>
      <c r="N914" s="141"/>
      <c r="O914" s="141"/>
      <c r="P914" s="141"/>
      <c r="Q914" s="141"/>
      <c r="R914" s="141"/>
      <c r="S914" s="141"/>
      <c r="T914" s="141"/>
      <c r="U914" s="141"/>
      <c r="V914" s="141"/>
      <c r="W914" s="141"/>
      <c r="X914" s="141"/>
      <c r="Y914" s="141"/>
      <c r="Z914" s="141"/>
      <c r="AA914" s="141"/>
      <c r="AB914" s="141"/>
      <c r="AC914" s="141"/>
      <c r="AD914" s="146"/>
      <c r="AE914" s="141"/>
      <c r="AF914" s="141"/>
      <c r="AG914" s="141"/>
      <c r="AH914" s="141"/>
      <c r="AI914" s="141"/>
      <c r="AJ914" s="141"/>
      <c r="AK914" s="141"/>
      <c r="AL914" s="141"/>
      <c r="AM914" s="141"/>
      <c r="AN914" s="141"/>
      <c r="AO914" s="141"/>
      <c r="AP914" s="141"/>
      <c r="AQ914" s="141"/>
      <c r="AR914" s="141"/>
      <c r="AS914" s="141"/>
      <c r="AT914" s="141"/>
      <c r="AU914" s="141"/>
      <c r="AV914" s="141"/>
      <c r="AW914" s="141"/>
      <c r="AX914" s="141"/>
      <c r="AY914" s="141"/>
      <c r="AZ914" s="141"/>
      <c r="BA914" s="141"/>
      <c r="BB914" s="141"/>
      <c r="BC914" s="141"/>
    </row>
    <row r="915" spans="1:55" ht="15.75" customHeight="1">
      <c r="A915" s="141"/>
      <c r="B915" s="141"/>
      <c r="C915" s="141"/>
      <c r="D915" s="141"/>
      <c r="E915" s="141"/>
      <c r="F915" s="141"/>
      <c r="G915" s="141"/>
      <c r="H915" s="141"/>
      <c r="I915" s="141"/>
      <c r="J915" s="141"/>
      <c r="K915" s="141"/>
      <c r="L915" s="141"/>
      <c r="M915" s="141"/>
      <c r="N915" s="141"/>
      <c r="O915" s="141"/>
      <c r="P915" s="141"/>
      <c r="Q915" s="141"/>
      <c r="R915" s="141"/>
      <c r="S915" s="141"/>
      <c r="T915" s="141"/>
      <c r="U915" s="141"/>
      <c r="V915" s="141"/>
      <c r="W915" s="141"/>
      <c r="X915" s="141"/>
      <c r="Y915" s="141"/>
      <c r="Z915" s="141"/>
      <c r="AA915" s="141"/>
      <c r="AB915" s="141"/>
      <c r="AC915" s="141"/>
      <c r="AD915" s="146"/>
      <c r="AE915" s="141"/>
      <c r="AF915" s="141"/>
      <c r="AG915" s="141"/>
      <c r="AH915" s="141"/>
      <c r="AI915" s="141"/>
      <c r="AJ915" s="141"/>
      <c r="AK915" s="141"/>
      <c r="AL915" s="141"/>
      <c r="AM915" s="141"/>
      <c r="AN915" s="141"/>
      <c r="AO915" s="141"/>
      <c r="AP915" s="141"/>
      <c r="AQ915" s="141"/>
      <c r="AR915" s="141"/>
      <c r="AS915" s="141"/>
      <c r="AT915" s="141"/>
      <c r="AU915" s="141"/>
      <c r="AV915" s="141"/>
      <c r="AW915" s="141"/>
      <c r="AX915" s="141"/>
      <c r="AY915" s="141"/>
      <c r="AZ915" s="141"/>
      <c r="BA915" s="141"/>
      <c r="BB915" s="141"/>
      <c r="BC915" s="141"/>
    </row>
    <row r="916" spans="1:55" ht="15.75" customHeight="1">
      <c r="A916" s="141"/>
      <c r="B916" s="141"/>
      <c r="C916" s="141"/>
      <c r="D916" s="141"/>
      <c r="E916" s="141"/>
      <c r="F916" s="141"/>
      <c r="G916" s="141"/>
      <c r="H916" s="141"/>
      <c r="I916" s="141"/>
      <c r="J916" s="141"/>
      <c r="K916" s="141"/>
      <c r="L916" s="141"/>
      <c r="M916" s="141"/>
      <c r="N916" s="141"/>
      <c r="O916" s="141"/>
      <c r="P916" s="141"/>
      <c r="Q916" s="141"/>
      <c r="R916" s="141"/>
      <c r="S916" s="141"/>
      <c r="T916" s="141"/>
      <c r="U916" s="141"/>
      <c r="V916" s="141"/>
      <c r="W916" s="141"/>
      <c r="X916" s="141"/>
      <c r="Y916" s="141"/>
      <c r="Z916" s="141"/>
      <c r="AA916" s="141"/>
      <c r="AB916" s="141"/>
      <c r="AC916" s="141"/>
      <c r="AD916" s="146"/>
      <c r="AE916" s="141"/>
      <c r="AF916" s="141"/>
      <c r="AG916" s="141"/>
      <c r="AH916" s="141"/>
      <c r="AI916" s="141"/>
      <c r="AJ916" s="141"/>
      <c r="AK916" s="141"/>
      <c r="AL916" s="141"/>
      <c r="AM916" s="141"/>
      <c r="AN916" s="141"/>
      <c r="AO916" s="141"/>
      <c r="AP916" s="141"/>
      <c r="AQ916" s="141"/>
      <c r="AR916" s="141"/>
      <c r="AS916" s="141"/>
      <c r="AT916" s="141"/>
      <c r="AU916" s="141"/>
      <c r="AV916" s="141"/>
      <c r="AW916" s="141"/>
      <c r="AX916" s="141"/>
      <c r="AY916" s="141"/>
      <c r="AZ916" s="141"/>
      <c r="BA916" s="141"/>
      <c r="BB916" s="141"/>
      <c r="BC916" s="141"/>
    </row>
    <row r="917" spans="1:55" ht="15.75" customHeight="1">
      <c r="A917" s="141"/>
      <c r="B917" s="141"/>
      <c r="C917" s="141"/>
      <c r="D917" s="141"/>
      <c r="E917" s="141"/>
      <c r="F917" s="141"/>
      <c r="G917" s="141"/>
      <c r="H917" s="141"/>
      <c r="I917" s="141"/>
      <c r="J917" s="141"/>
      <c r="K917" s="141"/>
      <c r="L917" s="141"/>
      <c r="M917" s="141"/>
      <c r="N917" s="141"/>
      <c r="O917" s="141"/>
      <c r="P917" s="141"/>
      <c r="Q917" s="141"/>
      <c r="R917" s="141"/>
      <c r="S917" s="141"/>
      <c r="T917" s="141"/>
      <c r="U917" s="141"/>
      <c r="V917" s="141"/>
      <c r="W917" s="141"/>
      <c r="X917" s="141"/>
      <c r="Y917" s="141"/>
      <c r="Z917" s="141"/>
      <c r="AA917" s="141"/>
      <c r="AB917" s="141"/>
      <c r="AC917" s="141"/>
      <c r="AD917" s="146"/>
      <c r="AE917" s="141"/>
      <c r="AF917" s="141"/>
      <c r="AG917" s="141"/>
      <c r="AH917" s="141"/>
      <c r="AI917" s="141"/>
      <c r="AJ917" s="141"/>
      <c r="AK917" s="141"/>
      <c r="AL917" s="141"/>
      <c r="AM917" s="141"/>
      <c r="AN917" s="141"/>
      <c r="AO917" s="141"/>
      <c r="AP917" s="141"/>
      <c r="AQ917" s="141"/>
      <c r="AR917" s="141"/>
      <c r="AS917" s="141"/>
      <c r="AT917" s="141"/>
      <c r="AU917" s="141"/>
      <c r="AV917" s="141"/>
      <c r="AW917" s="141"/>
      <c r="AX917" s="141"/>
      <c r="AY917" s="141"/>
      <c r="AZ917" s="141"/>
      <c r="BA917" s="141"/>
      <c r="BB917" s="141"/>
      <c r="BC917" s="141"/>
    </row>
    <row r="918" spans="1:55" ht="15.75" customHeight="1">
      <c r="A918" s="141"/>
      <c r="B918" s="141"/>
      <c r="C918" s="141"/>
      <c r="D918" s="141"/>
      <c r="E918" s="141"/>
      <c r="F918" s="141"/>
      <c r="G918" s="141"/>
      <c r="H918" s="141"/>
      <c r="I918" s="141"/>
      <c r="J918" s="141"/>
      <c r="K918" s="141"/>
      <c r="L918" s="141"/>
      <c r="M918" s="141"/>
      <c r="N918" s="141"/>
      <c r="O918" s="141"/>
      <c r="P918" s="141"/>
      <c r="Q918" s="141"/>
      <c r="R918" s="141"/>
      <c r="S918" s="141"/>
      <c r="T918" s="141"/>
      <c r="U918" s="141"/>
      <c r="V918" s="141"/>
      <c r="W918" s="141"/>
      <c r="X918" s="141"/>
      <c r="Y918" s="141"/>
      <c r="Z918" s="141"/>
      <c r="AA918" s="141"/>
      <c r="AB918" s="141"/>
      <c r="AC918" s="141"/>
      <c r="AD918" s="146"/>
      <c r="AE918" s="141"/>
      <c r="AF918" s="141"/>
      <c r="AG918" s="141"/>
      <c r="AH918" s="141"/>
      <c r="AI918" s="141"/>
      <c r="AJ918" s="141"/>
      <c r="AK918" s="141"/>
      <c r="AL918" s="141"/>
      <c r="AM918" s="141"/>
      <c r="AN918" s="141"/>
      <c r="AO918" s="141"/>
      <c r="AP918" s="141"/>
      <c r="AQ918" s="141"/>
      <c r="AR918" s="141"/>
      <c r="AS918" s="141"/>
      <c r="AT918" s="141"/>
      <c r="AU918" s="141"/>
      <c r="AV918" s="141"/>
      <c r="AW918" s="141"/>
      <c r="AX918" s="141"/>
      <c r="AY918" s="141"/>
      <c r="AZ918" s="141"/>
      <c r="BA918" s="141"/>
      <c r="BB918" s="141"/>
      <c r="BC918" s="141"/>
    </row>
    <row r="919" spans="1:55" ht="15.75" customHeight="1">
      <c r="A919" s="141"/>
      <c r="B919" s="141"/>
      <c r="C919" s="141"/>
      <c r="D919" s="141"/>
      <c r="E919" s="141"/>
      <c r="F919" s="141"/>
      <c r="G919" s="141"/>
      <c r="H919" s="141"/>
      <c r="I919" s="141"/>
      <c r="J919" s="141"/>
      <c r="K919" s="141"/>
      <c r="L919" s="141"/>
      <c r="M919" s="141"/>
      <c r="N919" s="141"/>
      <c r="O919" s="141"/>
      <c r="P919" s="141"/>
      <c r="Q919" s="141"/>
      <c r="R919" s="141"/>
      <c r="S919" s="141"/>
      <c r="T919" s="141"/>
      <c r="U919" s="141"/>
      <c r="V919" s="141"/>
      <c r="W919" s="141"/>
      <c r="X919" s="141"/>
      <c r="Y919" s="141"/>
      <c r="Z919" s="141"/>
      <c r="AA919" s="141"/>
      <c r="AB919" s="141"/>
      <c r="AC919" s="141"/>
      <c r="AD919" s="146"/>
      <c r="AE919" s="141"/>
      <c r="AF919" s="141"/>
      <c r="AG919" s="141"/>
      <c r="AH919" s="141"/>
      <c r="AI919" s="141"/>
      <c r="AJ919" s="141"/>
      <c r="AK919" s="141"/>
      <c r="AL919" s="141"/>
      <c r="AM919" s="141"/>
      <c r="AN919" s="141"/>
      <c r="AO919" s="141"/>
      <c r="AP919" s="141"/>
      <c r="AQ919" s="141"/>
      <c r="AR919" s="141"/>
      <c r="AS919" s="141"/>
      <c r="AT919" s="141"/>
      <c r="AU919" s="141"/>
      <c r="AV919" s="141"/>
      <c r="AW919" s="141"/>
      <c r="AX919" s="141"/>
      <c r="AY919" s="141"/>
      <c r="AZ919" s="141"/>
      <c r="BA919" s="141"/>
      <c r="BB919" s="141"/>
      <c r="BC919" s="141"/>
    </row>
    <row r="920" spans="1:55" ht="15.75" customHeight="1">
      <c r="A920" s="141"/>
      <c r="B920" s="141"/>
      <c r="C920" s="141"/>
      <c r="D920" s="141"/>
      <c r="E920" s="141"/>
      <c r="F920" s="141"/>
      <c r="G920" s="141"/>
      <c r="H920" s="141"/>
      <c r="I920" s="141"/>
      <c r="J920" s="141"/>
      <c r="K920" s="141"/>
      <c r="L920" s="141"/>
      <c r="M920" s="141"/>
      <c r="N920" s="141"/>
      <c r="O920" s="141"/>
      <c r="P920" s="141"/>
      <c r="Q920" s="141"/>
      <c r="R920" s="141"/>
      <c r="S920" s="141"/>
      <c r="T920" s="141"/>
      <c r="U920" s="141"/>
      <c r="V920" s="141"/>
      <c r="W920" s="141"/>
      <c r="X920" s="141"/>
      <c r="Y920" s="141"/>
      <c r="Z920" s="141"/>
      <c r="AA920" s="141"/>
      <c r="AB920" s="141"/>
      <c r="AC920" s="141"/>
      <c r="AD920" s="146"/>
      <c r="AE920" s="141"/>
      <c r="AF920" s="141"/>
      <c r="AG920" s="141"/>
      <c r="AH920" s="141"/>
      <c r="AI920" s="141"/>
      <c r="AJ920" s="141"/>
      <c r="AK920" s="141"/>
      <c r="AL920" s="141"/>
      <c r="AM920" s="141"/>
      <c r="AN920" s="141"/>
      <c r="AO920" s="141"/>
      <c r="AP920" s="141"/>
      <c r="AQ920" s="141"/>
      <c r="AR920" s="141"/>
      <c r="AS920" s="141"/>
      <c r="AT920" s="141"/>
      <c r="AU920" s="141"/>
      <c r="AV920" s="141"/>
      <c r="AW920" s="141"/>
      <c r="AX920" s="141"/>
      <c r="AY920" s="141"/>
      <c r="AZ920" s="141"/>
      <c r="BA920" s="141"/>
      <c r="BB920" s="141"/>
      <c r="BC920" s="141"/>
    </row>
    <row r="921" spans="1:55" ht="15.75" customHeight="1">
      <c r="A921" s="141"/>
      <c r="B921" s="141"/>
      <c r="C921" s="141"/>
      <c r="D921" s="141"/>
      <c r="E921" s="141"/>
      <c r="F921" s="141"/>
      <c r="G921" s="141"/>
      <c r="H921" s="141"/>
      <c r="I921" s="141"/>
      <c r="J921" s="141"/>
      <c r="K921" s="141"/>
      <c r="L921" s="141"/>
      <c r="M921" s="141"/>
      <c r="N921" s="141"/>
      <c r="O921" s="141"/>
      <c r="P921" s="141"/>
      <c r="Q921" s="141"/>
      <c r="R921" s="141"/>
      <c r="S921" s="141"/>
      <c r="T921" s="141"/>
      <c r="U921" s="141"/>
      <c r="V921" s="141"/>
      <c r="W921" s="141"/>
      <c r="X921" s="141"/>
      <c r="Y921" s="141"/>
      <c r="Z921" s="141"/>
      <c r="AA921" s="141"/>
      <c r="AB921" s="141"/>
      <c r="AC921" s="141"/>
      <c r="AD921" s="146"/>
      <c r="AE921" s="141"/>
      <c r="AF921" s="141"/>
      <c r="AG921" s="141"/>
      <c r="AH921" s="141"/>
      <c r="AI921" s="141"/>
      <c r="AJ921" s="141"/>
      <c r="AK921" s="141"/>
      <c r="AL921" s="141"/>
      <c r="AM921" s="141"/>
      <c r="AN921" s="141"/>
      <c r="AO921" s="141"/>
      <c r="AP921" s="141"/>
      <c r="AQ921" s="141"/>
      <c r="AR921" s="141"/>
      <c r="AS921" s="141"/>
      <c r="AT921" s="141"/>
      <c r="AU921" s="141"/>
      <c r="AV921" s="141"/>
      <c r="AW921" s="141"/>
      <c r="AX921" s="141"/>
      <c r="AY921" s="141"/>
      <c r="AZ921" s="141"/>
      <c r="BA921" s="141"/>
      <c r="BB921" s="141"/>
      <c r="BC921" s="141"/>
    </row>
    <row r="922" spans="1:55" ht="15.75" customHeight="1">
      <c r="A922" s="141"/>
      <c r="B922" s="141"/>
      <c r="C922" s="141"/>
      <c r="D922" s="141"/>
      <c r="E922" s="141"/>
      <c r="F922" s="141"/>
      <c r="G922" s="141"/>
      <c r="H922" s="141"/>
      <c r="I922" s="141"/>
      <c r="J922" s="141"/>
      <c r="K922" s="141"/>
      <c r="L922" s="141"/>
      <c r="M922" s="141"/>
      <c r="N922" s="141"/>
      <c r="O922" s="141"/>
      <c r="P922" s="141"/>
      <c r="Q922" s="141"/>
      <c r="R922" s="141"/>
      <c r="S922" s="141"/>
      <c r="T922" s="141"/>
      <c r="U922" s="141"/>
      <c r="V922" s="141"/>
      <c r="W922" s="141"/>
      <c r="X922" s="141"/>
      <c r="Y922" s="141"/>
      <c r="Z922" s="141"/>
      <c r="AA922" s="141"/>
      <c r="AB922" s="141"/>
      <c r="AC922" s="141"/>
      <c r="AD922" s="146"/>
      <c r="AE922" s="141"/>
      <c r="AF922" s="141"/>
      <c r="AG922" s="141"/>
      <c r="AH922" s="141"/>
      <c r="AI922" s="141"/>
      <c r="AJ922" s="141"/>
      <c r="AK922" s="141"/>
      <c r="AL922" s="141"/>
      <c r="AM922" s="141"/>
      <c r="AN922" s="141"/>
      <c r="AO922" s="141"/>
      <c r="AP922" s="141"/>
      <c r="AQ922" s="141"/>
      <c r="AR922" s="141"/>
      <c r="AS922" s="141"/>
      <c r="AT922" s="141"/>
      <c r="AU922" s="141"/>
      <c r="AV922" s="141"/>
      <c r="AW922" s="141"/>
      <c r="AX922" s="141"/>
      <c r="AY922" s="141"/>
      <c r="AZ922" s="141"/>
      <c r="BA922" s="141"/>
      <c r="BB922" s="141"/>
      <c r="BC922" s="141"/>
    </row>
    <row r="923" spans="1:55" ht="15.75" customHeight="1">
      <c r="A923" s="141"/>
      <c r="B923" s="141"/>
      <c r="C923" s="141"/>
      <c r="D923" s="141"/>
      <c r="E923" s="141"/>
      <c r="F923" s="141"/>
      <c r="G923" s="141"/>
      <c r="H923" s="141"/>
      <c r="I923" s="141"/>
      <c r="J923" s="141"/>
      <c r="K923" s="141"/>
      <c r="L923" s="141"/>
      <c r="M923" s="141"/>
      <c r="N923" s="141"/>
      <c r="O923" s="141"/>
      <c r="P923" s="141"/>
      <c r="Q923" s="141"/>
      <c r="R923" s="141"/>
      <c r="S923" s="141"/>
      <c r="T923" s="141"/>
      <c r="U923" s="141"/>
      <c r="V923" s="141"/>
      <c r="W923" s="141"/>
      <c r="X923" s="141"/>
      <c r="Y923" s="141"/>
      <c r="Z923" s="141"/>
      <c r="AA923" s="141"/>
      <c r="AB923" s="141"/>
      <c r="AC923" s="141"/>
      <c r="AD923" s="146"/>
      <c r="AE923" s="141"/>
      <c r="AF923" s="141"/>
      <c r="AG923" s="141"/>
      <c r="AH923" s="141"/>
      <c r="AI923" s="141"/>
      <c r="AJ923" s="141"/>
      <c r="AK923" s="141"/>
      <c r="AL923" s="141"/>
      <c r="AM923" s="141"/>
      <c r="AN923" s="141"/>
      <c r="AO923" s="141"/>
      <c r="AP923" s="141"/>
      <c r="AQ923" s="141"/>
      <c r="AR923" s="141"/>
      <c r="AS923" s="141"/>
      <c r="AT923" s="141"/>
      <c r="AU923" s="141"/>
      <c r="AV923" s="141"/>
      <c r="AW923" s="141"/>
      <c r="AX923" s="141"/>
      <c r="AY923" s="141"/>
      <c r="AZ923" s="141"/>
      <c r="BA923" s="141"/>
      <c r="BB923" s="141"/>
      <c r="BC923" s="141"/>
    </row>
    <row r="924" spans="1:55" ht="15.75" customHeight="1">
      <c r="A924" s="141"/>
      <c r="B924" s="141"/>
      <c r="C924" s="141"/>
      <c r="D924" s="141"/>
      <c r="E924" s="141"/>
      <c r="F924" s="141"/>
      <c r="G924" s="141"/>
      <c r="H924" s="141"/>
      <c r="I924" s="141"/>
      <c r="J924" s="141"/>
      <c r="K924" s="141"/>
      <c r="L924" s="141"/>
      <c r="M924" s="141"/>
      <c r="N924" s="141"/>
      <c r="O924" s="141"/>
      <c r="P924" s="141"/>
      <c r="Q924" s="141"/>
      <c r="R924" s="141"/>
      <c r="S924" s="141"/>
      <c r="T924" s="141"/>
      <c r="U924" s="141"/>
      <c r="V924" s="141"/>
      <c r="W924" s="141"/>
      <c r="X924" s="141"/>
      <c r="Y924" s="141"/>
      <c r="Z924" s="141"/>
      <c r="AA924" s="141"/>
      <c r="AB924" s="141"/>
      <c r="AC924" s="141"/>
      <c r="AD924" s="146"/>
      <c r="AE924" s="141"/>
      <c r="AF924" s="141"/>
      <c r="AG924" s="141"/>
      <c r="AH924" s="141"/>
      <c r="AI924" s="141"/>
      <c r="AJ924" s="141"/>
      <c r="AK924" s="141"/>
      <c r="AL924" s="141"/>
      <c r="AM924" s="141"/>
      <c r="AN924" s="141"/>
      <c r="AO924" s="141"/>
      <c r="AP924" s="141"/>
      <c r="AQ924" s="141"/>
      <c r="AR924" s="141"/>
      <c r="AS924" s="141"/>
      <c r="AT924" s="141"/>
      <c r="AU924" s="141"/>
      <c r="AV924" s="141"/>
      <c r="AW924" s="141"/>
      <c r="AX924" s="141"/>
      <c r="AY924" s="141"/>
      <c r="AZ924" s="141"/>
      <c r="BA924" s="141"/>
      <c r="BB924" s="141"/>
      <c r="BC924" s="141"/>
    </row>
    <row r="925" spans="1:55" ht="15.75" customHeight="1">
      <c r="A925" s="141"/>
      <c r="B925" s="141"/>
      <c r="C925" s="141"/>
      <c r="D925" s="141"/>
      <c r="E925" s="141"/>
      <c r="F925" s="141"/>
      <c r="G925" s="141"/>
      <c r="H925" s="141"/>
      <c r="I925" s="141"/>
      <c r="J925" s="141"/>
      <c r="K925" s="141"/>
      <c r="L925" s="141"/>
      <c r="M925" s="141"/>
      <c r="N925" s="141"/>
      <c r="O925" s="141"/>
      <c r="P925" s="141"/>
      <c r="Q925" s="141"/>
      <c r="R925" s="141"/>
      <c r="S925" s="141"/>
      <c r="T925" s="141"/>
      <c r="U925" s="141"/>
      <c r="V925" s="141"/>
      <c r="W925" s="141"/>
      <c r="X925" s="141"/>
      <c r="Y925" s="141"/>
      <c r="Z925" s="141"/>
      <c r="AA925" s="141"/>
      <c r="AB925" s="141"/>
      <c r="AC925" s="141"/>
      <c r="AD925" s="146"/>
      <c r="AE925" s="141"/>
      <c r="AF925" s="141"/>
      <c r="AG925" s="141"/>
      <c r="AH925" s="141"/>
      <c r="AI925" s="141"/>
      <c r="AJ925" s="141"/>
      <c r="AK925" s="141"/>
      <c r="AL925" s="141"/>
      <c r="AM925" s="141"/>
      <c r="AN925" s="141"/>
      <c r="AO925" s="141"/>
      <c r="AP925" s="141"/>
      <c r="AQ925" s="141"/>
      <c r="AR925" s="141"/>
      <c r="AS925" s="141"/>
      <c r="AT925" s="141"/>
      <c r="AU925" s="141"/>
      <c r="AV925" s="141"/>
      <c r="AW925" s="141"/>
      <c r="AX925" s="141"/>
      <c r="AY925" s="141"/>
      <c r="AZ925" s="141"/>
      <c r="BA925" s="141"/>
      <c r="BB925" s="141"/>
      <c r="BC925" s="141"/>
    </row>
    <row r="926" spans="1:55" ht="15.75" customHeight="1">
      <c r="A926" s="141"/>
      <c r="B926" s="141"/>
      <c r="C926" s="141"/>
      <c r="D926" s="141"/>
      <c r="E926" s="141"/>
      <c r="F926" s="141"/>
      <c r="G926" s="141"/>
      <c r="H926" s="141"/>
      <c r="I926" s="141"/>
      <c r="J926" s="141"/>
      <c r="K926" s="141"/>
      <c r="L926" s="141"/>
      <c r="M926" s="141"/>
      <c r="N926" s="141"/>
      <c r="O926" s="141"/>
      <c r="P926" s="141"/>
      <c r="Q926" s="141"/>
      <c r="R926" s="141"/>
      <c r="S926" s="141"/>
      <c r="T926" s="141"/>
      <c r="U926" s="141"/>
      <c r="V926" s="141"/>
      <c r="W926" s="141"/>
      <c r="X926" s="141"/>
      <c r="Y926" s="141"/>
      <c r="Z926" s="141"/>
      <c r="AA926" s="141"/>
      <c r="AB926" s="141"/>
      <c r="AC926" s="141"/>
      <c r="AD926" s="146"/>
      <c r="AE926" s="141"/>
      <c r="AF926" s="141"/>
      <c r="AG926" s="141"/>
      <c r="AH926" s="141"/>
      <c r="AI926" s="141"/>
      <c r="AJ926" s="141"/>
      <c r="AK926" s="141"/>
      <c r="AL926" s="141"/>
      <c r="AM926" s="141"/>
      <c r="AN926" s="141"/>
      <c r="AO926" s="141"/>
      <c r="AP926" s="141"/>
      <c r="AQ926" s="141"/>
      <c r="AR926" s="141"/>
      <c r="AS926" s="141"/>
      <c r="AT926" s="141"/>
      <c r="AU926" s="141"/>
      <c r="AV926" s="141"/>
      <c r="AW926" s="141"/>
      <c r="AX926" s="141"/>
      <c r="AY926" s="141"/>
      <c r="AZ926" s="141"/>
      <c r="BA926" s="141"/>
      <c r="BB926" s="141"/>
      <c r="BC926" s="141"/>
    </row>
    <row r="927" spans="1:55" ht="15.75" customHeight="1">
      <c r="A927" s="141"/>
      <c r="B927" s="141"/>
      <c r="C927" s="141"/>
      <c r="D927" s="141"/>
      <c r="E927" s="141"/>
      <c r="F927" s="141"/>
      <c r="G927" s="141"/>
      <c r="H927" s="141"/>
      <c r="I927" s="141"/>
      <c r="J927" s="141"/>
      <c r="K927" s="141"/>
      <c r="L927" s="141"/>
      <c r="M927" s="141"/>
      <c r="N927" s="141"/>
      <c r="O927" s="141"/>
      <c r="P927" s="141"/>
      <c r="Q927" s="141"/>
      <c r="R927" s="141"/>
      <c r="S927" s="141"/>
      <c r="T927" s="141"/>
      <c r="U927" s="141"/>
      <c r="V927" s="141"/>
      <c r="W927" s="141"/>
      <c r="X927" s="141"/>
      <c r="Y927" s="141"/>
      <c r="Z927" s="141"/>
      <c r="AA927" s="141"/>
      <c r="AB927" s="141"/>
      <c r="AC927" s="141"/>
      <c r="AD927" s="146"/>
      <c r="AE927" s="141"/>
      <c r="AF927" s="141"/>
      <c r="AG927" s="141"/>
      <c r="AH927" s="141"/>
      <c r="AI927" s="141"/>
      <c r="AJ927" s="141"/>
      <c r="AK927" s="141"/>
      <c r="AL927" s="141"/>
      <c r="AM927" s="141"/>
      <c r="AN927" s="141"/>
      <c r="AO927" s="141"/>
      <c r="AP927" s="141"/>
      <c r="AQ927" s="141"/>
      <c r="AR927" s="141"/>
      <c r="AS927" s="141"/>
      <c r="AT927" s="141"/>
      <c r="AU927" s="141"/>
      <c r="AV927" s="141"/>
      <c r="AW927" s="141"/>
      <c r="AX927" s="141"/>
      <c r="AY927" s="141"/>
      <c r="AZ927" s="141"/>
      <c r="BA927" s="141"/>
      <c r="BB927" s="141"/>
      <c r="BC927" s="141"/>
    </row>
    <row r="928" spans="1:55" ht="15.75" customHeight="1">
      <c r="A928" s="141"/>
      <c r="B928" s="141"/>
      <c r="C928" s="141"/>
      <c r="D928" s="141"/>
      <c r="E928" s="141"/>
      <c r="F928" s="141"/>
      <c r="G928" s="141"/>
      <c r="H928" s="141"/>
      <c r="I928" s="141"/>
      <c r="J928" s="141"/>
      <c r="K928" s="141"/>
      <c r="L928" s="141"/>
      <c r="M928" s="141"/>
      <c r="N928" s="141"/>
      <c r="O928" s="141"/>
      <c r="P928" s="141"/>
      <c r="Q928" s="141"/>
      <c r="R928" s="141"/>
      <c r="S928" s="141"/>
      <c r="T928" s="141"/>
      <c r="U928" s="141"/>
      <c r="V928" s="141"/>
      <c r="W928" s="141"/>
      <c r="X928" s="141"/>
      <c r="Y928" s="141"/>
      <c r="Z928" s="141"/>
      <c r="AA928" s="141"/>
      <c r="AB928" s="141"/>
      <c r="AC928" s="141"/>
      <c r="AD928" s="146"/>
      <c r="AE928" s="141"/>
      <c r="AF928" s="141"/>
      <c r="AG928" s="141"/>
      <c r="AH928" s="141"/>
      <c r="AI928" s="141"/>
      <c r="AJ928" s="141"/>
      <c r="AK928" s="141"/>
      <c r="AL928" s="141"/>
      <c r="AM928" s="141"/>
      <c r="AN928" s="141"/>
      <c r="AO928" s="141"/>
      <c r="AP928" s="141"/>
      <c r="AQ928" s="141"/>
      <c r="AR928" s="141"/>
      <c r="AS928" s="141"/>
      <c r="AT928" s="141"/>
      <c r="AU928" s="141"/>
      <c r="AV928" s="141"/>
      <c r="AW928" s="141"/>
      <c r="AX928" s="141"/>
      <c r="AY928" s="141"/>
      <c r="AZ928" s="141"/>
      <c r="BA928" s="141"/>
      <c r="BB928" s="141"/>
      <c r="BC928" s="141"/>
    </row>
    <row r="929" spans="1:55" ht="15.75" customHeight="1">
      <c r="A929" s="141"/>
      <c r="B929" s="141"/>
      <c r="C929" s="141"/>
      <c r="D929" s="141"/>
      <c r="E929" s="141"/>
      <c r="F929" s="141"/>
      <c r="G929" s="141"/>
      <c r="H929" s="141"/>
      <c r="I929" s="141"/>
      <c r="J929" s="141"/>
      <c r="K929" s="141"/>
      <c r="L929" s="141"/>
      <c r="M929" s="141"/>
      <c r="N929" s="141"/>
      <c r="O929" s="141"/>
      <c r="P929" s="141"/>
      <c r="Q929" s="141"/>
      <c r="R929" s="141"/>
      <c r="S929" s="141"/>
      <c r="T929" s="141"/>
      <c r="U929" s="141"/>
      <c r="V929" s="141"/>
      <c r="W929" s="141"/>
      <c r="X929" s="141"/>
      <c r="Y929" s="141"/>
      <c r="Z929" s="141"/>
      <c r="AA929" s="141"/>
      <c r="AB929" s="141"/>
      <c r="AC929" s="141"/>
      <c r="AD929" s="146"/>
      <c r="AE929" s="141"/>
      <c r="AF929" s="141"/>
      <c r="AG929" s="141"/>
      <c r="AH929" s="141"/>
      <c r="AI929" s="141"/>
      <c r="AJ929" s="141"/>
      <c r="AK929" s="141"/>
      <c r="AL929" s="141"/>
      <c r="AM929" s="141"/>
      <c r="AN929" s="141"/>
      <c r="AO929" s="141"/>
      <c r="AP929" s="141"/>
      <c r="AQ929" s="141"/>
      <c r="AR929" s="141"/>
      <c r="AS929" s="141"/>
      <c r="AT929" s="141"/>
      <c r="AU929" s="141"/>
      <c r="AV929" s="141"/>
      <c r="AW929" s="141"/>
      <c r="AX929" s="141"/>
      <c r="AY929" s="141"/>
      <c r="AZ929" s="141"/>
      <c r="BA929" s="141"/>
      <c r="BB929" s="141"/>
      <c r="BC929" s="141"/>
    </row>
    <row r="930" spans="1:55" ht="15.75" customHeight="1">
      <c r="A930" s="141"/>
      <c r="B930" s="141"/>
      <c r="C930" s="141"/>
      <c r="D930" s="141"/>
      <c r="E930" s="141"/>
      <c r="F930" s="141"/>
      <c r="G930" s="141"/>
      <c r="H930" s="141"/>
      <c r="I930" s="141"/>
      <c r="J930" s="141"/>
      <c r="K930" s="141"/>
      <c r="L930" s="141"/>
      <c r="M930" s="141"/>
      <c r="N930" s="141"/>
      <c r="O930" s="141"/>
      <c r="P930" s="141"/>
      <c r="Q930" s="141"/>
      <c r="R930" s="141"/>
      <c r="S930" s="141"/>
      <c r="T930" s="141"/>
      <c r="U930" s="141"/>
      <c r="V930" s="141"/>
      <c r="W930" s="141"/>
      <c r="X930" s="141"/>
      <c r="Y930" s="141"/>
      <c r="Z930" s="141"/>
      <c r="AA930" s="141"/>
      <c r="AB930" s="141"/>
      <c r="AC930" s="141"/>
      <c r="AD930" s="146"/>
      <c r="AE930" s="141"/>
      <c r="AF930" s="141"/>
      <c r="AG930" s="141"/>
      <c r="AH930" s="141"/>
      <c r="AI930" s="141"/>
      <c r="AJ930" s="141"/>
      <c r="AK930" s="141"/>
      <c r="AL930" s="141"/>
      <c r="AM930" s="141"/>
      <c r="AN930" s="141"/>
      <c r="AO930" s="141"/>
      <c r="AP930" s="141"/>
      <c r="AQ930" s="141"/>
      <c r="AR930" s="141"/>
      <c r="AS930" s="141"/>
      <c r="AT930" s="141"/>
      <c r="AU930" s="141"/>
      <c r="AV930" s="141"/>
      <c r="AW930" s="141"/>
      <c r="AX930" s="141"/>
      <c r="AY930" s="141"/>
      <c r="AZ930" s="141"/>
      <c r="BA930" s="141"/>
      <c r="BB930" s="141"/>
      <c r="BC930" s="141"/>
    </row>
    <row r="931" spans="1:55" ht="15.75" customHeight="1">
      <c r="A931" s="141"/>
      <c r="B931" s="141"/>
      <c r="C931" s="141"/>
      <c r="D931" s="141"/>
      <c r="E931" s="141"/>
      <c r="F931" s="141"/>
      <c r="G931" s="141"/>
      <c r="H931" s="141"/>
      <c r="I931" s="141"/>
      <c r="J931" s="141"/>
      <c r="K931" s="141"/>
      <c r="L931" s="141"/>
      <c r="M931" s="141"/>
      <c r="N931" s="141"/>
      <c r="O931" s="141"/>
      <c r="P931" s="141"/>
      <c r="Q931" s="141"/>
      <c r="R931" s="141"/>
      <c r="S931" s="141"/>
      <c r="T931" s="141"/>
      <c r="U931" s="141"/>
      <c r="V931" s="141"/>
      <c r="W931" s="141"/>
      <c r="X931" s="141"/>
      <c r="Y931" s="141"/>
      <c r="Z931" s="141"/>
      <c r="AA931" s="141"/>
      <c r="AB931" s="141"/>
      <c r="AC931" s="141"/>
      <c r="AD931" s="146"/>
      <c r="AE931" s="141"/>
      <c r="AF931" s="141"/>
      <c r="AG931" s="141"/>
      <c r="AH931" s="141"/>
      <c r="AI931" s="141"/>
      <c r="AJ931" s="141"/>
      <c r="AK931" s="141"/>
      <c r="AL931" s="141"/>
      <c r="AM931" s="141"/>
      <c r="AN931" s="141"/>
      <c r="AO931" s="141"/>
      <c r="AP931" s="141"/>
      <c r="AQ931" s="141"/>
      <c r="AR931" s="141"/>
      <c r="AS931" s="141"/>
      <c r="AT931" s="141"/>
      <c r="AU931" s="141"/>
      <c r="AV931" s="141"/>
      <c r="AW931" s="141"/>
      <c r="AX931" s="141"/>
      <c r="AY931" s="141"/>
      <c r="AZ931" s="141"/>
      <c r="BA931" s="141"/>
      <c r="BB931" s="141"/>
      <c r="BC931" s="141"/>
    </row>
    <row r="932" spans="1:55" ht="15.75" customHeight="1">
      <c r="A932" s="141"/>
      <c r="B932" s="141"/>
      <c r="C932" s="141"/>
      <c r="D932" s="141"/>
      <c r="E932" s="141"/>
      <c r="F932" s="141"/>
      <c r="G932" s="141"/>
      <c r="H932" s="141"/>
      <c r="I932" s="141"/>
      <c r="J932" s="141"/>
      <c r="K932" s="141"/>
      <c r="L932" s="141"/>
      <c r="M932" s="141"/>
      <c r="N932" s="141"/>
      <c r="O932" s="141"/>
      <c r="P932" s="141"/>
      <c r="Q932" s="141"/>
      <c r="R932" s="141"/>
      <c r="S932" s="141"/>
      <c r="T932" s="141"/>
      <c r="U932" s="141"/>
      <c r="V932" s="141"/>
      <c r="W932" s="141"/>
      <c r="X932" s="141"/>
      <c r="Y932" s="141"/>
      <c r="Z932" s="141"/>
      <c r="AA932" s="141"/>
      <c r="AB932" s="141"/>
      <c r="AC932" s="141"/>
      <c r="AD932" s="146"/>
      <c r="AE932" s="141"/>
      <c r="AF932" s="141"/>
      <c r="AG932" s="141"/>
      <c r="AH932" s="141"/>
      <c r="AI932" s="141"/>
      <c r="AJ932" s="141"/>
      <c r="AK932" s="141"/>
      <c r="AL932" s="141"/>
      <c r="AM932" s="141"/>
      <c r="AN932" s="141"/>
      <c r="AO932" s="141"/>
      <c r="AP932" s="141"/>
      <c r="AQ932" s="141"/>
      <c r="AR932" s="141"/>
      <c r="AS932" s="141"/>
      <c r="AT932" s="141"/>
      <c r="AU932" s="141"/>
      <c r="AV932" s="141"/>
      <c r="AW932" s="141"/>
      <c r="AX932" s="141"/>
      <c r="AY932" s="141"/>
      <c r="AZ932" s="141"/>
      <c r="BA932" s="141"/>
      <c r="BB932" s="141"/>
      <c r="BC932" s="141"/>
    </row>
    <row r="933" spans="1:55" ht="15.75" customHeight="1">
      <c r="A933" s="141"/>
      <c r="B933" s="141"/>
      <c r="C933" s="141"/>
      <c r="D933" s="141"/>
      <c r="E933" s="141"/>
      <c r="F933" s="141"/>
      <c r="G933" s="141"/>
      <c r="H933" s="141"/>
      <c r="I933" s="141"/>
      <c r="J933" s="141"/>
      <c r="K933" s="141"/>
      <c r="L933" s="141"/>
      <c r="M933" s="141"/>
      <c r="N933" s="141"/>
      <c r="O933" s="141"/>
      <c r="P933" s="141"/>
      <c r="Q933" s="141"/>
      <c r="R933" s="141"/>
      <c r="S933" s="141"/>
      <c r="T933" s="141"/>
      <c r="U933" s="141"/>
      <c r="V933" s="141"/>
      <c r="W933" s="141"/>
      <c r="X933" s="141"/>
      <c r="Y933" s="141"/>
      <c r="Z933" s="141"/>
      <c r="AA933" s="141"/>
      <c r="AB933" s="141"/>
      <c r="AC933" s="141"/>
      <c r="AD933" s="146"/>
      <c r="AE933" s="141"/>
      <c r="AF933" s="141"/>
      <c r="AG933" s="141"/>
      <c r="AH933" s="141"/>
      <c r="AI933" s="141"/>
      <c r="AJ933" s="141"/>
      <c r="AK933" s="141"/>
      <c r="AL933" s="141"/>
      <c r="AM933" s="141"/>
      <c r="AN933" s="141"/>
      <c r="AO933" s="141"/>
      <c r="AP933" s="141"/>
      <c r="AQ933" s="141"/>
      <c r="AR933" s="141"/>
      <c r="AS933" s="141"/>
      <c r="AT933" s="141"/>
      <c r="AU933" s="141"/>
      <c r="AV933" s="141"/>
      <c r="AW933" s="141"/>
      <c r="AX933" s="141"/>
      <c r="AY933" s="141"/>
      <c r="AZ933" s="141"/>
      <c r="BA933" s="141"/>
      <c r="BB933" s="141"/>
      <c r="BC933" s="141"/>
    </row>
    <row r="934" spans="1:55" ht="15.75" customHeight="1">
      <c r="A934" s="141"/>
      <c r="B934" s="141"/>
      <c r="C934" s="141"/>
      <c r="D934" s="141"/>
      <c r="E934" s="141"/>
      <c r="F934" s="141"/>
      <c r="G934" s="141"/>
      <c r="H934" s="141"/>
      <c r="I934" s="141"/>
      <c r="J934" s="141"/>
      <c r="K934" s="141"/>
      <c r="L934" s="141"/>
      <c r="M934" s="141"/>
      <c r="N934" s="141"/>
      <c r="O934" s="141"/>
      <c r="P934" s="141"/>
      <c r="Q934" s="141"/>
      <c r="R934" s="141"/>
      <c r="S934" s="141"/>
      <c r="T934" s="141"/>
      <c r="U934" s="141"/>
      <c r="V934" s="141"/>
      <c r="W934" s="141"/>
      <c r="X934" s="141"/>
      <c r="Y934" s="141"/>
      <c r="Z934" s="141"/>
      <c r="AA934" s="141"/>
      <c r="AB934" s="141"/>
      <c r="AC934" s="141"/>
      <c r="AD934" s="146"/>
      <c r="AE934" s="141"/>
      <c r="AF934" s="141"/>
      <c r="AG934" s="141"/>
      <c r="AH934" s="141"/>
      <c r="AI934" s="141"/>
      <c r="AJ934" s="141"/>
      <c r="AK934" s="141"/>
      <c r="AL934" s="141"/>
      <c r="AM934" s="141"/>
      <c r="AN934" s="141"/>
      <c r="AO934" s="141"/>
      <c r="AP934" s="141"/>
      <c r="AQ934" s="141"/>
      <c r="AR934" s="141"/>
      <c r="AS934" s="141"/>
      <c r="AT934" s="141"/>
      <c r="AU934" s="141"/>
      <c r="AV934" s="141"/>
      <c r="AW934" s="141"/>
      <c r="AX934" s="141"/>
      <c r="AY934" s="141"/>
      <c r="AZ934" s="141"/>
      <c r="BA934" s="141"/>
      <c r="BB934" s="141"/>
      <c r="BC934" s="141"/>
    </row>
    <row r="935" spans="1:55" ht="15.75" customHeight="1">
      <c r="A935" s="141"/>
      <c r="B935" s="141"/>
      <c r="C935" s="141"/>
      <c r="D935" s="141"/>
      <c r="E935" s="141"/>
      <c r="F935" s="141"/>
      <c r="G935" s="141"/>
      <c r="H935" s="141"/>
      <c r="I935" s="141"/>
      <c r="J935" s="141"/>
      <c r="K935" s="141"/>
      <c r="L935" s="141"/>
      <c r="M935" s="141"/>
      <c r="N935" s="141"/>
      <c r="O935" s="141"/>
      <c r="P935" s="141"/>
      <c r="Q935" s="141"/>
      <c r="R935" s="141"/>
      <c r="S935" s="141"/>
      <c r="T935" s="141"/>
      <c r="U935" s="141"/>
      <c r="V935" s="141"/>
      <c r="W935" s="141"/>
      <c r="X935" s="141"/>
      <c r="Y935" s="141"/>
      <c r="Z935" s="141"/>
      <c r="AA935" s="141"/>
      <c r="AB935" s="141"/>
      <c r="AC935" s="141"/>
      <c r="AD935" s="146"/>
      <c r="AE935" s="141"/>
      <c r="AF935" s="141"/>
      <c r="AG935" s="141"/>
      <c r="AH935" s="141"/>
      <c r="AI935" s="141"/>
      <c r="AJ935" s="141"/>
      <c r="AK935" s="141"/>
      <c r="AL935" s="141"/>
      <c r="AM935" s="141"/>
      <c r="AN935" s="141"/>
      <c r="AO935" s="141"/>
      <c r="AP935" s="141"/>
      <c r="AQ935" s="141"/>
      <c r="AR935" s="141"/>
      <c r="AS935" s="141"/>
      <c r="AT935" s="141"/>
      <c r="AU935" s="141"/>
      <c r="AV935" s="141"/>
      <c r="AW935" s="141"/>
      <c r="AX935" s="141"/>
      <c r="AY935" s="141"/>
      <c r="AZ935" s="141"/>
      <c r="BA935" s="141"/>
      <c r="BB935" s="141"/>
      <c r="BC935" s="141"/>
    </row>
    <row r="936" spans="1:55" ht="15.75" customHeight="1">
      <c r="A936" s="141"/>
      <c r="B936" s="141"/>
      <c r="C936" s="141"/>
      <c r="D936" s="141"/>
      <c r="E936" s="141"/>
      <c r="F936" s="141"/>
      <c r="G936" s="141"/>
      <c r="H936" s="141"/>
      <c r="I936" s="141"/>
      <c r="J936" s="141"/>
      <c r="K936" s="141"/>
      <c r="L936" s="141"/>
      <c r="M936" s="141"/>
      <c r="N936" s="141"/>
      <c r="O936" s="141"/>
      <c r="P936" s="141"/>
      <c r="Q936" s="141"/>
      <c r="R936" s="141"/>
      <c r="S936" s="141"/>
      <c r="T936" s="141"/>
      <c r="U936" s="141"/>
      <c r="V936" s="141"/>
      <c r="W936" s="141"/>
      <c r="X936" s="141"/>
      <c r="Y936" s="141"/>
      <c r="Z936" s="141"/>
      <c r="AA936" s="141"/>
      <c r="AB936" s="141"/>
      <c r="AC936" s="141"/>
      <c r="AD936" s="146"/>
      <c r="AE936" s="141"/>
      <c r="AF936" s="141"/>
      <c r="AG936" s="141"/>
      <c r="AH936" s="141"/>
      <c r="AI936" s="141"/>
      <c r="AJ936" s="141"/>
      <c r="AK936" s="141"/>
      <c r="AL936" s="141"/>
      <c r="AM936" s="141"/>
      <c r="AN936" s="141"/>
      <c r="AO936" s="141"/>
      <c r="AP936" s="141"/>
      <c r="AQ936" s="141"/>
      <c r="AR936" s="141"/>
      <c r="AS936" s="141"/>
      <c r="AT936" s="141"/>
      <c r="AU936" s="141"/>
      <c r="AV936" s="141"/>
      <c r="AW936" s="141"/>
      <c r="AX936" s="141"/>
      <c r="AY936" s="141"/>
      <c r="AZ936" s="141"/>
      <c r="BA936" s="141"/>
      <c r="BB936" s="141"/>
      <c r="BC936" s="141"/>
    </row>
    <row r="937" spans="1:55" ht="15.75" customHeight="1">
      <c r="A937" s="141"/>
      <c r="B937" s="141"/>
      <c r="C937" s="141"/>
      <c r="D937" s="141"/>
      <c r="E937" s="141"/>
      <c r="F937" s="141"/>
      <c r="G937" s="141"/>
      <c r="H937" s="141"/>
      <c r="I937" s="141"/>
      <c r="J937" s="141"/>
      <c r="K937" s="141"/>
      <c r="L937" s="141"/>
      <c r="M937" s="141"/>
      <c r="N937" s="141"/>
      <c r="O937" s="141"/>
      <c r="P937" s="141"/>
      <c r="Q937" s="141"/>
      <c r="R937" s="141"/>
      <c r="S937" s="141"/>
      <c r="T937" s="141"/>
      <c r="U937" s="141"/>
      <c r="V937" s="141"/>
      <c r="W937" s="141"/>
      <c r="X937" s="141"/>
      <c r="Y937" s="141"/>
      <c r="Z937" s="141"/>
      <c r="AA937" s="141"/>
      <c r="AB937" s="141"/>
      <c r="AC937" s="141"/>
      <c r="AD937" s="146"/>
      <c r="AE937" s="141"/>
      <c r="AF937" s="141"/>
      <c r="AG937" s="141"/>
      <c r="AH937" s="141"/>
      <c r="AI937" s="141"/>
      <c r="AJ937" s="141"/>
      <c r="AK937" s="141"/>
      <c r="AL937" s="141"/>
      <c r="AM937" s="141"/>
      <c r="AN937" s="141"/>
      <c r="AO937" s="141"/>
      <c r="AP937" s="141"/>
      <c r="AQ937" s="141"/>
      <c r="AR937" s="141"/>
      <c r="AS937" s="141"/>
      <c r="AT937" s="141"/>
      <c r="AU937" s="141"/>
      <c r="AV937" s="141"/>
      <c r="AW937" s="141"/>
      <c r="AX937" s="141"/>
      <c r="AY937" s="141"/>
      <c r="AZ937" s="141"/>
      <c r="BA937" s="141"/>
      <c r="BB937" s="141"/>
      <c r="BC937" s="141"/>
    </row>
    <row r="938" spans="1:55" ht="15.75" customHeight="1">
      <c r="A938" s="141"/>
      <c r="B938" s="141"/>
      <c r="C938" s="141"/>
      <c r="D938" s="141"/>
      <c r="E938" s="141"/>
      <c r="F938" s="141"/>
      <c r="G938" s="141"/>
      <c r="H938" s="141"/>
      <c r="I938" s="141"/>
      <c r="J938" s="141"/>
      <c r="K938" s="141"/>
      <c r="L938" s="141"/>
      <c r="M938" s="141"/>
      <c r="N938" s="141"/>
      <c r="O938" s="141"/>
      <c r="P938" s="141"/>
      <c r="Q938" s="141"/>
      <c r="R938" s="141"/>
      <c r="S938" s="141"/>
      <c r="T938" s="141"/>
      <c r="U938" s="141"/>
      <c r="V938" s="141"/>
      <c r="W938" s="141"/>
      <c r="X938" s="141"/>
      <c r="Y938" s="141"/>
      <c r="Z938" s="141"/>
      <c r="AA938" s="141"/>
      <c r="AB938" s="141"/>
      <c r="AC938" s="141"/>
      <c r="AD938" s="146"/>
      <c r="AE938" s="141"/>
      <c r="AF938" s="141"/>
      <c r="AG938" s="141"/>
      <c r="AH938" s="141"/>
      <c r="AI938" s="141"/>
      <c r="AJ938" s="141"/>
      <c r="AK938" s="141"/>
      <c r="AL938" s="141"/>
      <c r="AM938" s="141"/>
      <c r="AN938" s="141"/>
      <c r="AO938" s="141"/>
      <c r="AP938" s="141"/>
      <c r="AQ938" s="141"/>
      <c r="AR938" s="141"/>
      <c r="AS938" s="141"/>
      <c r="AT938" s="141"/>
      <c r="AU938" s="141"/>
      <c r="AV938" s="141"/>
      <c r="AW938" s="141"/>
      <c r="AX938" s="141"/>
      <c r="AY938" s="141"/>
      <c r="AZ938" s="141"/>
      <c r="BA938" s="141"/>
      <c r="BB938" s="141"/>
      <c r="BC938" s="141"/>
    </row>
    <row r="939" spans="1:55" ht="15.75" customHeight="1">
      <c r="A939" s="141"/>
      <c r="B939" s="141"/>
      <c r="C939" s="141"/>
      <c r="D939" s="141"/>
      <c r="E939" s="141"/>
      <c r="F939" s="141"/>
      <c r="G939" s="141"/>
      <c r="H939" s="141"/>
      <c r="I939" s="141"/>
      <c r="J939" s="141"/>
      <c r="K939" s="141"/>
      <c r="L939" s="141"/>
      <c r="M939" s="141"/>
      <c r="N939" s="141"/>
      <c r="O939" s="141"/>
      <c r="P939" s="141"/>
      <c r="Q939" s="141"/>
      <c r="R939" s="141"/>
      <c r="S939" s="141"/>
      <c r="T939" s="141"/>
      <c r="U939" s="141"/>
      <c r="V939" s="141"/>
      <c r="W939" s="141"/>
      <c r="X939" s="141"/>
      <c r="Y939" s="141"/>
      <c r="Z939" s="141"/>
      <c r="AA939" s="141"/>
      <c r="AB939" s="141"/>
      <c r="AC939" s="141"/>
      <c r="AD939" s="146"/>
      <c r="AE939" s="141"/>
      <c r="AF939" s="141"/>
      <c r="AG939" s="141"/>
      <c r="AH939" s="141"/>
      <c r="AI939" s="141"/>
      <c r="AJ939" s="141"/>
      <c r="AK939" s="141"/>
      <c r="AL939" s="141"/>
      <c r="AM939" s="141"/>
      <c r="AN939" s="141"/>
      <c r="AO939" s="141"/>
      <c r="AP939" s="141"/>
      <c r="AQ939" s="141"/>
      <c r="AR939" s="141"/>
      <c r="AS939" s="141"/>
      <c r="AT939" s="141"/>
      <c r="AU939" s="141"/>
      <c r="AV939" s="141"/>
      <c r="AW939" s="141"/>
      <c r="AX939" s="141"/>
      <c r="AY939" s="141"/>
      <c r="AZ939" s="141"/>
      <c r="BA939" s="141"/>
      <c r="BB939" s="141"/>
      <c r="BC939" s="141"/>
    </row>
    <row r="940" spans="1:55" ht="15.75" customHeight="1">
      <c r="A940" s="141"/>
      <c r="B940" s="141"/>
      <c r="C940" s="141"/>
      <c r="D940" s="141"/>
      <c r="E940" s="141"/>
      <c r="F940" s="141"/>
      <c r="G940" s="141"/>
      <c r="H940" s="141"/>
      <c r="I940" s="141"/>
      <c r="J940" s="141"/>
      <c r="K940" s="141"/>
      <c r="L940" s="141"/>
      <c r="M940" s="141"/>
      <c r="N940" s="141"/>
      <c r="O940" s="141"/>
      <c r="P940" s="141"/>
      <c r="Q940" s="141"/>
      <c r="R940" s="141"/>
      <c r="S940" s="141"/>
      <c r="T940" s="141"/>
      <c r="U940" s="141"/>
      <c r="V940" s="141"/>
      <c r="W940" s="141"/>
      <c r="X940" s="141"/>
      <c r="Y940" s="141"/>
      <c r="Z940" s="141"/>
      <c r="AA940" s="141"/>
      <c r="AB940" s="141"/>
      <c r="AC940" s="141"/>
      <c r="AD940" s="146"/>
      <c r="AE940" s="141"/>
      <c r="AF940" s="141"/>
      <c r="AG940" s="141"/>
      <c r="AH940" s="141"/>
      <c r="AI940" s="141"/>
      <c r="AJ940" s="141"/>
      <c r="AK940" s="141"/>
      <c r="AL940" s="141"/>
      <c r="AM940" s="141"/>
      <c r="AN940" s="141"/>
      <c r="AO940" s="141"/>
      <c r="AP940" s="141"/>
      <c r="AQ940" s="141"/>
      <c r="AR940" s="141"/>
      <c r="AS940" s="141"/>
      <c r="AT940" s="141"/>
      <c r="AU940" s="141"/>
      <c r="AV940" s="141"/>
      <c r="AW940" s="141"/>
      <c r="AX940" s="141"/>
      <c r="AY940" s="141"/>
      <c r="AZ940" s="141"/>
      <c r="BA940" s="141"/>
      <c r="BB940" s="141"/>
      <c r="BC940" s="141"/>
    </row>
    <row r="941" spans="1:55" ht="15.75" customHeight="1">
      <c r="A941" s="141"/>
      <c r="B941" s="141"/>
      <c r="C941" s="141"/>
      <c r="D941" s="141"/>
      <c r="E941" s="141"/>
      <c r="F941" s="141"/>
      <c r="G941" s="141"/>
      <c r="H941" s="141"/>
      <c r="I941" s="141"/>
      <c r="J941" s="141"/>
      <c r="K941" s="141"/>
      <c r="L941" s="141"/>
      <c r="M941" s="141"/>
      <c r="N941" s="141"/>
      <c r="O941" s="141"/>
      <c r="P941" s="141"/>
      <c r="Q941" s="141"/>
      <c r="R941" s="141"/>
      <c r="S941" s="141"/>
      <c r="T941" s="141"/>
      <c r="U941" s="141"/>
      <c r="V941" s="141"/>
      <c r="W941" s="141"/>
      <c r="X941" s="141"/>
      <c r="Y941" s="141"/>
      <c r="Z941" s="141"/>
      <c r="AA941" s="141"/>
      <c r="AB941" s="141"/>
      <c r="AC941" s="141"/>
      <c r="AD941" s="146"/>
      <c r="AE941" s="141"/>
      <c r="AF941" s="141"/>
      <c r="AG941" s="141"/>
      <c r="AH941" s="141"/>
      <c r="AI941" s="141"/>
      <c r="AJ941" s="141"/>
      <c r="AK941" s="141"/>
      <c r="AL941" s="141"/>
      <c r="AM941" s="141"/>
      <c r="AN941" s="141"/>
      <c r="AO941" s="141"/>
      <c r="AP941" s="141"/>
      <c r="AQ941" s="141"/>
      <c r="AR941" s="141"/>
      <c r="AS941" s="141"/>
      <c r="AT941" s="141"/>
      <c r="AU941" s="141"/>
      <c r="AV941" s="141"/>
      <c r="AW941" s="141"/>
      <c r="AX941" s="141"/>
      <c r="AY941" s="141"/>
      <c r="AZ941" s="141"/>
      <c r="BA941" s="141"/>
      <c r="BB941" s="141"/>
      <c r="BC941" s="141"/>
    </row>
    <row r="942" spans="1:55" ht="15.75" customHeight="1">
      <c r="A942" s="141"/>
      <c r="B942" s="141"/>
      <c r="C942" s="141"/>
      <c r="D942" s="141"/>
      <c r="E942" s="141"/>
      <c r="F942" s="141"/>
      <c r="G942" s="141"/>
      <c r="H942" s="141"/>
      <c r="I942" s="141"/>
      <c r="J942" s="141"/>
      <c r="K942" s="141"/>
      <c r="L942" s="141"/>
      <c r="M942" s="141"/>
      <c r="N942" s="141"/>
      <c r="O942" s="141"/>
      <c r="P942" s="141"/>
      <c r="Q942" s="141"/>
      <c r="R942" s="141"/>
      <c r="S942" s="141"/>
      <c r="T942" s="141"/>
      <c r="U942" s="141"/>
      <c r="V942" s="141"/>
      <c r="W942" s="141"/>
      <c r="X942" s="141"/>
      <c r="Y942" s="141"/>
      <c r="Z942" s="141"/>
      <c r="AA942" s="141"/>
      <c r="AB942" s="141"/>
      <c r="AC942" s="141"/>
      <c r="AD942" s="146"/>
      <c r="AE942" s="141"/>
      <c r="AF942" s="141"/>
      <c r="AG942" s="141"/>
      <c r="AH942" s="141"/>
      <c r="AI942" s="141"/>
      <c r="AJ942" s="141"/>
      <c r="AK942" s="141"/>
      <c r="AL942" s="141"/>
      <c r="AM942" s="141"/>
      <c r="AN942" s="141"/>
      <c r="AO942" s="141"/>
      <c r="AP942" s="141"/>
      <c r="AQ942" s="141"/>
      <c r="AR942" s="141"/>
      <c r="AS942" s="141"/>
      <c r="AT942" s="141"/>
      <c r="AU942" s="141"/>
      <c r="AV942" s="141"/>
      <c r="AW942" s="141"/>
      <c r="AX942" s="141"/>
      <c r="AY942" s="141"/>
      <c r="AZ942" s="141"/>
      <c r="BA942" s="141"/>
      <c r="BB942" s="141"/>
      <c r="BC942" s="141"/>
    </row>
    <row r="943" spans="1:55" ht="15.75" customHeight="1">
      <c r="A943" s="141"/>
      <c r="B943" s="141"/>
      <c r="C943" s="141"/>
      <c r="D943" s="141"/>
      <c r="E943" s="141"/>
      <c r="F943" s="141"/>
      <c r="G943" s="141"/>
      <c r="H943" s="141"/>
      <c r="I943" s="141"/>
      <c r="J943" s="141"/>
      <c r="K943" s="141"/>
      <c r="L943" s="141"/>
      <c r="M943" s="141"/>
      <c r="N943" s="141"/>
      <c r="O943" s="141"/>
      <c r="P943" s="141"/>
      <c r="Q943" s="141"/>
      <c r="R943" s="141"/>
      <c r="S943" s="141"/>
      <c r="T943" s="141"/>
      <c r="U943" s="141"/>
      <c r="V943" s="141"/>
      <c r="W943" s="141"/>
      <c r="X943" s="141"/>
      <c r="Y943" s="141"/>
      <c r="Z943" s="141"/>
      <c r="AA943" s="141"/>
      <c r="AB943" s="141"/>
      <c r="AC943" s="141"/>
      <c r="AD943" s="146"/>
      <c r="AE943" s="141"/>
      <c r="AF943" s="141"/>
      <c r="AG943" s="141"/>
      <c r="AH943" s="141"/>
      <c r="AI943" s="141"/>
      <c r="AJ943" s="141"/>
      <c r="AK943" s="141"/>
      <c r="AL943" s="141"/>
      <c r="AM943" s="141"/>
      <c r="AN943" s="141"/>
      <c r="AO943" s="141"/>
      <c r="AP943" s="141"/>
      <c r="AQ943" s="141"/>
      <c r="AR943" s="141"/>
      <c r="AS943" s="141"/>
      <c r="AT943" s="141"/>
      <c r="AU943" s="141"/>
      <c r="AV943" s="141"/>
      <c r="AW943" s="141"/>
      <c r="AX943" s="141"/>
      <c r="AY943" s="141"/>
      <c r="AZ943" s="141"/>
      <c r="BA943" s="141"/>
      <c r="BB943" s="141"/>
      <c r="BC943" s="141"/>
    </row>
    <row r="944" spans="1:55" ht="15.75" customHeight="1">
      <c r="A944" s="141"/>
      <c r="B944" s="141"/>
      <c r="C944" s="141"/>
      <c r="D944" s="141"/>
      <c r="E944" s="141"/>
      <c r="F944" s="141"/>
      <c r="G944" s="141"/>
      <c r="H944" s="141"/>
      <c r="I944" s="141"/>
      <c r="J944" s="141"/>
      <c r="K944" s="141"/>
      <c r="L944" s="141"/>
      <c r="M944" s="141"/>
      <c r="N944" s="141"/>
      <c r="O944" s="141"/>
      <c r="P944" s="141"/>
      <c r="Q944" s="141"/>
      <c r="R944" s="141"/>
      <c r="S944" s="141"/>
      <c r="T944" s="141"/>
      <c r="U944" s="141"/>
      <c r="V944" s="141"/>
      <c r="W944" s="141"/>
      <c r="X944" s="141"/>
      <c r="Y944" s="141"/>
      <c r="Z944" s="141"/>
      <c r="AA944" s="141"/>
      <c r="AB944" s="141"/>
      <c r="AC944" s="141"/>
      <c r="AD944" s="146"/>
      <c r="AE944" s="141"/>
      <c r="AF944" s="141"/>
      <c r="AG944" s="141"/>
      <c r="AH944" s="141"/>
      <c r="AI944" s="141"/>
      <c r="AJ944" s="141"/>
      <c r="AK944" s="141"/>
      <c r="AL944" s="141"/>
      <c r="AM944" s="141"/>
      <c r="AN944" s="141"/>
      <c r="AO944" s="141"/>
      <c r="AP944" s="141"/>
      <c r="AQ944" s="141"/>
      <c r="AR944" s="141"/>
      <c r="AS944" s="141"/>
      <c r="AT944" s="141"/>
      <c r="AU944" s="141"/>
      <c r="AV944" s="141"/>
      <c r="AW944" s="141"/>
      <c r="AX944" s="141"/>
      <c r="AY944" s="141"/>
      <c r="AZ944" s="141"/>
      <c r="BA944" s="141"/>
      <c r="BB944" s="141"/>
      <c r="BC944" s="141"/>
    </row>
    <row r="945" spans="1:55" ht="15.75" customHeight="1">
      <c r="A945" s="141"/>
      <c r="B945" s="141"/>
      <c r="C945" s="141"/>
      <c r="D945" s="141"/>
      <c r="E945" s="141"/>
      <c r="F945" s="141"/>
      <c r="G945" s="141"/>
      <c r="H945" s="141"/>
      <c r="I945" s="141"/>
      <c r="J945" s="141"/>
      <c r="K945" s="141"/>
      <c r="L945" s="141"/>
      <c r="M945" s="141"/>
      <c r="N945" s="141"/>
      <c r="O945" s="141"/>
      <c r="P945" s="141"/>
      <c r="Q945" s="141"/>
      <c r="R945" s="141"/>
      <c r="S945" s="141"/>
      <c r="T945" s="141"/>
      <c r="U945" s="141"/>
      <c r="V945" s="141"/>
      <c r="W945" s="141"/>
      <c r="X945" s="141"/>
      <c r="Y945" s="141"/>
      <c r="Z945" s="141"/>
      <c r="AA945" s="141"/>
      <c r="AB945" s="141"/>
      <c r="AC945" s="141"/>
      <c r="AD945" s="146"/>
      <c r="AE945" s="141"/>
      <c r="AF945" s="141"/>
      <c r="AG945" s="141"/>
      <c r="AH945" s="141"/>
      <c r="AI945" s="141"/>
      <c r="AJ945" s="141"/>
      <c r="AK945" s="141"/>
      <c r="AL945" s="141"/>
      <c r="AM945" s="141"/>
      <c r="AN945" s="141"/>
      <c r="AO945" s="141"/>
      <c r="AP945" s="141"/>
      <c r="AQ945" s="141"/>
      <c r="AR945" s="141"/>
      <c r="AS945" s="141"/>
      <c r="AT945" s="141"/>
      <c r="AU945" s="141"/>
      <c r="AV945" s="141"/>
      <c r="AW945" s="141"/>
      <c r="AX945" s="141"/>
      <c r="AY945" s="141"/>
      <c r="AZ945" s="141"/>
      <c r="BA945" s="141"/>
      <c r="BB945" s="141"/>
      <c r="BC945" s="141"/>
    </row>
    <row r="946" spans="1:55" ht="15.75" customHeight="1">
      <c r="A946" s="141"/>
      <c r="B946" s="141"/>
      <c r="C946" s="141"/>
      <c r="D946" s="141"/>
      <c r="E946" s="141"/>
      <c r="F946" s="141"/>
      <c r="G946" s="141"/>
      <c r="H946" s="141"/>
      <c r="I946" s="141"/>
      <c r="J946" s="141"/>
      <c r="K946" s="141"/>
      <c r="L946" s="141"/>
      <c r="M946" s="141"/>
      <c r="N946" s="141"/>
      <c r="O946" s="141"/>
      <c r="P946" s="141"/>
      <c r="Q946" s="141"/>
      <c r="R946" s="141"/>
      <c r="S946" s="141"/>
      <c r="T946" s="141"/>
      <c r="U946" s="141"/>
      <c r="V946" s="141"/>
      <c r="W946" s="141"/>
      <c r="X946" s="141"/>
      <c r="Y946" s="141"/>
      <c r="Z946" s="141"/>
      <c r="AA946" s="141"/>
      <c r="AB946" s="141"/>
      <c r="AC946" s="141"/>
      <c r="AD946" s="146"/>
      <c r="AE946" s="141"/>
      <c r="AF946" s="141"/>
      <c r="AG946" s="141"/>
      <c r="AH946" s="141"/>
      <c r="AI946" s="141"/>
      <c r="AJ946" s="141"/>
      <c r="AK946" s="141"/>
      <c r="AL946" s="141"/>
      <c r="AM946" s="141"/>
      <c r="AN946" s="141"/>
      <c r="AO946" s="141"/>
      <c r="AP946" s="141"/>
      <c r="AQ946" s="141"/>
      <c r="AR946" s="141"/>
      <c r="AS946" s="141"/>
      <c r="AT946" s="141"/>
      <c r="AU946" s="141"/>
      <c r="AV946" s="141"/>
      <c r="AW946" s="141"/>
      <c r="AX946" s="141"/>
      <c r="AY946" s="141"/>
      <c r="AZ946" s="141"/>
      <c r="BA946" s="141"/>
      <c r="BB946" s="141"/>
      <c r="BC946" s="141"/>
    </row>
    <row r="947" spans="1:55" ht="15.75" customHeight="1">
      <c r="A947" s="141"/>
      <c r="B947" s="141"/>
      <c r="C947" s="141"/>
      <c r="D947" s="141"/>
      <c r="E947" s="141"/>
      <c r="F947" s="141"/>
      <c r="G947" s="141"/>
      <c r="H947" s="141"/>
      <c r="I947" s="141"/>
      <c r="J947" s="141"/>
      <c r="K947" s="141"/>
      <c r="L947" s="141"/>
      <c r="M947" s="141"/>
      <c r="N947" s="141"/>
      <c r="O947" s="141"/>
      <c r="P947" s="141"/>
      <c r="Q947" s="141"/>
      <c r="R947" s="141"/>
      <c r="S947" s="141"/>
      <c r="T947" s="141"/>
      <c r="U947" s="141"/>
      <c r="V947" s="141"/>
      <c r="W947" s="141"/>
      <c r="X947" s="141"/>
      <c r="Y947" s="141"/>
      <c r="Z947" s="141"/>
      <c r="AA947" s="141"/>
      <c r="AB947" s="141"/>
      <c r="AC947" s="141"/>
      <c r="AD947" s="146"/>
      <c r="AE947" s="141"/>
      <c r="AF947" s="141"/>
      <c r="AG947" s="141"/>
      <c r="AH947" s="141"/>
      <c r="AI947" s="141"/>
      <c r="AJ947" s="141"/>
      <c r="AK947" s="141"/>
      <c r="AL947" s="141"/>
      <c r="AM947" s="141"/>
      <c r="AN947" s="141"/>
      <c r="AO947" s="141"/>
      <c r="AP947" s="141"/>
      <c r="AQ947" s="141"/>
      <c r="AR947" s="141"/>
      <c r="AS947" s="141"/>
      <c r="AT947" s="141"/>
      <c r="AU947" s="141"/>
      <c r="AV947" s="141"/>
      <c r="AW947" s="141"/>
      <c r="AX947" s="141"/>
      <c r="AY947" s="141"/>
      <c r="AZ947" s="141"/>
      <c r="BA947" s="141"/>
      <c r="BB947" s="141"/>
      <c r="BC947" s="141"/>
    </row>
    <row r="948" spans="1:55" ht="15.75" customHeight="1">
      <c r="A948" s="141"/>
      <c r="B948" s="141"/>
      <c r="C948" s="141"/>
      <c r="D948" s="141"/>
      <c r="E948" s="141"/>
      <c r="F948" s="141"/>
      <c r="G948" s="141"/>
      <c r="H948" s="141"/>
      <c r="I948" s="141"/>
      <c r="J948" s="141"/>
      <c r="K948" s="141"/>
      <c r="L948" s="141"/>
      <c r="M948" s="141"/>
      <c r="N948" s="141"/>
      <c r="O948" s="141"/>
      <c r="P948" s="141"/>
      <c r="Q948" s="141"/>
      <c r="R948" s="141"/>
      <c r="S948" s="141"/>
      <c r="T948" s="141"/>
      <c r="U948" s="141"/>
      <c r="V948" s="141"/>
      <c r="W948" s="141"/>
      <c r="X948" s="141"/>
      <c r="Y948" s="141"/>
      <c r="Z948" s="141"/>
      <c r="AA948" s="141"/>
      <c r="AB948" s="141"/>
      <c r="AC948" s="141"/>
      <c r="AD948" s="146"/>
      <c r="AE948" s="141"/>
      <c r="AF948" s="141"/>
      <c r="AG948" s="141"/>
      <c r="AH948" s="141"/>
      <c r="AI948" s="141"/>
      <c r="AJ948" s="141"/>
      <c r="AK948" s="141"/>
      <c r="AL948" s="141"/>
      <c r="AM948" s="141"/>
      <c r="AN948" s="141"/>
      <c r="AO948" s="141"/>
      <c r="AP948" s="141"/>
      <c r="AQ948" s="141"/>
      <c r="AR948" s="141"/>
      <c r="AS948" s="141"/>
      <c r="AT948" s="141"/>
      <c r="AU948" s="141"/>
      <c r="AV948" s="141"/>
      <c r="AW948" s="141"/>
      <c r="AX948" s="141"/>
      <c r="AY948" s="141"/>
      <c r="AZ948" s="141"/>
      <c r="BA948" s="141"/>
      <c r="BB948" s="141"/>
      <c r="BC948" s="141"/>
    </row>
    <row r="949" spans="1:55" ht="15.75" customHeight="1">
      <c r="A949" s="141"/>
      <c r="B949" s="141"/>
      <c r="C949" s="141"/>
      <c r="D949" s="141"/>
      <c r="E949" s="141"/>
      <c r="F949" s="141"/>
      <c r="G949" s="141"/>
      <c r="H949" s="141"/>
      <c r="I949" s="141"/>
      <c r="J949" s="141"/>
      <c r="K949" s="141"/>
      <c r="L949" s="141"/>
      <c r="M949" s="141"/>
      <c r="N949" s="141"/>
      <c r="O949" s="141"/>
      <c r="P949" s="141"/>
      <c r="Q949" s="141"/>
      <c r="R949" s="141"/>
      <c r="S949" s="141"/>
      <c r="T949" s="141"/>
      <c r="U949" s="141"/>
      <c r="V949" s="141"/>
      <c r="W949" s="141"/>
      <c r="X949" s="141"/>
      <c r="Y949" s="141"/>
      <c r="Z949" s="141"/>
      <c r="AA949" s="141"/>
      <c r="AB949" s="141"/>
      <c r="AC949" s="141"/>
      <c r="AD949" s="146"/>
      <c r="AE949" s="141"/>
      <c r="AF949" s="141"/>
      <c r="AG949" s="141"/>
      <c r="AH949" s="141"/>
      <c r="AI949" s="141"/>
      <c r="AJ949" s="141"/>
      <c r="AK949" s="141"/>
      <c r="AL949" s="141"/>
      <c r="AM949" s="141"/>
      <c r="AN949" s="141"/>
      <c r="AO949" s="141"/>
      <c r="AP949" s="141"/>
      <c r="AQ949" s="141"/>
      <c r="AR949" s="141"/>
      <c r="AS949" s="141"/>
      <c r="AT949" s="141"/>
      <c r="AU949" s="141"/>
      <c r="AV949" s="141"/>
      <c r="AW949" s="141"/>
      <c r="AX949" s="141"/>
      <c r="AY949" s="141"/>
      <c r="AZ949" s="141"/>
      <c r="BA949" s="141"/>
      <c r="BB949" s="141"/>
      <c r="BC949" s="141"/>
    </row>
    <row r="950" spans="1:55" ht="15.75" customHeight="1">
      <c r="A950" s="141"/>
      <c r="B950" s="141"/>
      <c r="C950" s="141"/>
      <c r="D950" s="141"/>
      <c r="E950" s="141"/>
      <c r="F950" s="141"/>
      <c r="G950" s="141"/>
      <c r="H950" s="141"/>
      <c r="I950" s="141"/>
      <c r="J950" s="141"/>
      <c r="K950" s="141"/>
      <c r="L950" s="141"/>
      <c r="M950" s="141"/>
      <c r="N950" s="141"/>
      <c r="O950" s="141"/>
      <c r="P950" s="141"/>
      <c r="Q950" s="141"/>
      <c r="R950" s="141"/>
      <c r="S950" s="141"/>
      <c r="T950" s="141"/>
      <c r="U950" s="141"/>
      <c r="V950" s="141"/>
      <c r="W950" s="141"/>
      <c r="X950" s="141"/>
      <c r="Y950" s="141"/>
      <c r="Z950" s="141"/>
      <c r="AA950" s="141"/>
      <c r="AB950" s="141"/>
      <c r="AC950" s="141"/>
      <c r="AD950" s="146"/>
      <c r="AE950" s="141"/>
      <c r="AF950" s="141"/>
      <c r="AG950" s="141"/>
      <c r="AH950" s="141"/>
      <c r="AI950" s="141"/>
      <c r="AJ950" s="141"/>
      <c r="AK950" s="141"/>
      <c r="AL950" s="141"/>
      <c r="AM950" s="141"/>
      <c r="AN950" s="141"/>
      <c r="AO950" s="141"/>
      <c r="AP950" s="141"/>
      <c r="AQ950" s="141"/>
      <c r="AR950" s="141"/>
      <c r="AS950" s="141"/>
      <c r="AT950" s="141"/>
      <c r="AU950" s="141"/>
      <c r="AV950" s="141"/>
      <c r="AW950" s="141"/>
      <c r="AX950" s="141"/>
      <c r="AY950" s="141"/>
      <c r="AZ950" s="141"/>
      <c r="BA950" s="141"/>
      <c r="BB950" s="141"/>
      <c r="BC950" s="141"/>
    </row>
    <row r="951" spans="1:55" ht="15.75" customHeight="1">
      <c r="A951" s="141"/>
      <c r="B951" s="141"/>
      <c r="C951" s="141"/>
      <c r="D951" s="141"/>
      <c r="E951" s="141"/>
      <c r="F951" s="141"/>
      <c r="G951" s="141"/>
      <c r="H951" s="141"/>
      <c r="I951" s="141"/>
      <c r="J951" s="141"/>
      <c r="K951" s="141"/>
      <c r="L951" s="141"/>
      <c r="M951" s="141"/>
      <c r="N951" s="141"/>
      <c r="O951" s="141"/>
      <c r="P951" s="141"/>
      <c r="Q951" s="141"/>
      <c r="R951" s="141"/>
      <c r="S951" s="141"/>
      <c r="T951" s="141"/>
      <c r="U951" s="141"/>
      <c r="V951" s="141"/>
      <c r="W951" s="141"/>
      <c r="X951" s="141"/>
      <c r="Y951" s="141"/>
      <c r="Z951" s="141"/>
      <c r="AA951" s="141"/>
      <c r="AB951" s="141"/>
      <c r="AC951" s="141"/>
      <c r="AD951" s="146"/>
      <c r="AE951" s="141"/>
      <c r="AF951" s="141"/>
      <c r="AG951" s="141"/>
      <c r="AH951" s="141"/>
      <c r="AI951" s="141"/>
      <c r="AJ951" s="141"/>
      <c r="AK951" s="141"/>
      <c r="AL951" s="141"/>
      <c r="AM951" s="141"/>
      <c r="AN951" s="141"/>
      <c r="AO951" s="141"/>
      <c r="AP951" s="141"/>
      <c r="AQ951" s="141"/>
      <c r="AR951" s="141"/>
      <c r="AS951" s="141"/>
      <c r="AT951" s="141"/>
      <c r="AU951" s="141"/>
      <c r="AV951" s="141"/>
      <c r="AW951" s="141"/>
      <c r="AX951" s="141"/>
      <c r="AY951" s="141"/>
      <c r="AZ951" s="141"/>
      <c r="BA951" s="141"/>
      <c r="BB951" s="141"/>
      <c r="BC951" s="141"/>
    </row>
    <row r="952" spans="1:55" ht="15.75" customHeight="1">
      <c r="A952" s="141"/>
      <c r="B952" s="141"/>
      <c r="C952" s="141"/>
      <c r="D952" s="141"/>
      <c r="E952" s="141"/>
      <c r="F952" s="141"/>
      <c r="G952" s="141"/>
      <c r="H952" s="141"/>
      <c r="I952" s="141"/>
      <c r="J952" s="141"/>
      <c r="K952" s="141"/>
      <c r="L952" s="141"/>
      <c r="M952" s="141"/>
      <c r="N952" s="141"/>
      <c r="O952" s="141"/>
      <c r="P952" s="141"/>
      <c r="Q952" s="141"/>
      <c r="R952" s="141"/>
      <c r="S952" s="141"/>
      <c r="T952" s="141"/>
      <c r="U952" s="141"/>
      <c r="V952" s="141"/>
      <c r="W952" s="141"/>
      <c r="X952" s="141"/>
      <c r="Y952" s="141"/>
      <c r="Z952" s="141"/>
      <c r="AA952" s="141"/>
      <c r="AB952" s="141"/>
      <c r="AC952" s="141"/>
      <c r="AD952" s="146"/>
      <c r="AE952" s="141"/>
      <c r="AF952" s="141"/>
      <c r="AG952" s="141"/>
      <c r="AH952" s="141"/>
      <c r="AI952" s="141"/>
      <c r="AJ952" s="141"/>
      <c r="AK952" s="141"/>
      <c r="AL952" s="141"/>
      <c r="AM952" s="141"/>
      <c r="AN952" s="141"/>
      <c r="AO952" s="141"/>
      <c r="AP952" s="141"/>
      <c r="AQ952" s="141"/>
      <c r="AR952" s="141"/>
      <c r="AS952" s="141"/>
      <c r="AT952" s="141"/>
      <c r="AU952" s="141"/>
      <c r="AV952" s="141"/>
      <c r="AW952" s="141"/>
      <c r="AX952" s="141"/>
      <c r="AY952" s="141"/>
      <c r="AZ952" s="141"/>
      <c r="BA952" s="141"/>
      <c r="BB952" s="141"/>
      <c r="BC952" s="141"/>
    </row>
    <row r="953" spans="1:55" ht="15.75" customHeight="1">
      <c r="A953" s="141"/>
      <c r="B953" s="141"/>
      <c r="C953" s="141"/>
      <c r="D953" s="141"/>
      <c r="E953" s="141"/>
      <c r="F953" s="141"/>
      <c r="G953" s="141"/>
      <c r="H953" s="141"/>
      <c r="I953" s="141"/>
      <c r="J953" s="141"/>
      <c r="K953" s="141"/>
      <c r="L953" s="141"/>
      <c r="M953" s="141"/>
      <c r="N953" s="141"/>
      <c r="O953" s="141"/>
      <c r="P953" s="141"/>
      <c r="Q953" s="141"/>
      <c r="R953" s="141"/>
      <c r="S953" s="141"/>
      <c r="T953" s="141"/>
      <c r="U953" s="141"/>
      <c r="V953" s="141"/>
      <c r="W953" s="141"/>
      <c r="X953" s="141"/>
      <c r="Y953" s="141"/>
      <c r="Z953" s="141"/>
      <c r="AA953" s="141"/>
      <c r="AB953" s="141"/>
      <c r="AC953" s="141"/>
      <c r="AD953" s="146"/>
      <c r="AE953" s="141"/>
      <c r="AF953" s="141"/>
      <c r="AG953" s="141"/>
      <c r="AH953" s="141"/>
      <c r="AI953" s="141"/>
      <c r="AJ953" s="141"/>
      <c r="AK953" s="141"/>
      <c r="AL953" s="141"/>
      <c r="AM953" s="141"/>
      <c r="AN953" s="141"/>
      <c r="AO953" s="141"/>
      <c r="AP953" s="141"/>
      <c r="AQ953" s="141"/>
      <c r="AR953" s="141"/>
      <c r="AS953" s="141"/>
      <c r="AT953" s="141"/>
      <c r="AU953" s="141"/>
      <c r="AV953" s="141"/>
      <c r="AW953" s="141"/>
      <c r="AX953" s="141"/>
      <c r="AY953" s="141"/>
      <c r="AZ953" s="141"/>
      <c r="BA953" s="141"/>
      <c r="BB953" s="141"/>
      <c r="BC953" s="141"/>
    </row>
    <row r="954" spans="1:55" ht="15.75" customHeight="1">
      <c r="A954" s="141"/>
      <c r="B954" s="141"/>
      <c r="C954" s="141"/>
      <c r="D954" s="141"/>
      <c r="E954" s="141"/>
      <c r="F954" s="141"/>
      <c r="G954" s="141"/>
      <c r="H954" s="141"/>
      <c r="I954" s="141"/>
      <c r="J954" s="141"/>
      <c r="K954" s="141"/>
      <c r="L954" s="141"/>
      <c r="M954" s="141"/>
      <c r="N954" s="141"/>
      <c r="O954" s="141"/>
      <c r="P954" s="141"/>
      <c r="Q954" s="141"/>
      <c r="R954" s="141"/>
      <c r="S954" s="141"/>
      <c r="T954" s="141"/>
      <c r="U954" s="141"/>
      <c r="V954" s="141"/>
      <c r="W954" s="141"/>
      <c r="X954" s="141"/>
      <c r="Y954" s="141"/>
      <c r="Z954" s="141"/>
      <c r="AA954" s="141"/>
      <c r="AB954" s="141"/>
      <c r="AC954" s="141"/>
      <c r="AD954" s="146"/>
      <c r="AE954" s="141"/>
      <c r="AF954" s="141"/>
      <c r="AG954" s="141"/>
      <c r="AH954" s="141"/>
      <c r="AI954" s="141"/>
      <c r="AJ954" s="141"/>
      <c r="AK954" s="141"/>
      <c r="AL954" s="141"/>
      <c r="AM954" s="141"/>
      <c r="AN954" s="141"/>
      <c r="AO954" s="141"/>
      <c r="AP954" s="141"/>
      <c r="AQ954" s="141"/>
      <c r="AR954" s="141"/>
      <c r="AS954" s="141"/>
      <c r="AT954" s="141"/>
      <c r="AU954" s="141"/>
      <c r="AV954" s="141"/>
      <c r="AW954" s="141"/>
      <c r="AX954" s="141"/>
      <c r="AY954" s="141"/>
      <c r="AZ954" s="141"/>
      <c r="BA954" s="141"/>
      <c r="BB954" s="141"/>
      <c r="BC954" s="141"/>
    </row>
    <row r="955" spans="1:55" ht="15.75" customHeight="1">
      <c r="A955" s="141"/>
      <c r="B955" s="141"/>
      <c r="C955" s="141"/>
      <c r="D955" s="141"/>
      <c r="E955" s="141"/>
      <c r="F955" s="141"/>
      <c r="G955" s="141"/>
      <c r="H955" s="141"/>
      <c r="I955" s="141"/>
      <c r="J955" s="141"/>
      <c r="K955" s="141"/>
      <c r="L955" s="141"/>
      <c r="M955" s="141"/>
      <c r="N955" s="141"/>
      <c r="O955" s="141"/>
      <c r="P955" s="141"/>
      <c r="Q955" s="141"/>
      <c r="R955" s="141"/>
      <c r="S955" s="141"/>
      <c r="T955" s="141"/>
      <c r="U955" s="141"/>
      <c r="V955" s="141"/>
      <c r="W955" s="141"/>
      <c r="X955" s="141"/>
      <c r="Y955" s="141"/>
      <c r="Z955" s="141"/>
      <c r="AA955" s="141"/>
      <c r="AB955" s="141"/>
      <c r="AC955" s="141"/>
      <c r="AD955" s="146"/>
      <c r="AE955" s="141"/>
      <c r="AF955" s="141"/>
      <c r="AG955" s="141"/>
      <c r="AH955" s="141"/>
      <c r="AI955" s="141"/>
      <c r="AJ955" s="141"/>
      <c r="AK955" s="141"/>
      <c r="AL955" s="141"/>
      <c r="AM955" s="141"/>
      <c r="AN955" s="141"/>
      <c r="AO955" s="141"/>
      <c r="AP955" s="141"/>
      <c r="AQ955" s="141"/>
      <c r="AR955" s="141"/>
      <c r="AS955" s="141"/>
      <c r="AT955" s="141"/>
      <c r="AU955" s="141"/>
      <c r="AV955" s="141"/>
      <c r="AW955" s="141"/>
      <c r="AX955" s="141"/>
      <c r="AY955" s="141"/>
      <c r="AZ955" s="141"/>
      <c r="BA955" s="141"/>
      <c r="BB955" s="141"/>
      <c r="BC955" s="141"/>
    </row>
    <row r="956" spans="1:55" ht="15.75" customHeight="1">
      <c r="A956" s="141"/>
      <c r="B956" s="141"/>
      <c r="C956" s="141"/>
      <c r="D956" s="141"/>
      <c r="E956" s="141"/>
      <c r="F956" s="141"/>
      <c r="G956" s="141"/>
      <c r="H956" s="141"/>
      <c r="I956" s="141"/>
      <c r="J956" s="141"/>
      <c r="K956" s="141"/>
      <c r="L956" s="141"/>
      <c r="M956" s="141"/>
      <c r="N956" s="141"/>
      <c r="O956" s="141"/>
      <c r="P956" s="141"/>
      <c r="Q956" s="141"/>
      <c r="R956" s="141"/>
      <c r="S956" s="141"/>
      <c r="T956" s="141"/>
      <c r="U956" s="141"/>
      <c r="V956" s="141"/>
      <c r="W956" s="141"/>
      <c r="X956" s="141"/>
      <c r="Y956" s="141"/>
      <c r="Z956" s="141"/>
      <c r="AA956" s="141"/>
      <c r="AB956" s="141"/>
      <c r="AC956" s="141"/>
      <c r="AD956" s="146"/>
      <c r="AE956" s="141"/>
      <c r="AF956" s="141"/>
      <c r="AG956" s="141"/>
      <c r="AH956" s="141"/>
      <c r="AI956" s="141"/>
      <c r="AJ956" s="141"/>
      <c r="AK956" s="141"/>
      <c r="AL956" s="141"/>
      <c r="AM956" s="141"/>
      <c r="AN956" s="141"/>
      <c r="AO956" s="141"/>
      <c r="AP956" s="141"/>
      <c r="AQ956" s="141"/>
      <c r="AR956" s="141"/>
      <c r="AS956" s="141"/>
      <c r="AT956" s="141"/>
      <c r="AU956" s="141"/>
      <c r="AV956" s="141"/>
      <c r="AW956" s="141"/>
      <c r="AX956" s="141"/>
      <c r="AY956" s="141"/>
      <c r="AZ956" s="141"/>
      <c r="BA956" s="141"/>
      <c r="BB956" s="141"/>
      <c r="BC956" s="141"/>
    </row>
    <row r="957" spans="1:55" ht="15.75" customHeight="1">
      <c r="A957" s="141"/>
      <c r="B957" s="141"/>
      <c r="C957" s="141"/>
      <c r="D957" s="141"/>
      <c r="E957" s="141"/>
      <c r="F957" s="141"/>
      <c r="G957" s="141"/>
      <c r="H957" s="141"/>
      <c r="I957" s="141"/>
      <c r="J957" s="141"/>
      <c r="K957" s="141"/>
      <c r="L957" s="141"/>
      <c r="M957" s="141"/>
      <c r="N957" s="141"/>
      <c r="O957" s="141"/>
      <c r="P957" s="141"/>
      <c r="Q957" s="141"/>
      <c r="R957" s="141"/>
      <c r="S957" s="141"/>
      <c r="T957" s="141"/>
      <c r="U957" s="141"/>
      <c r="V957" s="141"/>
      <c r="W957" s="141"/>
      <c r="X957" s="141"/>
      <c r="Y957" s="141"/>
      <c r="Z957" s="141"/>
      <c r="AA957" s="141"/>
      <c r="AB957" s="141"/>
      <c r="AC957" s="141"/>
      <c r="AD957" s="146"/>
      <c r="AE957" s="141"/>
      <c r="AF957" s="141"/>
      <c r="AG957" s="141"/>
      <c r="AH957" s="141"/>
      <c r="AI957" s="141"/>
      <c r="AJ957" s="141"/>
      <c r="AK957" s="141"/>
      <c r="AL957" s="141"/>
      <c r="AM957" s="141"/>
      <c r="AN957" s="141"/>
      <c r="AO957" s="141"/>
      <c r="AP957" s="141"/>
      <c r="AQ957" s="141"/>
      <c r="AR957" s="141"/>
      <c r="AS957" s="141"/>
      <c r="AT957" s="141"/>
      <c r="AU957" s="141"/>
      <c r="AV957" s="141"/>
      <c r="AW957" s="141"/>
      <c r="AX957" s="141"/>
      <c r="AY957" s="141"/>
      <c r="AZ957" s="141"/>
      <c r="BA957" s="141"/>
      <c r="BB957" s="141"/>
      <c r="BC957" s="141"/>
    </row>
    <row r="958" spans="1:55" ht="15.75" customHeight="1">
      <c r="A958" s="141"/>
      <c r="B958" s="141"/>
      <c r="C958" s="141"/>
      <c r="D958" s="141"/>
      <c r="E958" s="141"/>
      <c r="F958" s="141"/>
      <c r="G958" s="141"/>
      <c r="H958" s="141"/>
      <c r="I958" s="141"/>
      <c r="J958" s="141"/>
      <c r="K958" s="141"/>
      <c r="L958" s="141"/>
      <c r="M958" s="141"/>
      <c r="N958" s="141"/>
      <c r="O958" s="141"/>
      <c r="P958" s="141"/>
      <c r="Q958" s="141"/>
      <c r="R958" s="141"/>
      <c r="S958" s="141"/>
      <c r="T958" s="141"/>
      <c r="U958" s="141"/>
      <c r="V958" s="141"/>
      <c r="W958" s="141"/>
      <c r="X958" s="141"/>
      <c r="Y958" s="141"/>
      <c r="Z958" s="141"/>
      <c r="AA958" s="141"/>
      <c r="AB958" s="141"/>
      <c r="AC958" s="141"/>
      <c r="AD958" s="146"/>
      <c r="AE958" s="141"/>
      <c r="AF958" s="141"/>
      <c r="AG958" s="141"/>
      <c r="AH958" s="141"/>
      <c r="AI958" s="141"/>
      <c r="AJ958" s="141"/>
      <c r="AK958" s="141"/>
      <c r="AL958" s="141"/>
      <c r="AM958" s="141"/>
      <c r="AN958" s="141"/>
      <c r="AO958" s="141"/>
      <c r="AP958" s="141"/>
      <c r="AQ958" s="141"/>
      <c r="AR958" s="141"/>
      <c r="AS958" s="141"/>
      <c r="AT958" s="141"/>
      <c r="AU958" s="141"/>
      <c r="AV958" s="141"/>
      <c r="AW958" s="141"/>
      <c r="AX958" s="141"/>
      <c r="AY958" s="141"/>
      <c r="AZ958" s="141"/>
      <c r="BA958" s="141"/>
      <c r="BB958" s="141"/>
      <c r="BC958" s="141"/>
    </row>
    <row r="959" spans="1:55" ht="15.75" customHeight="1">
      <c r="A959" s="141"/>
      <c r="B959" s="141"/>
      <c r="C959" s="141"/>
      <c r="D959" s="141"/>
      <c r="E959" s="141"/>
      <c r="F959" s="141"/>
      <c r="G959" s="141"/>
      <c r="H959" s="141"/>
      <c r="I959" s="141"/>
      <c r="J959" s="141"/>
      <c r="K959" s="141"/>
      <c r="L959" s="141"/>
      <c r="M959" s="141"/>
      <c r="N959" s="141"/>
      <c r="O959" s="141"/>
      <c r="P959" s="141"/>
      <c r="Q959" s="141"/>
      <c r="R959" s="141"/>
      <c r="S959" s="141"/>
      <c r="T959" s="141"/>
      <c r="U959" s="141"/>
      <c r="V959" s="141"/>
      <c r="W959" s="141"/>
      <c r="X959" s="141"/>
      <c r="Y959" s="141"/>
      <c r="Z959" s="141"/>
      <c r="AA959" s="141"/>
      <c r="AB959" s="141"/>
      <c r="AC959" s="141"/>
      <c r="AD959" s="146"/>
      <c r="AE959" s="141"/>
      <c r="AF959" s="141"/>
      <c r="AG959" s="141"/>
      <c r="AH959" s="141"/>
      <c r="AI959" s="141"/>
      <c r="AJ959" s="141"/>
      <c r="AK959" s="141"/>
      <c r="AL959" s="141"/>
      <c r="AM959" s="141"/>
      <c r="AN959" s="141"/>
      <c r="AO959" s="141"/>
      <c r="AP959" s="141"/>
      <c r="AQ959" s="141"/>
      <c r="AR959" s="141"/>
      <c r="AS959" s="141"/>
      <c r="AT959" s="141"/>
      <c r="AU959" s="141"/>
      <c r="AV959" s="141"/>
      <c r="AW959" s="141"/>
      <c r="AX959" s="141"/>
      <c r="AY959" s="141"/>
      <c r="AZ959" s="141"/>
      <c r="BA959" s="141"/>
      <c r="BB959" s="141"/>
      <c r="BC959" s="141"/>
    </row>
    <row r="960" spans="1:55" ht="15.75" customHeight="1">
      <c r="A960" s="141"/>
      <c r="B960" s="141"/>
      <c r="C960" s="141"/>
      <c r="D960" s="141"/>
      <c r="E960" s="141"/>
      <c r="F960" s="141"/>
      <c r="G960" s="141"/>
      <c r="H960" s="141"/>
      <c r="I960" s="141"/>
      <c r="J960" s="141"/>
      <c r="K960" s="141"/>
      <c r="L960" s="141"/>
      <c r="M960" s="141"/>
      <c r="N960" s="141"/>
      <c r="O960" s="141"/>
      <c r="P960" s="141"/>
      <c r="Q960" s="141"/>
      <c r="R960" s="141"/>
      <c r="S960" s="141"/>
      <c r="T960" s="141"/>
      <c r="U960" s="141"/>
      <c r="V960" s="141"/>
      <c r="W960" s="141"/>
      <c r="X960" s="141"/>
      <c r="Y960" s="141"/>
      <c r="Z960" s="141"/>
      <c r="AA960" s="141"/>
      <c r="AB960" s="141"/>
      <c r="AC960" s="141"/>
      <c r="AD960" s="146"/>
      <c r="AE960" s="141"/>
      <c r="AF960" s="141"/>
      <c r="AG960" s="141"/>
      <c r="AH960" s="141"/>
      <c r="AI960" s="141"/>
      <c r="AJ960" s="141"/>
      <c r="AK960" s="141"/>
      <c r="AL960" s="141"/>
      <c r="AM960" s="141"/>
      <c r="AN960" s="141"/>
      <c r="AO960" s="141"/>
      <c r="AP960" s="141"/>
      <c r="AQ960" s="141"/>
      <c r="AR960" s="141"/>
      <c r="AS960" s="141"/>
      <c r="AT960" s="141"/>
      <c r="AU960" s="141"/>
      <c r="AV960" s="141"/>
      <c r="AW960" s="141"/>
      <c r="AX960" s="141"/>
      <c r="AY960" s="141"/>
      <c r="AZ960" s="141"/>
      <c r="BA960" s="141"/>
      <c r="BB960" s="141"/>
      <c r="BC960" s="141"/>
    </row>
    <row r="961" spans="1:55" ht="15.75" customHeight="1">
      <c r="A961" s="141"/>
      <c r="B961" s="141"/>
      <c r="C961" s="141"/>
      <c r="D961" s="141"/>
      <c r="E961" s="141"/>
      <c r="F961" s="141"/>
      <c r="G961" s="141"/>
      <c r="H961" s="141"/>
      <c r="I961" s="141"/>
      <c r="J961" s="141"/>
      <c r="K961" s="141"/>
      <c r="L961" s="141"/>
      <c r="M961" s="141"/>
      <c r="N961" s="141"/>
      <c r="O961" s="141"/>
      <c r="P961" s="141"/>
      <c r="Q961" s="141"/>
      <c r="R961" s="141"/>
      <c r="S961" s="141"/>
      <c r="T961" s="141"/>
      <c r="U961" s="141"/>
      <c r="V961" s="141"/>
      <c r="W961" s="141"/>
      <c r="X961" s="141"/>
      <c r="Y961" s="141"/>
      <c r="Z961" s="141"/>
      <c r="AA961" s="141"/>
      <c r="AB961" s="141"/>
      <c r="AC961" s="141"/>
      <c r="AD961" s="146"/>
      <c r="AE961" s="141"/>
      <c r="AF961" s="141"/>
      <c r="AG961" s="141"/>
      <c r="AH961" s="141"/>
      <c r="AI961" s="141"/>
      <c r="AJ961" s="141"/>
      <c r="AK961" s="141"/>
      <c r="AL961" s="141"/>
      <c r="AM961" s="141"/>
      <c r="AN961" s="141"/>
      <c r="AO961" s="141"/>
      <c r="AP961" s="141"/>
      <c r="AQ961" s="141"/>
      <c r="AR961" s="141"/>
      <c r="AS961" s="141"/>
      <c r="AT961" s="141"/>
      <c r="AU961" s="141"/>
      <c r="AV961" s="141"/>
      <c r="AW961" s="141"/>
      <c r="AX961" s="141"/>
      <c r="AY961" s="141"/>
      <c r="AZ961" s="141"/>
      <c r="BA961" s="141"/>
      <c r="BB961" s="141"/>
      <c r="BC961" s="141"/>
    </row>
    <row r="962" spans="1:55" ht="15.75" customHeight="1">
      <c r="A962" s="141"/>
      <c r="B962" s="141"/>
      <c r="C962" s="141"/>
      <c r="D962" s="141"/>
      <c r="E962" s="141"/>
      <c r="F962" s="141"/>
      <c r="G962" s="141"/>
      <c r="H962" s="141"/>
      <c r="I962" s="141"/>
      <c r="J962" s="141"/>
      <c r="K962" s="141"/>
      <c r="L962" s="141"/>
      <c r="M962" s="141"/>
      <c r="N962" s="141"/>
      <c r="O962" s="141"/>
      <c r="P962" s="141"/>
      <c r="Q962" s="141"/>
      <c r="R962" s="141"/>
      <c r="S962" s="141"/>
      <c r="T962" s="141"/>
      <c r="U962" s="141"/>
      <c r="V962" s="141"/>
      <c r="W962" s="141"/>
      <c r="X962" s="141"/>
      <c r="Y962" s="141"/>
      <c r="Z962" s="141"/>
      <c r="AA962" s="141"/>
      <c r="AB962" s="141"/>
      <c r="AC962" s="141"/>
      <c r="AD962" s="146"/>
      <c r="AE962" s="141"/>
      <c r="AF962" s="141"/>
      <c r="AG962" s="141"/>
      <c r="AH962" s="141"/>
      <c r="AI962" s="141"/>
      <c r="AJ962" s="141"/>
      <c r="AK962" s="141"/>
      <c r="AL962" s="141"/>
      <c r="AM962" s="141"/>
      <c r="AN962" s="141"/>
      <c r="AO962" s="141"/>
      <c r="AP962" s="141"/>
      <c r="AQ962" s="141"/>
      <c r="AR962" s="141"/>
      <c r="AS962" s="141"/>
      <c r="AT962" s="141"/>
      <c r="AU962" s="141"/>
      <c r="AV962" s="141"/>
      <c r="AW962" s="141"/>
      <c r="AX962" s="141"/>
      <c r="AY962" s="141"/>
      <c r="AZ962" s="141"/>
      <c r="BA962" s="141"/>
      <c r="BB962" s="141"/>
      <c r="BC962" s="141"/>
    </row>
    <row r="963" spans="1:55" ht="15.75" customHeight="1">
      <c r="A963" s="141"/>
      <c r="B963" s="141"/>
      <c r="C963" s="141"/>
      <c r="D963" s="141"/>
      <c r="E963" s="141"/>
      <c r="F963" s="141"/>
      <c r="G963" s="141"/>
      <c r="H963" s="141"/>
      <c r="I963" s="141"/>
      <c r="J963" s="141"/>
      <c r="K963" s="141"/>
      <c r="L963" s="141"/>
      <c r="M963" s="141"/>
      <c r="N963" s="141"/>
      <c r="O963" s="141"/>
      <c r="P963" s="141"/>
      <c r="Q963" s="141"/>
      <c r="R963" s="141"/>
      <c r="S963" s="141"/>
      <c r="T963" s="141"/>
      <c r="U963" s="141"/>
      <c r="V963" s="141"/>
      <c r="W963" s="141"/>
      <c r="X963" s="141"/>
      <c r="Y963" s="141"/>
      <c r="Z963" s="141"/>
      <c r="AA963" s="141"/>
      <c r="AB963" s="141"/>
      <c r="AC963" s="141"/>
      <c r="AD963" s="146"/>
      <c r="AE963" s="141"/>
      <c r="AF963" s="141"/>
      <c r="AG963" s="141"/>
      <c r="AH963" s="141"/>
      <c r="AI963" s="141"/>
      <c r="AJ963" s="141"/>
      <c r="AK963" s="141"/>
      <c r="AL963" s="141"/>
      <c r="AM963" s="141"/>
      <c r="AN963" s="141"/>
      <c r="AO963" s="141"/>
      <c r="AP963" s="141"/>
      <c r="AQ963" s="141"/>
      <c r="AR963" s="141"/>
      <c r="AS963" s="141"/>
      <c r="AT963" s="141"/>
      <c r="AU963" s="141"/>
      <c r="AV963" s="141"/>
      <c r="AW963" s="141"/>
      <c r="AX963" s="141"/>
      <c r="AY963" s="141"/>
      <c r="AZ963" s="141"/>
      <c r="BA963" s="141"/>
      <c r="BB963" s="141"/>
      <c r="BC963" s="141"/>
    </row>
    <row r="964" spans="1:55" ht="15.75" customHeight="1">
      <c r="A964" s="141"/>
      <c r="B964" s="141"/>
      <c r="C964" s="141"/>
      <c r="D964" s="141"/>
      <c r="E964" s="141"/>
      <c r="F964" s="141"/>
      <c r="G964" s="141"/>
      <c r="H964" s="141"/>
      <c r="I964" s="141"/>
      <c r="J964" s="141"/>
      <c r="K964" s="141"/>
      <c r="L964" s="141"/>
      <c r="M964" s="141"/>
      <c r="N964" s="141"/>
      <c r="O964" s="141"/>
      <c r="P964" s="141"/>
      <c r="Q964" s="141"/>
      <c r="R964" s="141"/>
      <c r="S964" s="141"/>
      <c r="T964" s="141"/>
      <c r="U964" s="141"/>
      <c r="V964" s="141"/>
      <c r="W964" s="141"/>
      <c r="X964" s="141"/>
      <c r="Y964" s="141"/>
      <c r="Z964" s="141"/>
      <c r="AA964" s="141"/>
      <c r="AB964" s="141"/>
      <c r="AC964" s="141"/>
      <c r="AD964" s="146"/>
      <c r="AE964" s="141"/>
      <c r="AF964" s="141"/>
      <c r="AG964" s="141"/>
      <c r="AH964" s="141"/>
      <c r="AI964" s="141"/>
      <c r="AJ964" s="141"/>
      <c r="AK964" s="141"/>
      <c r="AL964" s="141"/>
      <c r="AM964" s="141"/>
      <c r="AN964" s="141"/>
      <c r="AO964" s="141"/>
      <c r="AP964" s="141"/>
      <c r="AQ964" s="141"/>
      <c r="AR964" s="141"/>
      <c r="AS964" s="141"/>
      <c r="AT964" s="141"/>
      <c r="AU964" s="141"/>
      <c r="AV964" s="141"/>
      <c r="AW964" s="141"/>
      <c r="AX964" s="141"/>
      <c r="AY964" s="141"/>
      <c r="AZ964" s="141"/>
      <c r="BA964" s="141"/>
      <c r="BB964" s="141"/>
      <c r="BC964" s="141"/>
    </row>
    <row r="965" spans="1:55" ht="15.75" customHeight="1">
      <c r="A965" s="141"/>
      <c r="B965" s="141"/>
      <c r="C965" s="141"/>
      <c r="D965" s="141"/>
      <c r="E965" s="141"/>
      <c r="F965" s="141"/>
      <c r="G965" s="141"/>
      <c r="H965" s="141"/>
      <c r="I965" s="141"/>
      <c r="J965" s="141"/>
      <c r="K965" s="141"/>
      <c r="L965" s="141"/>
      <c r="M965" s="141"/>
      <c r="N965" s="141"/>
      <c r="O965" s="141"/>
      <c r="P965" s="141"/>
      <c r="Q965" s="141"/>
      <c r="R965" s="141"/>
      <c r="S965" s="141"/>
      <c r="T965" s="141"/>
      <c r="U965" s="141"/>
      <c r="V965" s="141"/>
      <c r="W965" s="141"/>
      <c r="X965" s="141"/>
      <c r="Y965" s="141"/>
      <c r="Z965" s="141"/>
      <c r="AA965" s="141"/>
      <c r="AB965" s="141"/>
      <c r="AC965" s="141"/>
      <c r="AD965" s="146"/>
      <c r="AE965" s="141"/>
      <c r="AF965" s="141"/>
      <c r="AG965" s="141"/>
      <c r="AH965" s="141"/>
      <c r="AI965" s="141"/>
      <c r="AJ965" s="141"/>
      <c r="AK965" s="141"/>
      <c r="AL965" s="141"/>
      <c r="AM965" s="141"/>
      <c r="AN965" s="141"/>
      <c r="AO965" s="141"/>
      <c r="AP965" s="141"/>
      <c r="AQ965" s="141"/>
      <c r="AR965" s="141"/>
      <c r="AS965" s="141"/>
      <c r="AT965" s="141"/>
      <c r="AU965" s="141"/>
      <c r="AV965" s="141"/>
      <c r="AW965" s="141"/>
      <c r="AX965" s="141"/>
      <c r="AY965" s="141"/>
      <c r="AZ965" s="141"/>
      <c r="BA965" s="141"/>
      <c r="BB965" s="141"/>
      <c r="BC965" s="141"/>
    </row>
    <row r="966" spans="1:55" ht="15.75" customHeight="1">
      <c r="A966" s="141"/>
      <c r="B966" s="141"/>
      <c r="C966" s="141"/>
      <c r="D966" s="141"/>
      <c r="E966" s="141"/>
      <c r="F966" s="141"/>
      <c r="G966" s="141"/>
      <c r="H966" s="141"/>
      <c r="I966" s="141"/>
      <c r="J966" s="141"/>
      <c r="K966" s="141"/>
      <c r="L966" s="141"/>
      <c r="M966" s="141"/>
      <c r="N966" s="141"/>
      <c r="O966" s="141"/>
      <c r="P966" s="141"/>
      <c r="Q966" s="141"/>
      <c r="R966" s="141"/>
      <c r="S966" s="141"/>
      <c r="T966" s="141"/>
      <c r="U966" s="141"/>
      <c r="V966" s="141"/>
      <c r="W966" s="141"/>
      <c r="X966" s="141"/>
      <c r="Y966" s="141"/>
      <c r="Z966" s="141"/>
      <c r="AA966" s="141"/>
      <c r="AB966" s="141"/>
      <c r="AC966" s="141"/>
      <c r="AD966" s="146"/>
      <c r="AE966" s="141"/>
      <c r="AF966" s="141"/>
      <c r="AG966" s="141"/>
      <c r="AH966" s="141"/>
      <c r="AI966" s="141"/>
      <c r="AJ966" s="141"/>
      <c r="AK966" s="141"/>
      <c r="AL966" s="141"/>
      <c r="AM966" s="141"/>
      <c r="AN966" s="141"/>
      <c r="AO966" s="141"/>
      <c r="AP966" s="141"/>
      <c r="AQ966" s="141"/>
      <c r="AR966" s="141"/>
      <c r="AS966" s="141"/>
      <c r="AT966" s="141"/>
      <c r="AU966" s="141"/>
      <c r="AV966" s="141"/>
      <c r="AW966" s="141"/>
      <c r="AX966" s="141"/>
      <c r="AY966" s="141"/>
      <c r="AZ966" s="141"/>
      <c r="BA966" s="141"/>
      <c r="BB966" s="141"/>
      <c r="BC966" s="141"/>
    </row>
    <row r="967" spans="1:55" ht="15.75" customHeight="1">
      <c r="A967" s="141"/>
      <c r="B967" s="141"/>
      <c r="C967" s="141"/>
      <c r="D967" s="141"/>
      <c r="E967" s="141"/>
      <c r="F967" s="141"/>
      <c r="G967" s="141"/>
      <c r="H967" s="141"/>
      <c r="I967" s="141"/>
      <c r="J967" s="141"/>
      <c r="K967" s="141"/>
      <c r="L967" s="141"/>
      <c r="M967" s="141"/>
      <c r="N967" s="141"/>
      <c r="O967" s="141"/>
      <c r="P967" s="141"/>
      <c r="Q967" s="141"/>
      <c r="R967" s="141"/>
      <c r="S967" s="141"/>
      <c r="T967" s="141"/>
      <c r="U967" s="141"/>
      <c r="V967" s="141"/>
      <c r="W967" s="141"/>
      <c r="X967" s="141"/>
      <c r="Y967" s="141"/>
      <c r="Z967" s="141"/>
      <c r="AA967" s="141"/>
      <c r="AB967" s="141"/>
      <c r="AC967" s="141"/>
      <c r="AD967" s="146"/>
      <c r="AE967" s="141"/>
      <c r="AF967" s="141"/>
      <c r="AG967" s="141"/>
      <c r="AH967" s="141"/>
      <c r="AI967" s="141"/>
      <c r="AJ967" s="141"/>
      <c r="AK967" s="141"/>
      <c r="AL967" s="141"/>
      <c r="AM967" s="141"/>
      <c r="AN967" s="141"/>
      <c r="AO967" s="141"/>
      <c r="AP967" s="141"/>
      <c r="AQ967" s="141"/>
      <c r="AR967" s="141"/>
      <c r="AS967" s="141"/>
      <c r="AT967" s="141"/>
      <c r="AU967" s="141"/>
      <c r="AV967" s="141"/>
      <c r="AW967" s="141"/>
      <c r="AX967" s="141"/>
      <c r="AY967" s="141"/>
      <c r="AZ967" s="141"/>
      <c r="BA967" s="141"/>
      <c r="BB967" s="141"/>
      <c r="BC967" s="141"/>
    </row>
    <row r="968" spans="1:55" ht="15.75" customHeight="1">
      <c r="A968" s="141"/>
      <c r="B968" s="141"/>
      <c r="C968" s="141"/>
      <c r="D968" s="141"/>
      <c r="E968" s="141"/>
      <c r="F968" s="141"/>
      <c r="G968" s="141"/>
      <c r="H968" s="141"/>
      <c r="I968" s="141"/>
      <c r="J968" s="141"/>
      <c r="K968" s="141"/>
      <c r="L968" s="141"/>
      <c r="M968" s="141"/>
      <c r="N968" s="141"/>
      <c r="O968" s="141"/>
      <c r="P968" s="141"/>
      <c r="Q968" s="141"/>
      <c r="R968" s="141"/>
      <c r="S968" s="141"/>
      <c r="T968" s="141"/>
      <c r="U968" s="141"/>
      <c r="V968" s="141"/>
      <c r="W968" s="141"/>
      <c r="X968" s="141"/>
      <c r="Y968" s="141"/>
      <c r="Z968" s="141"/>
      <c r="AA968" s="141"/>
      <c r="AB968" s="141"/>
      <c r="AC968" s="141"/>
      <c r="AD968" s="146"/>
      <c r="AE968" s="141"/>
      <c r="AF968" s="141"/>
      <c r="AG968" s="141"/>
      <c r="AH968" s="141"/>
      <c r="AI968" s="141"/>
      <c r="AJ968" s="141"/>
      <c r="AK968" s="141"/>
      <c r="AL968" s="141"/>
      <c r="AM968" s="141"/>
      <c r="AN968" s="141"/>
      <c r="AO968" s="141"/>
      <c r="AP968" s="141"/>
      <c r="AQ968" s="141"/>
      <c r="AR968" s="141"/>
      <c r="AS968" s="141"/>
      <c r="AT968" s="141"/>
      <c r="AU968" s="141"/>
      <c r="AV968" s="141"/>
      <c r="AW968" s="141"/>
      <c r="AX968" s="141"/>
      <c r="AY968" s="141"/>
      <c r="AZ968" s="141"/>
      <c r="BA968" s="141"/>
      <c r="BB968" s="141"/>
      <c r="BC968" s="141"/>
    </row>
    <row r="969" spans="1:55" ht="15.75" customHeight="1">
      <c r="A969" s="141"/>
      <c r="B969" s="141"/>
      <c r="C969" s="141"/>
      <c r="D969" s="141"/>
      <c r="E969" s="141"/>
      <c r="F969" s="141"/>
      <c r="G969" s="141"/>
      <c r="H969" s="141"/>
      <c r="I969" s="141"/>
      <c r="J969" s="141"/>
      <c r="K969" s="141"/>
      <c r="L969" s="141"/>
      <c r="M969" s="141"/>
      <c r="N969" s="141"/>
      <c r="O969" s="141"/>
      <c r="P969" s="141"/>
      <c r="Q969" s="141"/>
      <c r="R969" s="141"/>
      <c r="S969" s="141"/>
      <c r="T969" s="141"/>
      <c r="U969" s="141"/>
      <c r="V969" s="141"/>
      <c r="W969" s="141"/>
      <c r="X969" s="141"/>
      <c r="Y969" s="141"/>
      <c r="Z969" s="141"/>
      <c r="AA969" s="141"/>
      <c r="AB969" s="141"/>
      <c r="AC969" s="141"/>
      <c r="AD969" s="146"/>
      <c r="AE969" s="141"/>
      <c r="AF969" s="141"/>
      <c r="AG969" s="141"/>
      <c r="AH969" s="141"/>
      <c r="AI969" s="141"/>
      <c r="AJ969" s="141"/>
      <c r="AK969" s="141"/>
      <c r="AL969" s="141"/>
      <c r="AM969" s="141"/>
      <c r="AN969" s="141"/>
      <c r="AO969" s="141"/>
      <c r="AP969" s="141"/>
      <c r="AQ969" s="141"/>
      <c r="AR969" s="141"/>
      <c r="AS969" s="141"/>
      <c r="AT969" s="141"/>
      <c r="AU969" s="141"/>
      <c r="AV969" s="141"/>
      <c r="AW969" s="141"/>
      <c r="AX969" s="141"/>
      <c r="AY969" s="141"/>
      <c r="AZ969" s="141"/>
      <c r="BA969" s="141"/>
      <c r="BB969" s="141"/>
      <c r="BC969" s="141"/>
    </row>
    <row r="970" spans="1:55" ht="15.75" customHeight="1">
      <c r="A970" s="141"/>
      <c r="B970" s="141"/>
      <c r="C970" s="141"/>
      <c r="D970" s="141"/>
      <c r="E970" s="141"/>
      <c r="F970" s="141"/>
      <c r="G970" s="141"/>
      <c r="H970" s="141"/>
      <c r="I970" s="141"/>
      <c r="J970" s="141"/>
      <c r="K970" s="141"/>
      <c r="L970" s="141"/>
      <c r="M970" s="141"/>
      <c r="N970" s="141"/>
      <c r="O970" s="141"/>
      <c r="P970" s="141"/>
      <c r="Q970" s="141"/>
      <c r="R970" s="141"/>
      <c r="S970" s="141"/>
      <c r="T970" s="141"/>
      <c r="U970" s="141"/>
      <c r="V970" s="141"/>
      <c r="W970" s="141"/>
      <c r="X970" s="141"/>
      <c r="Y970" s="141"/>
      <c r="Z970" s="141"/>
      <c r="AA970" s="141"/>
      <c r="AB970" s="141"/>
      <c r="AC970" s="141"/>
      <c r="AD970" s="146"/>
      <c r="AE970" s="141"/>
      <c r="AF970" s="141"/>
      <c r="AG970" s="141"/>
      <c r="AH970" s="141"/>
      <c r="AI970" s="141"/>
      <c r="AJ970" s="141"/>
      <c r="AK970" s="141"/>
      <c r="AL970" s="141"/>
      <c r="AM970" s="141"/>
      <c r="AN970" s="141"/>
      <c r="AO970" s="141"/>
      <c r="AP970" s="141"/>
      <c r="AQ970" s="141"/>
      <c r="AR970" s="141"/>
      <c r="AS970" s="141"/>
      <c r="AT970" s="141"/>
      <c r="AU970" s="141"/>
      <c r="AV970" s="141"/>
      <c r="AW970" s="141"/>
      <c r="AX970" s="141"/>
      <c r="AY970" s="141"/>
      <c r="AZ970" s="141"/>
      <c r="BA970" s="141"/>
      <c r="BB970" s="141"/>
      <c r="BC970" s="141"/>
    </row>
    <row r="971" spans="1:55" ht="15.75" customHeight="1">
      <c r="A971" s="141"/>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1"/>
      <c r="Z971" s="141"/>
      <c r="AA971" s="141"/>
      <c r="AB971" s="141"/>
      <c r="AC971" s="141"/>
      <c r="AD971" s="146"/>
      <c r="AE971" s="141"/>
      <c r="AF971" s="141"/>
      <c r="AG971" s="141"/>
      <c r="AH971" s="141"/>
      <c r="AI971" s="141"/>
      <c r="AJ971" s="141"/>
      <c r="AK971" s="141"/>
      <c r="AL971" s="141"/>
      <c r="AM971" s="141"/>
      <c r="AN971" s="141"/>
      <c r="AO971" s="141"/>
      <c r="AP971" s="141"/>
      <c r="AQ971" s="141"/>
      <c r="AR971" s="141"/>
      <c r="AS971" s="141"/>
      <c r="AT971" s="141"/>
      <c r="AU971" s="141"/>
      <c r="AV971" s="141"/>
      <c r="AW971" s="141"/>
      <c r="AX971" s="141"/>
      <c r="AY971" s="141"/>
      <c r="AZ971" s="141"/>
      <c r="BA971" s="141"/>
      <c r="BB971" s="141"/>
      <c r="BC971" s="141"/>
    </row>
    <row r="972" spans="1:55" ht="15.75" customHeight="1">
      <c r="A972" s="141"/>
      <c r="B972" s="141"/>
      <c r="C972" s="141"/>
      <c r="D972" s="141"/>
      <c r="E972" s="141"/>
      <c r="F972" s="141"/>
      <c r="G972" s="141"/>
      <c r="H972" s="141"/>
      <c r="I972" s="141"/>
      <c r="J972" s="141"/>
      <c r="K972" s="141"/>
      <c r="L972" s="141"/>
      <c r="M972" s="141"/>
      <c r="N972" s="141"/>
      <c r="O972" s="141"/>
      <c r="P972" s="141"/>
      <c r="Q972" s="141"/>
      <c r="R972" s="141"/>
      <c r="S972" s="141"/>
      <c r="T972" s="141"/>
      <c r="U972" s="141"/>
      <c r="V972" s="141"/>
      <c r="W972" s="141"/>
      <c r="X972" s="141"/>
      <c r="Y972" s="141"/>
      <c r="Z972" s="141"/>
      <c r="AA972" s="141"/>
      <c r="AB972" s="141"/>
      <c r="AC972" s="141"/>
      <c r="AD972" s="146"/>
      <c r="AE972" s="141"/>
      <c r="AF972" s="141"/>
      <c r="AG972" s="141"/>
      <c r="AH972" s="141"/>
      <c r="AI972" s="141"/>
      <c r="AJ972" s="141"/>
      <c r="AK972" s="141"/>
      <c r="AL972" s="141"/>
      <c r="AM972" s="141"/>
      <c r="AN972" s="141"/>
      <c r="AO972" s="141"/>
      <c r="AP972" s="141"/>
      <c r="AQ972" s="141"/>
      <c r="AR972" s="141"/>
      <c r="AS972" s="141"/>
      <c r="AT972" s="141"/>
      <c r="AU972" s="141"/>
      <c r="AV972" s="141"/>
      <c r="AW972" s="141"/>
      <c r="AX972" s="141"/>
      <c r="AY972" s="141"/>
      <c r="AZ972" s="141"/>
      <c r="BA972" s="141"/>
      <c r="BB972" s="141"/>
      <c r="BC972" s="141"/>
    </row>
    <row r="973" spans="1:55" ht="15.75" customHeight="1">
      <c r="A973" s="141"/>
      <c r="B973" s="141"/>
      <c r="C973" s="141"/>
      <c r="D973" s="141"/>
      <c r="E973" s="141"/>
      <c r="F973" s="141"/>
      <c r="G973" s="141"/>
      <c r="H973" s="141"/>
      <c r="I973" s="141"/>
      <c r="J973" s="141"/>
      <c r="K973" s="141"/>
      <c r="L973" s="141"/>
      <c r="M973" s="141"/>
      <c r="N973" s="141"/>
      <c r="O973" s="141"/>
      <c r="P973" s="141"/>
      <c r="Q973" s="141"/>
      <c r="R973" s="141"/>
      <c r="S973" s="141"/>
      <c r="T973" s="141"/>
      <c r="U973" s="141"/>
      <c r="V973" s="141"/>
      <c r="W973" s="141"/>
      <c r="X973" s="141"/>
      <c r="Y973" s="141"/>
      <c r="Z973" s="141"/>
      <c r="AA973" s="141"/>
      <c r="AB973" s="141"/>
      <c r="AC973" s="141"/>
      <c r="AD973" s="146"/>
      <c r="AE973" s="141"/>
      <c r="AF973" s="141"/>
      <c r="AG973" s="141"/>
      <c r="AH973" s="141"/>
      <c r="AI973" s="141"/>
      <c r="AJ973" s="141"/>
      <c r="AK973" s="141"/>
      <c r="AL973" s="141"/>
      <c r="AM973" s="141"/>
      <c r="AN973" s="141"/>
      <c r="AO973" s="141"/>
      <c r="AP973" s="141"/>
      <c r="AQ973" s="141"/>
      <c r="AR973" s="141"/>
      <c r="AS973" s="141"/>
      <c r="AT973" s="141"/>
      <c r="AU973" s="141"/>
      <c r="AV973" s="141"/>
      <c r="AW973" s="141"/>
      <c r="AX973" s="141"/>
      <c r="AY973" s="141"/>
      <c r="AZ973" s="141"/>
      <c r="BA973" s="141"/>
      <c r="BB973" s="141"/>
      <c r="BC973" s="141"/>
    </row>
    <row r="974" spans="1:55" ht="15.75" customHeight="1">
      <c r="A974" s="141"/>
      <c r="B974" s="141"/>
      <c r="C974" s="141"/>
      <c r="D974" s="141"/>
      <c r="E974" s="141"/>
      <c r="F974" s="141"/>
      <c r="G974" s="141"/>
      <c r="H974" s="141"/>
      <c r="I974" s="141"/>
      <c r="J974" s="141"/>
      <c r="K974" s="141"/>
      <c r="L974" s="141"/>
      <c r="M974" s="141"/>
      <c r="N974" s="141"/>
      <c r="O974" s="141"/>
      <c r="P974" s="141"/>
      <c r="Q974" s="141"/>
      <c r="R974" s="141"/>
      <c r="S974" s="141"/>
      <c r="T974" s="141"/>
      <c r="U974" s="141"/>
      <c r="V974" s="141"/>
      <c r="W974" s="141"/>
      <c r="X974" s="141"/>
      <c r="Y974" s="141"/>
      <c r="Z974" s="141"/>
      <c r="AA974" s="141"/>
      <c r="AB974" s="141"/>
      <c r="AC974" s="141"/>
      <c r="AD974" s="146"/>
      <c r="AE974" s="141"/>
      <c r="AF974" s="141"/>
      <c r="AG974" s="141"/>
      <c r="AH974" s="141"/>
      <c r="AI974" s="141"/>
      <c r="AJ974" s="141"/>
      <c r="AK974" s="141"/>
      <c r="AL974" s="141"/>
      <c r="AM974" s="141"/>
      <c r="AN974" s="141"/>
      <c r="AO974" s="141"/>
      <c r="AP974" s="141"/>
      <c r="AQ974" s="141"/>
      <c r="AR974" s="141"/>
      <c r="AS974" s="141"/>
      <c r="AT974" s="141"/>
      <c r="AU974" s="141"/>
      <c r="AV974" s="141"/>
      <c r="AW974" s="141"/>
      <c r="AX974" s="141"/>
      <c r="AY974" s="141"/>
      <c r="AZ974" s="141"/>
      <c r="BA974" s="141"/>
      <c r="BB974" s="141"/>
      <c r="BC974" s="141"/>
    </row>
    <row r="975" spans="1:55" ht="15.75" customHeight="1">
      <c r="A975" s="141"/>
      <c r="B975" s="141"/>
      <c r="C975" s="141"/>
      <c r="D975" s="141"/>
      <c r="E975" s="141"/>
      <c r="F975" s="141"/>
      <c r="G975" s="141"/>
      <c r="H975" s="141"/>
      <c r="I975" s="141"/>
      <c r="J975" s="141"/>
      <c r="K975" s="141"/>
      <c r="L975" s="141"/>
      <c r="M975" s="141"/>
      <c r="N975" s="141"/>
      <c r="O975" s="141"/>
      <c r="P975" s="141"/>
      <c r="Q975" s="141"/>
      <c r="R975" s="141"/>
      <c r="S975" s="141"/>
      <c r="T975" s="141"/>
      <c r="U975" s="141"/>
      <c r="V975" s="141"/>
      <c r="W975" s="141"/>
      <c r="X975" s="141"/>
      <c r="Y975" s="141"/>
      <c r="Z975" s="141"/>
      <c r="AA975" s="141"/>
      <c r="AB975" s="141"/>
      <c r="AC975" s="141"/>
      <c r="AD975" s="146"/>
      <c r="AE975" s="141"/>
      <c r="AF975" s="141"/>
      <c r="AG975" s="141"/>
      <c r="AH975" s="141"/>
      <c r="AI975" s="141"/>
      <c r="AJ975" s="141"/>
      <c r="AK975" s="141"/>
      <c r="AL975" s="141"/>
      <c r="AM975" s="141"/>
      <c r="AN975" s="141"/>
      <c r="AO975" s="141"/>
      <c r="AP975" s="141"/>
      <c r="AQ975" s="141"/>
      <c r="AR975" s="141"/>
      <c r="AS975" s="141"/>
      <c r="AT975" s="141"/>
      <c r="AU975" s="141"/>
      <c r="AV975" s="141"/>
      <c r="AW975" s="141"/>
      <c r="AX975" s="141"/>
      <c r="AY975" s="141"/>
      <c r="AZ975" s="141"/>
      <c r="BA975" s="141"/>
      <c r="BB975" s="141"/>
      <c r="BC975" s="141"/>
    </row>
    <row r="976" spans="1:55" ht="15.75" customHeight="1">
      <c r="A976" s="141"/>
      <c r="B976" s="141"/>
      <c r="C976" s="141"/>
      <c r="D976" s="141"/>
      <c r="E976" s="141"/>
      <c r="F976" s="141"/>
      <c r="G976" s="141"/>
      <c r="H976" s="141"/>
      <c r="I976" s="141"/>
      <c r="J976" s="141"/>
      <c r="K976" s="141"/>
      <c r="L976" s="141"/>
      <c r="M976" s="141"/>
      <c r="N976" s="141"/>
      <c r="O976" s="141"/>
      <c r="P976" s="141"/>
      <c r="Q976" s="141"/>
      <c r="R976" s="141"/>
      <c r="S976" s="141"/>
      <c r="T976" s="141"/>
      <c r="U976" s="141"/>
      <c r="V976" s="141"/>
      <c r="W976" s="141"/>
      <c r="X976" s="141"/>
      <c r="Y976" s="141"/>
      <c r="Z976" s="141"/>
      <c r="AA976" s="141"/>
      <c r="AB976" s="141"/>
      <c r="AC976" s="141"/>
      <c r="AD976" s="146"/>
      <c r="AE976" s="141"/>
      <c r="AF976" s="141"/>
      <c r="AG976" s="141"/>
      <c r="AH976" s="141"/>
      <c r="AI976" s="141"/>
      <c r="AJ976" s="141"/>
      <c r="AK976" s="141"/>
      <c r="AL976" s="141"/>
      <c r="AM976" s="141"/>
      <c r="AN976" s="141"/>
      <c r="AO976" s="141"/>
      <c r="AP976" s="141"/>
      <c r="AQ976" s="141"/>
      <c r="AR976" s="141"/>
      <c r="AS976" s="141"/>
      <c r="AT976" s="141"/>
      <c r="AU976" s="141"/>
      <c r="AV976" s="141"/>
      <c r="AW976" s="141"/>
      <c r="AX976" s="141"/>
      <c r="AY976" s="141"/>
      <c r="AZ976" s="141"/>
      <c r="BA976" s="141"/>
      <c r="BB976" s="141"/>
      <c r="BC976" s="141"/>
    </row>
    <row r="977" spans="1:55" ht="15.75" customHeight="1">
      <c r="A977" s="141"/>
      <c r="B977" s="141"/>
      <c r="C977" s="141"/>
      <c r="D977" s="141"/>
      <c r="E977" s="141"/>
      <c r="F977" s="141"/>
      <c r="G977" s="141"/>
      <c r="H977" s="141"/>
      <c r="I977" s="141"/>
      <c r="J977" s="141"/>
      <c r="K977" s="141"/>
      <c r="L977" s="141"/>
      <c r="M977" s="141"/>
      <c r="N977" s="141"/>
      <c r="O977" s="141"/>
      <c r="P977" s="141"/>
      <c r="Q977" s="141"/>
      <c r="R977" s="141"/>
      <c r="S977" s="141"/>
      <c r="T977" s="141"/>
      <c r="U977" s="141"/>
      <c r="V977" s="141"/>
      <c r="W977" s="141"/>
      <c r="X977" s="141"/>
      <c r="Y977" s="141"/>
      <c r="Z977" s="141"/>
      <c r="AA977" s="141"/>
      <c r="AB977" s="141"/>
      <c r="AC977" s="141"/>
      <c r="AD977" s="146"/>
      <c r="AE977" s="141"/>
      <c r="AF977" s="141"/>
      <c r="AG977" s="141"/>
      <c r="AH977" s="141"/>
      <c r="AI977" s="141"/>
      <c r="AJ977" s="141"/>
      <c r="AK977" s="141"/>
      <c r="AL977" s="141"/>
      <c r="AM977" s="141"/>
      <c r="AN977" s="141"/>
      <c r="AO977" s="141"/>
      <c r="AP977" s="141"/>
      <c r="AQ977" s="141"/>
      <c r="AR977" s="141"/>
      <c r="AS977" s="141"/>
      <c r="AT977" s="141"/>
      <c r="AU977" s="141"/>
      <c r="AV977" s="141"/>
      <c r="AW977" s="141"/>
      <c r="AX977" s="141"/>
      <c r="AY977" s="141"/>
      <c r="AZ977" s="141"/>
      <c r="BA977" s="141"/>
      <c r="BB977" s="141"/>
      <c r="BC977" s="141"/>
    </row>
    <row r="978" spans="1:55" ht="15.75" customHeight="1">
      <c r="A978" s="141"/>
      <c r="B978" s="141"/>
      <c r="C978" s="141"/>
      <c r="D978" s="141"/>
      <c r="E978" s="141"/>
      <c r="F978" s="141"/>
      <c r="G978" s="141"/>
      <c r="H978" s="141"/>
      <c r="I978" s="141"/>
      <c r="J978" s="141"/>
      <c r="K978" s="141"/>
      <c r="L978" s="141"/>
      <c r="M978" s="141"/>
      <c r="N978" s="141"/>
      <c r="O978" s="141"/>
      <c r="P978" s="141"/>
      <c r="Q978" s="141"/>
      <c r="R978" s="141"/>
      <c r="S978" s="141"/>
      <c r="T978" s="141"/>
      <c r="U978" s="141"/>
      <c r="V978" s="141"/>
      <c r="W978" s="141"/>
      <c r="X978" s="141"/>
      <c r="Y978" s="141"/>
      <c r="Z978" s="141"/>
      <c r="AA978" s="141"/>
      <c r="AB978" s="141"/>
      <c r="AC978" s="141"/>
      <c r="AD978" s="146"/>
      <c r="AE978" s="141"/>
      <c r="AF978" s="141"/>
      <c r="AG978" s="141"/>
      <c r="AH978" s="141"/>
      <c r="AI978" s="141"/>
      <c r="AJ978" s="141"/>
      <c r="AK978" s="141"/>
      <c r="AL978" s="141"/>
      <c r="AM978" s="141"/>
      <c r="AN978" s="141"/>
      <c r="AO978" s="141"/>
      <c r="AP978" s="141"/>
      <c r="AQ978" s="141"/>
      <c r="AR978" s="141"/>
      <c r="AS978" s="141"/>
      <c r="AT978" s="141"/>
      <c r="AU978" s="141"/>
      <c r="AV978" s="141"/>
      <c r="AW978" s="141"/>
      <c r="AX978" s="141"/>
      <c r="AY978" s="141"/>
      <c r="AZ978" s="141"/>
      <c r="BA978" s="141"/>
      <c r="BB978" s="141"/>
      <c r="BC978" s="141"/>
    </row>
    <row r="979" spans="1:55" ht="15.75" customHeight="1">
      <c r="A979" s="141"/>
      <c r="B979" s="141"/>
      <c r="C979" s="141"/>
      <c r="D979" s="141"/>
      <c r="E979" s="141"/>
      <c r="F979" s="141"/>
      <c r="G979" s="141"/>
      <c r="H979" s="141"/>
      <c r="I979" s="141"/>
      <c r="J979" s="141"/>
      <c r="K979" s="141"/>
      <c r="L979" s="141"/>
      <c r="M979" s="141"/>
      <c r="N979" s="141"/>
      <c r="O979" s="141"/>
      <c r="P979" s="141"/>
      <c r="Q979" s="141"/>
      <c r="R979" s="141"/>
      <c r="S979" s="141"/>
      <c r="T979" s="141"/>
      <c r="U979" s="141"/>
      <c r="V979" s="141"/>
      <c r="W979" s="141"/>
      <c r="X979" s="141"/>
      <c r="Y979" s="141"/>
      <c r="Z979" s="141"/>
      <c r="AA979" s="141"/>
      <c r="AB979" s="141"/>
      <c r="AC979" s="141"/>
      <c r="AD979" s="146"/>
      <c r="AE979" s="141"/>
      <c r="AF979" s="141"/>
      <c r="AG979" s="141"/>
      <c r="AH979" s="141"/>
      <c r="AI979" s="141"/>
      <c r="AJ979" s="141"/>
      <c r="AK979" s="141"/>
      <c r="AL979" s="141"/>
      <c r="AM979" s="141"/>
      <c r="AN979" s="141"/>
      <c r="AO979" s="141"/>
      <c r="AP979" s="141"/>
      <c r="AQ979" s="141"/>
      <c r="AR979" s="141"/>
      <c r="AS979" s="141"/>
      <c r="AT979" s="141"/>
      <c r="AU979" s="141"/>
      <c r="AV979" s="141"/>
      <c r="AW979" s="141"/>
      <c r="AX979" s="141"/>
      <c r="AY979" s="141"/>
      <c r="AZ979" s="141"/>
      <c r="BA979" s="141"/>
      <c r="BB979" s="141"/>
      <c r="BC979" s="141"/>
    </row>
    <row r="980" spans="1:55" ht="15.75" customHeight="1">
      <c r="A980" s="141"/>
      <c r="B980" s="141"/>
      <c r="C980" s="141"/>
      <c r="D980" s="141"/>
      <c r="E980" s="141"/>
      <c r="F980" s="141"/>
      <c r="G980" s="141"/>
      <c r="H980" s="141"/>
      <c r="I980" s="141"/>
      <c r="J980" s="141"/>
      <c r="K980" s="141"/>
      <c r="L980" s="141"/>
      <c r="M980" s="141"/>
      <c r="N980" s="141"/>
      <c r="O980" s="141"/>
      <c r="P980" s="141"/>
      <c r="Q980" s="141"/>
      <c r="R980" s="141"/>
      <c r="S980" s="141"/>
      <c r="T980" s="141"/>
      <c r="U980" s="141"/>
      <c r="V980" s="141"/>
      <c r="W980" s="141"/>
      <c r="X980" s="141"/>
      <c r="Y980" s="141"/>
      <c r="Z980" s="141"/>
      <c r="AA980" s="141"/>
      <c r="AB980" s="141"/>
      <c r="AC980" s="141"/>
      <c r="AD980" s="146"/>
      <c r="AE980" s="141"/>
      <c r="AF980" s="141"/>
      <c r="AG980" s="141"/>
      <c r="AH980" s="141"/>
      <c r="AI980" s="141"/>
      <c r="AJ980" s="141"/>
      <c r="AK980" s="141"/>
      <c r="AL980" s="141"/>
      <c r="AM980" s="141"/>
      <c r="AN980" s="141"/>
      <c r="AO980" s="141"/>
      <c r="AP980" s="141"/>
      <c r="AQ980" s="141"/>
      <c r="AR980" s="141"/>
      <c r="AS980" s="141"/>
      <c r="AT980" s="141"/>
      <c r="AU980" s="141"/>
      <c r="AV980" s="141"/>
      <c r="AW980" s="141"/>
      <c r="AX980" s="141"/>
      <c r="AY980" s="141"/>
      <c r="AZ980" s="141"/>
      <c r="BA980" s="141"/>
      <c r="BB980" s="141"/>
      <c r="BC980" s="141"/>
    </row>
    <row r="981" spans="1:55" ht="15.75" customHeight="1">
      <c r="A981" s="141"/>
      <c r="B981" s="141"/>
      <c r="C981" s="141"/>
      <c r="D981" s="141"/>
      <c r="E981" s="141"/>
      <c r="F981" s="141"/>
      <c r="G981" s="141"/>
      <c r="H981" s="141"/>
      <c r="I981" s="141"/>
      <c r="J981" s="141"/>
      <c r="K981" s="141"/>
      <c r="L981" s="141"/>
      <c r="M981" s="141"/>
      <c r="N981" s="141"/>
      <c r="O981" s="141"/>
      <c r="P981" s="141"/>
      <c r="Q981" s="141"/>
      <c r="R981" s="141"/>
      <c r="S981" s="141"/>
      <c r="T981" s="141"/>
      <c r="U981" s="141"/>
      <c r="V981" s="141"/>
      <c r="W981" s="141"/>
      <c r="X981" s="141"/>
      <c r="Y981" s="141"/>
      <c r="Z981" s="141"/>
      <c r="AA981" s="141"/>
      <c r="AB981" s="141"/>
      <c r="AC981" s="141"/>
      <c r="AD981" s="146"/>
      <c r="AE981" s="141"/>
      <c r="AF981" s="141"/>
      <c r="AG981" s="141"/>
      <c r="AH981" s="141"/>
      <c r="AI981" s="141"/>
      <c r="AJ981" s="141"/>
      <c r="AK981" s="141"/>
      <c r="AL981" s="141"/>
      <c r="AM981" s="141"/>
      <c r="AN981" s="141"/>
      <c r="AO981" s="141"/>
      <c r="AP981" s="141"/>
      <c r="AQ981" s="141"/>
      <c r="AR981" s="141"/>
      <c r="AS981" s="141"/>
      <c r="AT981" s="141"/>
      <c r="AU981" s="141"/>
      <c r="AV981" s="141"/>
      <c r="AW981" s="141"/>
      <c r="AX981" s="141"/>
      <c r="AY981" s="141"/>
      <c r="AZ981" s="141"/>
      <c r="BA981" s="141"/>
      <c r="BB981" s="141"/>
      <c r="BC981" s="141"/>
    </row>
    <row r="982" spans="1:55" ht="15.75" customHeight="1">
      <c r="A982" s="141"/>
      <c r="B982" s="141"/>
      <c r="C982" s="141"/>
      <c r="D982" s="141"/>
      <c r="E982" s="141"/>
      <c r="F982" s="141"/>
      <c r="G982" s="141"/>
      <c r="H982" s="141"/>
      <c r="I982" s="141"/>
      <c r="J982" s="141"/>
      <c r="K982" s="141"/>
      <c r="L982" s="141"/>
      <c r="M982" s="141"/>
      <c r="N982" s="141"/>
      <c r="O982" s="141"/>
      <c r="P982" s="141"/>
      <c r="Q982" s="141"/>
      <c r="R982" s="141"/>
      <c r="S982" s="141"/>
      <c r="T982" s="141"/>
      <c r="U982" s="141"/>
      <c r="V982" s="141"/>
      <c r="W982" s="141"/>
      <c r="X982" s="141"/>
      <c r="Y982" s="141"/>
      <c r="Z982" s="141"/>
      <c r="AA982" s="141"/>
      <c r="AB982" s="141"/>
      <c r="AC982" s="141"/>
      <c r="AD982" s="146"/>
      <c r="AE982" s="141"/>
      <c r="AF982" s="141"/>
      <c r="AG982" s="141"/>
      <c r="AH982" s="141"/>
      <c r="AI982" s="141"/>
      <c r="AJ982" s="141"/>
      <c r="AK982" s="141"/>
      <c r="AL982" s="141"/>
      <c r="AM982" s="141"/>
      <c r="AN982" s="141"/>
      <c r="AO982" s="141"/>
      <c r="AP982" s="141"/>
      <c r="AQ982" s="141"/>
      <c r="AR982" s="141"/>
      <c r="AS982" s="141"/>
      <c r="AT982" s="141"/>
      <c r="AU982" s="141"/>
      <c r="AV982" s="141"/>
      <c r="AW982" s="141"/>
      <c r="AX982" s="141"/>
      <c r="AY982" s="141"/>
      <c r="AZ982" s="141"/>
      <c r="BA982" s="141"/>
      <c r="BB982" s="141"/>
      <c r="BC982" s="141"/>
    </row>
    <row r="983" spans="1:55" ht="15.75" customHeight="1">
      <c r="A983" s="141"/>
      <c r="B983" s="141"/>
      <c r="C983" s="141"/>
      <c r="D983" s="141"/>
      <c r="E983" s="141"/>
      <c r="F983" s="141"/>
      <c r="G983" s="141"/>
      <c r="H983" s="141"/>
      <c r="I983" s="141"/>
      <c r="J983" s="141"/>
      <c r="K983" s="141"/>
      <c r="L983" s="141"/>
      <c r="M983" s="141"/>
      <c r="N983" s="141"/>
      <c r="O983" s="141"/>
      <c r="P983" s="141"/>
      <c r="Q983" s="141"/>
      <c r="R983" s="141"/>
      <c r="S983" s="141"/>
      <c r="T983" s="141"/>
      <c r="U983" s="141"/>
      <c r="V983" s="141"/>
      <c r="W983" s="141"/>
      <c r="X983" s="141"/>
      <c r="Y983" s="141"/>
      <c r="Z983" s="141"/>
      <c r="AA983" s="141"/>
      <c r="AB983" s="141"/>
      <c r="AC983" s="141"/>
      <c r="AD983" s="146"/>
      <c r="AE983" s="141"/>
      <c r="AF983" s="141"/>
      <c r="AG983" s="141"/>
      <c r="AH983" s="141"/>
      <c r="AI983" s="141"/>
      <c r="AJ983" s="141"/>
      <c r="AK983" s="141"/>
      <c r="AL983" s="141"/>
      <c r="AM983" s="141"/>
      <c r="AN983" s="141"/>
      <c r="AO983" s="141"/>
      <c r="AP983" s="141"/>
      <c r="AQ983" s="141"/>
      <c r="AR983" s="141"/>
      <c r="AS983" s="141"/>
      <c r="AT983" s="141"/>
      <c r="AU983" s="141"/>
      <c r="AV983" s="141"/>
      <c r="AW983" s="141"/>
      <c r="AX983" s="141"/>
      <c r="AY983" s="141"/>
      <c r="AZ983" s="141"/>
      <c r="BA983" s="141"/>
      <c r="BB983" s="141"/>
      <c r="BC983" s="141"/>
    </row>
    <row r="984" spans="1:55" ht="15.75" customHeight="1">
      <c r="A984" s="141"/>
      <c r="B984" s="141"/>
      <c r="C984" s="141"/>
      <c r="D984" s="141"/>
      <c r="E984" s="141"/>
      <c r="F984" s="141"/>
      <c r="G984" s="141"/>
      <c r="H984" s="141"/>
      <c r="I984" s="141"/>
      <c r="J984" s="141"/>
      <c r="K984" s="141"/>
      <c r="L984" s="141"/>
      <c r="M984" s="141"/>
      <c r="N984" s="141"/>
      <c r="O984" s="141"/>
      <c r="P984" s="141"/>
      <c r="Q984" s="141"/>
      <c r="R984" s="141"/>
      <c r="S984" s="141"/>
      <c r="T984" s="141"/>
      <c r="U984" s="141"/>
      <c r="V984" s="141"/>
      <c r="W984" s="141"/>
      <c r="X984" s="141"/>
      <c r="Y984" s="141"/>
      <c r="Z984" s="141"/>
      <c r="AA984" s="141"/>
      <c r="AB984" s="141"/>
      <c r="AC984" s="141"/>
      <c r="AD984" s="146"/>
      <c r="AE984" s="141"/>
      <c r="AF984" s="141"/>
      <c r="AG984" s="141"/>
      <c r="AH984" s="141"/>
      <c r="AI984" s="141"/>
      <c r="AJ984" s="141"/>
      <c r="AK984" s="141"/>
      <c r="AL984" s="141"/>
      <c r="AM984" s="141"/>
      <c r="AN984" s="141"/>
      <c r="AO984" s="141"/>
      <c r="AP984" s="141"/>
      <c r="AQ984" s="141"/>
      <c r="AR984" s="141"/>
      <c r="AS984" s="141"/>
      <c r="AT984" s="141"/>
      <c r="AU984" s="141"/>
      <c r="AV984" s="141"/>
      <c r="AW984" s="141"/>
      <c r="AX984" s="141"/>
      <c r="AY984" s="141"/>
      <c r="AZ984" s="141"/>
      <c r="BA984" s="141"/>
      <c r="BB984" s="141"/>
      <c r="BC984" s="141"/>
    </row>
    <row r="985" spans="1:55" ht="15.75" customHeight="1">
      <c r="A985" s="141"/>
      <c r="B985" s="141"/>
      <c r="C985" s="141"/>
      <c r="D985" s="141"/>
      <c r="E985" s="141"/>
      <c r="F985" s="141"/>
      <c r="G985" s="141"/>
      <c r="H985" s="141"/>
      <c r="I985" s="141"/>
      <c r="J985" s="141"/>
      <c r="K985" s="141"/>
      <c r="L985" s="141"/>
      <c r="M985" s="141"/>
      <c r="N985" s="141"/>
      <c r="O985" s="141"/>
      <c r="P985" s="141"/>
      <c r="Q985" s="141"/>
      <c r="R985" s="141"/>
      <c r="S985" s="141"/>
      <c r="T985" s="141"/>
      <c r="U985" s="141"/>
      <c r="V985" s="141"/>
      <c r="W985" s="141"/>
      <c r="X985" s="141"/>
      <c r="Y985" s="141"/>
      <c r="Z985" s="141"/>
      <c r="AA985" s="141"/>
      <c r="AB985" s="141"/>
      <c r="AC985" s="141"/>
      <c r="AD985" s="146"/>
      <c r="AE985" s="141"/>
      <c r="AF985" s="141"/>
      <c r="AG985" s="141"/>
      <c r="AH985" s="141"/>
      <c r="AI985" s="141"/>
      <c r="AJ985" s="141"/>
      <c r="AK985" s="141"/>
      <c r="AL985" s="141"/>
      <c r="AM985" s="141"/>
      <c r="AN985" s="141"/>
      <c r="AO985" s="141"/>
      <c r="AP985" s="141"/>
      <c r="AQ985" s="141"/>
      <c r="AR985" s="141"/>
      <c r="AS985" s="141"/>
      <c r="AT985" s="141"/>
      <c r="AU985" s="141"/>
      <c r="AV985" s="141"/>
      <c r="AW985" s="141"/>
      <c r="AX985" s="141"/>
      <c r="AY985" s="141"/>
      <c r="AZ985" s="141"/>
      <c r="BA985" s="141"/>
      <c r="BB985" s="141"/>
      <c r="BC985" s="141"/>
    </row>
    <row r="986" spans="1:55" ht="15.75" customHeight="1">
      <c r="A986" s="141"/>
      <c r="B986" s="141"/>
      <c r="C986" s="141"/>
      <c r="D986" s="141"/>
      <c r="E986" s="141"/>
      <c r="F986" s="141"/>
      <c r="G986" s="141"/>
      <c r="H986" s="141"/>
      <c r="I986" s="141"/>
      <c r="J986" s="141"/>
      <c r="K986" s="141"/>
      <c r="L986" s="141"/>
      <c r="M986" s="141"/>
      <c r="N986" s="141"/>
      <c r="O986" s="141"/>
      <c r="P986" s="141"/>
      <c r="Q986" s="141"/>
      <c r="R986" s="141"/>
      <c r="S986" s="141"/>
      <c r="T986" s="141"/>
      <c r="U986" s="141"/>
      <c r="V986" s="141"/>
      <c r="W986" s="141"/>
      <c r="X986" s="141"/>
      <c r="Y986" s="141"/>
      <c r="Z986" s="141"/>
      <c r="AA986" s="141"/>
      <c r="AB986" s="141"/>
      <c r="AC986" s="141"/>
      <c r="AD986" s="146"/>
      <c r="AE986" s="141"/>
      <c r="AF986" s="141"/>
      <c r="AG986" s="141"/>
      <c r="AH986" s="141"/>
      <c r="AI986" s="141"/>
      <c r="AJ986" s="141"/>
      <c r="AK986" s="141"/>
      <c r="AL986" s="141"/>
      <c r="AM986" s="141"/>
      <c r="AN986" s="141"/>
      <c r="AO986" s="141"/>
      <c r="AP986" s="141"/>
      <c r="AQ986" s="141"/>
      <c r="AR986" s="141"/>
      <c r="AS986" s="141"/>
      <c r="AT986" s="141"/>
      <c r="AU986" s="141"/>
      <c r="AV986" s="141"/>
      <c r="AW986" s="141"/>
      <c r="AX986" s="141"/>
      <c r="AY986" s="141"/>
      <c r="AZ986" s="141"/>
      <c r="BA986" s="141"/>
      <c r="BB986" s="141"/>
      <c r="BC986" s="141"/>
    </row>
    <row r="987" spans="1:55" ht="15.75" customHeight="1">
      <c r="A987" s="141"/>
      <c r="B987" s="141"/>
      <c r="C987" s="141"/>
      <c r="D987" s="141"/>
      <c r="E987" s="141"/>
      <c r="F987" s="141"/>
      <c r="G987" s="141"/>
      <c r="H987" s="141"/>
      <c r="I987" s="141"/>
      <c r="J987" s="141"/>
      <c r="K987" s="141"/>
      <c r="L987" s="141"/>
      <c r="M987" s="141"/>
      <c r="N987" s="141"/>
      <c r="O987" s="141"/>
      <c r="P987" s="141"/>
      <c r="Q987" s="141"/>
      <c r="R987" s="141"/>
      <c r="S987" s="141"/>
      <c r="T987" s="141"/>
      <c r="U987" s="141"/>
      <c r="V987" s="141"/>
      <c r="W987" s="141"/>
      <c r="X987" s="141"/>
      <c r="Y987" s="141"/>
      <c r="Z987" s="141"/>
      <c r="AA987" s="141"/>
      <c r="AB987" s="141"/>
      <c r="AC987" s="141"/>
      <c r="AD987" s="146"/>
      <c r="AE987" s="141"/>
      <c r="AF987" s="141"/>
      <c r="AG987" s="141"/>
      <c r="AH987" s="141"/>
      <c r="AI987" s="141"/>
      <c r="AJ987" s="141"/>
      <c r="AK987" s="141"/>
      <c r="AL987" s="141"/>
      <c r="AM987" s="141"/>
      <c r="AN987" s="141"/>
      <c r="AO987" s="141"/>
      <c r="AP987" s="141"/>
      <c r="AQ987" s="141"/>
      <c r="AR987" s="141"/>
      <c r="AS987" s="141"/>
      <c r="AT987" s="141"/>
      <c r="AU987" s="141"/>
      <c r="AV987" s="141"/>
      <c r="AW987" s="141"/>
      <c r="AX987" s="141"/>
      <c r="AY987" s="141"/>
      <c r="AZ987" s="141"/>
      <c r="BA987" s="141"/>
      <c r="BB987" s="141"/>
      <c r="BC987" s="141"/>
    </row>
    <row r="988" spans="1:55" ht="15.75" customHeight="1">
      <c r="A988" s="141"/>
      <c r="B988" s="141"/>
      <c r="C988" s="141"/>
      <c r="D988" s="141"/>
      <c r="E988" s="141"/>
      <c r="F988" s="141"/>
      <c r="G988" s="141"/>
      <c r="H988" s="141"/>
      <c r="I988" s="141"/>
      <c r="J988" s="141"/>
      <c r="K988" s="141"/>
      <c r="L988" s="141"/>
      <c r="M988" s="141"/>
      <c r="N988" s="141"/>
      <c r="O988" s="141"/>
      <c r="P988" s="141"/>
      <c r="Q988" s="141"/>
      <c r="R988" s="141"/>
      <c r="S988" s="141"/>
      <c r="T988" s="141"/>
      <c r="U988" s="141"/>
      <c r="V988" s="141"/>
      <c r="W988" s="141"/>
      <c r="X988" s="141"/>
      <c r="Y988" s="141"/>
      <c r="Z988" s="141"/>
      <c r="AA988" s="141"/>
      <c r="AB988" s="141"/>
      <c r="AC988" s="141"/>
      <c r="AD988" s="146"/>
      <c r="AE988" s="141"/>
      <c r="AF988" s="141"/>
      <c r="AG988" s="141"/>
      <c r="AH988" s="141"/>
      <c r="AI988" s="141"/>
      <c r="AJ988" s="141"/>
      <c r="AK988" s="141"/>
      <c r="AL988" s="141"/>
      <c r="AM988" s="141"/>
      <c r="AN988" s="141"/>
      <c r="AO988" s="141"/>
      <c r="AP988" s="141"/>
      <c r="AQ988" s="141"/>
      <c r="AR988" s="141"/>
      <c r="AS988" s="141"/>
      <c r="AT988" s="141"/>
      <c r="AU988" s="141"/>
      <c r="AV988" s="141"/>
      <c r="AW988" s="141"/>
      <c r="AX988" s="141"/>
      <c r="AY988" s="141"/>
      <c r="AZ988" s="141"/>
      <c r="BA988" s="141"/>
      <c r="BB988" s="141"/>
      <c r="BC988" s="141"/>
    </row>
    <row r="989" spans="1:55" ht="15.75" customHeight="1">
      <c r="A989" s="141"/>
      <c r="B989" s="141"/>
      <c r="C989" s="141"/>
      <c r="D989" s="141"/>
      <c r="E989" s="141"/>
      <c r="F989" s="141"/>
      <c r="G989" s="141"/>
      <c r="H989" s="141"/>
      <c r="I989" s="141"/>
      <c r="J989" s="141"/>
      <c r="K989" s="141"/>
      <c r="L989" s="141"/>
      <c r="M989" s="141"/>
      <c r="N989" s="141"/>
      <c r="O989" s="141"/>
      <c r="P989" s="141"/>
      <c r="Q989" s="141"/>
      <c r="R989" s="141"/>
      <c r="S989" s="141"/>
      <c r="T989" s="141"/>
      <c r="U989" s="141"/>
      <c r="V989" s="141"/>
      <c r="W989" s="141"/>
      <c r="X989" s="141"/>
      <c r="Y989" s="141"/>
      <c r="Z989" s="141"/>
      <c r="AA989" s="141"/>
      <c r="AB989" s="141"/>
      <c r="AC989" s="141"/>
      <c r="AD989" s="146"/>
      <c r="AE989" s="141"/>
      <c r="AF989" s="141"/>
      <c r="AG989" s="141"/>
      <c r="AH989" s="141"/>
      <c r="AI989" s="141"/>
      <c r="AJ989" s="141"/>
      <c r="AK989" s="141"/>
      <c r="AL989" s="141"/>
      <c r="AM989" s="141"/>
      <c r="AN989" s="141"/>
      <c r="AO989" s="141"/>
      <c r="AP989" s="141"/>
      <c r="AQ989" s="141"/>
      <c r="AR989" s="141"/>
      <c r="AS989" s="141"/>
      <c r="AT989" s="141"/>
      <c r="AU989" s="141"/>
      <c r="AV989" s="141"/>
      <c r="AW989" s="141"/>
      <c r="AX989" s="141"/>
      <c r="AY989" s="141"/>
      <c r="AZ989" s="141"/>
      <c r="BA989" s="141"/>
      <c r="BB989" s="141"/>
      <c r="BC989" s="141"/>
    </row>
    <row r="990" spans="1:55" ht="15.75" customHeight="1">
      <c r="A990" s="141"/>
      <c r="B990" s="141"/>
      <c r="C990" s="141"/>
      <c r="D990" s="141"/>
      <c r="E990" s="141"/>
      <c r="F990" s="141"/>
      <c r="G990" s="141"/>
      <c r="H990" s="141"/>
      <c r="I990" s="141"/>
      <c r="J990" s="141"/>
      <c r="K990" s="141"/>
      <c r="L990" s="141"/>
      <c r="M990" s="141"/>
      <c r="N990" s="141"/>
      <c r="O990" s="141"/>
      <c r="P990" s="141"/>
      <c r="Q990" s="141"/>
      <c r="R990" s="141"/>
      <c r="S990" s="141"/>
      <c r="T990" s="141"/>
      <c r="U990" s="141"/>
      <c r="V990" s="141"/>
      <c r="W990" s="141"/>
      <c r="X990" s="141"/>
      <c r="Y990" s="141"/>
      <c r="Z990" s="141"/>
      <c r="AA990" s="141"/>
      <c r="AB990" s="141"/>
      <c r="AC990" s="141"/>
      <c r="AD990" s="146"/>
      <c r="AE990" s="141"/>
      <c r="AF990" s="141"/>
      <c r="AG990" s="141"/>
      <c r="AH990" s="141"/>
      <c r="AI990" s="141"/>
      <c r="AJ990" s="141"/>
      <c r="AK990" s="141"/>
      <c r="AL990" s="141"/>
      <c r="AM990" s="141"/>
      <c r="AN990" s="141"/>
      <c r="AO990" s="141"/>
      <c r="AP990" s="141"/>
      <c r="AQ990" s="141"/>
      <c r="AR990" s="141"/>
      <c r="AS990" s="141"/>
      <c r="AT990" s="141"/>
      <c r="AU990" s="141"/>
      <c r="AV990" s="141"/>
      <c r="AW990" s="141"/>
      <c r="AX990" s="141"/>
      <c r="AY990" s="141"/>
      <c r="AZ990" s="141"/>
      <c r="BA990" s="141"/>
      <c r="BB990" s="141"/>
      <c r="BC990" s="141"/>
    </row>
    <row r="991" spans="1:55" ht="15.75" customHeight="1">
      <c r="A991" s="141"/>
      <c r="B991" s="141"/>
      <c r="C991" s="141"/>
      <c r="D991" s="141"/>
      <c r="E991" s="141"/>
      <c r="F991" s="141"/>
      <c r="G991" s="141"/>
      <c r="H991" s="141"/>
      <c r="I991" s="141"/>
      <c r="J991" s="141"/>
      <c r="K991" s="141"/>
      <c r="L991" s="141"/>
      <c r="M991" s="141"/>
      <c r="N991" s="141"/>
      <c r="O991" s="141"/>
      <c r="P991" s="141"/>
      <c r="Q991" s="141"/>
      <c r="R991" s="141"/>
      <c r="S991" s="141"/>
      <c r="T991" s="141"/>
      <c r="U991" s="141"/>
      <c r="V991" s="141"/>
      <c r="W991" s="141"/>
      <c r="X991" s="141"/>
      <c r="Y991" s="141"/>
      <c r="Z991" s="141"/>
      <c r="AA991" s="141"/>
      <c r="AB991" s="141"/>
      <c r="AC991" s="141"/>
      <c r="AD991" s="146"/>
      <c r="AE991" s="141"/>
      <c r="AF991" s="141"/>
      <c r="AG991" s="141"/>
      <c r="AH991" s="141"/>
      <c r="AI991" s="141"/>
      <c r="AJ991" s="141"/>
      <c r="AK991" s="141"/>
      <c r="AL991" s="141"/>
      <c r="AM991" s="141"/>
      <c r="AN991" s="141"/>
      <c r="AO991" s="141"/>
      <c r="AP991" s="141"/>
      <c r="AQ991" s="141"/>
      <c r="AR991" s="141"/>
      <c r="AS991" s="141"/>
      <c r="AT991" s="141"/>
      <c r="AU991" s="141"/>
      <c r="AV991" s="141"/>
      <c r="AW991" s="141"/>
      <c r="AX991" s="141"/>
      <c r="AY991" s="141"/>
      <c r="AZ991" s="141"/>
      <c r="BA991" s="141"/>
      <c r="BB991" s="141"/>
      <c r="BC991" s="141"/>
    </row>
    <row r="992" spans="1:55" ht="15.75" customHeight="1">
      <c r="A992" s="141"/>
      <c r="B992" s="141"/>
      <c r="C992" s="141"/>
      <c r="D992" s="141"/>
      <c r="E992" s="141"/>
      <c r="F992" s="141"/>
      <c r="G992" s="141"/>
      <c r="H992" s="141"/>
      <c r="I992" s="141"/>
      <c r="J992" s="141"/>
      <c r="K992" s="141"/>
      <c r="L992" s="141"/>
      <c r="M992" s="141"/>
      <c r="N992" s="141"/>
      <c r="O992" s="141"/>
      <c r="P992" s="141"/>
      <c r="Q992" s="141"/>
      <c r="R992" s="141"/>
      <c r="S992" s="141"/>
      <c r="T992" s="141"/>
      <c r="U992" s="141"/>
      <c r="V992" s="141"/>
      <c r="W992" s="141"/>
      <c r="X992" s="141"/>
      <c r="Y992" s="141"/>
      <c r="Z992" s="141"/>
      <c r="AA992" s="141"/>
      <c r="AB992" s="141"/>
      <c r="AC992" s="141"/>
      <c r="AD992" s="146"/>
      <c r="AE992" s="141"/>
      <c r="AF992" s="141"/>
      <c r="AG992" s="141"/>
      <c r="AH992" s="141"/>
      <c r="AI992" s="141"/>
      <c r="AJ992" s="141"/>
      <c r="AK992" s="141"/>
      <c r="AL992" s="141"/>
      <c r="AM992" s="141"/>
      <c r="AN992" s="141"/>
      <c r="AO992" s="141"/>
      <c r="AP992" s="141"/>
      <c r="AQ992" s="141"/>
      <c r="AR992" s="141"/>
      <c r="AS992" s="141"/>
      <c r="AT992" s="141"/>
      <c r="AU992" s="141"/>
      <c r="AV992" s="141"/>
      <c r="AW992" s="141"/>
      <c r="AX992" s="141"/>
      <c r="AY992" s="141"/>
      <c r="AZ992" s="141"/>
      <c r="BA992" s="141"/>
      <c r="BB992" s="141"/>
      <c r="BC992" s="141"/>
    </row>
    <row r="993" spans="1:55" ht="15.75" customHeight="1">
      <c r="A993" s="141"/>
      <c r="B993" s="141"/>
      <c r="C993" s="141"/>
      <c r="D993" s="141"/>
      <c r="E993" s="141"/>
      <c r="F993" s="141"/>
      <c r="G993" s="141"/>
      <c r="H993" s="141"/>
      <c r="I993" s="141"/>
      <c r="J993" s="141"/>
      <c r="K993" s="141"/>
      <c r="L993" s="141"/>
      <c r="M993" s="141"/>
      <c r="N993" s="141"/>
      <c r="O993" s="141"/>
      <c r="P993" s="141"/>
      <c r="Q993" s="141"/>
      <c r="R993" s="141"/>
      <c r="S993" s="141"/>
      <c r="T993" s="141"/>
      <c r="U993" s="141"/>
      <c r="V993" s="141"/>
      <c r="W993" s="141"/>
      <c r="X993" s="141"/>
      <c r="Y993" s="141"/>
      <c r="Z993" s="141"/>
      <c r="AA993" s="141"/>
      <c r="AB993" s="141"/>
      <c r="AC993" s="141"/>
      <c r="AD993" s="146"/>
      <c r="AE993" s="141"/>
      <c r="AF993" s="141"/>
      <c r="AG993" s="141"/>
      <c r="AH993" s="141"/>
      <c r="AI993" s="141"/>
      <c r="AJ993" s="141"/>
      <c r="AK993" s="141"/>
      <c r="AL993" s="141"/>
      <c r="AM993" s="141"/>
      <c r="AN993" s="141"/>
      <c r="AO993" s="141"/>
      <c r="AP993" s="141"/>
      <c r="AQ993" s="141"/>
      <c r="AR993" s="141"/>
      <c r="AS993" s="141"/>
      <c r="AT993" s="141"/>
      <c r="AU993" s="141"/>
      <c r="AV993" s="141"/>
      <c r="AW993" s="141"/>
      <c r="AX993" s="141"/>
      <c r="AY993" s="141"/>
      <c r="AZ993" s="141"/>
      <c r="BA993" s="141"/>
      <c r="BB993" s="141"/>
      <c r="BC993" s="141"/>
    </row>
    <row r="994" spans="1:55" ht="15.75" customHeight="1">
      <c r="A994" s="141"/>
      <c r="B994" s="141"/>
      <c r="C994" s="141"/>
      <c r="D994" s="141"/>
      <c r="E994" s="141"/>
      <c r="F994" s="141"/>
      <c r="G994" s="141"/>
      <c r="H994" s="141"/>
      <c r="I994" s="141"/>
      <c r="J994" s="141"/>
      <c r="K994" s="141"/>
      <c r="L994" s="141"/>
      <c r="M994" s="141"/>
      <c r="N994" s="141"/>
      <c r="O994" s="141"/>
      <c r="P994" s="141"/>
      <c r="Q994" s="141"/>
      <c r="R994" s="141"/>
      <c r="S994" s="141"/>
      <c r="T994" s="141"/>
      <c r="U994" s="141"/>
      <c r="V994" s="141"/>
      <c r="W994" s="141"/>
      <c r="X994" s="141"/>
      <c r="Y994" s="141"/>
      <c r="Z994" s="141"/>
      <c r="AA994" s="141"/>
      <c r="AB994" s="141"/>
      <c r="AC994" s="141"/>
      <c r="AD994" s="146"/>
      <c r="AE994" s="141"/>
      <c r="AF994" s="141"/>
      <c r="AG994" s="141"/>
      <c r="AH994" s="141"/>
      <c r="AI994" s="141"/>
      <c r="AJ994" s="141"/>
      <c r="AK994" s="141"/>
      <c r="AL994" s="141"/>
      <c r="AM994" s="141"/>
      <c r="AN994" s="141"/>
      <c r="AO994" s="141"/>
      <c r="AP994" s="141"/>
      <c r="AQ994" s="141"/>
      <c r="AR994" s="141"/>
      <c r="AS994" s="141"/>
      <c r="AT994" s="141"/>
      <c r="AU994" s="141"/>
      <c r="AV994" s="141"/>
      <c r="AW994" s="141"/>
      <c r="AX994" s="141"/>
      <c r="AY994" s="141"/>
      <c r="AZ994" s="141"/>
      <c r="BA994" s="141"/>
      <c r="BB994" s="141"/>
      <c r="BC994" s="141"/>
    </row>
    <row r="995" spans="1:55" ht="15.75" customHeight="1">
      <c r="A995" s="141"/>
      <c r="B995" s="141"/>
      <c r="C995" s="141"/>
      <c r="D995" s="141"/>
      <c r="E995" s="141"/>
      <c r="F995" s="141"/>
      <c r="G995" s="141"/>
      <c r="H995" s="141"/>
      <c r="I995" s="141"/>
      <c r="J995" s="141"/>
      <c r="K995" s="141"/>
      <c r="L995" s="141"/>
      <c r="M995" s="141"/>
      <c r="N995" s="141"/>
      <c r="O995" s="141"/>
      <c r="P995" s="141"/>
      <c r="Q995" s="141"/>
      <c r="R995" s="141"/>
      <c r="S995" s="141"/>
      <c r="T995" s="141"/>
      <c r="U995" s="141"/>
      <c r="V995" s="141"/>
      <c r="W995" s="141"/>
      <c r="X995" s="141"/>
      <c r="Y995" s="141"/>
      <c r="Z995" s="141"/>
      <c r="AA995" s="141"/>
      <c r="AB995" s="141"/>
      <c r="AC995" s="141"/>
      <c r="AD995" s="146"/>
      <c r="AE995" s="141"/>
      <c r="AF995" s="141"/>
      <c r="AG995" s="141"/>
      <c r="AH995" s="141"/>
      <c r="AI995" s="141"/>
      <c r="AJ995" s="141"/>
      <c r="AK995" s="141"/>
      <c r="AL995" s="141"/>
      <c r="AM995" s="141"/>
      <c r="AN995" s="141"/>
      <c r="AO995" s="141"/>
      <c r="AP995" s="141"/>
      <c r="AQ995" s="141"/>
      <c r="AR995" s="141"/>
      <c r="AS995" s="141"/>
      <c r="AT995" s="141"/>
      <c r="AU995" s="141"/>
      <c r="AV995" s="141"/>
      <c r="AW995" s="141"/>
      <c r="AX995" s="141"/>
      <c r="AY995" s="141"/>
      <c r="AZ995" s="141"/>
      <c r="BA995" s="141"/>
      <c r="BB995" s="141"/>
      <c r="BC995" s="141"/>
    </row>
    <row r="996" spans="1:55" ht="15.75" customHeight="1">
      <c r="A996" s="141"/>
      <c r="B996" s="141"/>
      <c r="C996" s="141"/>
      <c r="D996" s="141"/>
      <c r="E996" s="141"/>
      <c r="F996" s="141"/>
      <c r="G996" s="141"/>
      <c r="H996" s="141"/>
      <c r="I996" s="141"/>
      <c r="J996" s="141"/>
      <c r="K996" s="141"/>
      <c r="L996" s="141"/>
      <c r="M996" s="141"/>
      <c r="N996" s="141"/>
      <c r="O996" s="141"/>
      <c r="P996" s="141"/>
      <c r="Q996" s="141"/>
      <c r="R996" s="141"/>
      <c r="S996" s="141"/>
      <c r="T996" s="141"/>
      <c r="U996" s="141"/>
      <c r="V996" s="141"/>
      <c r="W996" s="141"/>
      <c r="X996" s="141"/>
      <c r="Y996" s="141"/>
      <c r="Z996" s="141"/>
      <c r="AA996" s="141"/>
      <c r="AB996" s="141"/>
      <c r="AC996" s="141"/>
      <c r="AD996" s="146"/>
      <c r="AE996" s="141"/>
      <c r="AF996" s="141"/>
      <c r="AG996" s="141"/>
      <c r="AH996" s="141"/>
      <c r="AI996" s="141"/>
      <c r="AJ996" s="141"/>
      <c r="AK996" s="141"/>
      <c r="AL996" s="141"/>
      <c r="AM996" s="141"/>
      <c r="AN996" s="141"/>
      <c r="AO996" s="141"/>
      <c r="AP996" s="141"/>
      <c r="AQ996" s="141"/>
      <c r="AR996" s="141"/>
      <c r="AS996" s="141"/>
      <c r="AT996" s="141"/>
      <c r="AU996" s="141"/>
      <c r="AV996" s="141"/>
      <c r="AW996" s="141"/>
      <c r="AX996" s="141"/>
      <c r="AY996" s="141"/>
      <c r="AZ996" s="141"/>
      <c r="BA996" s="141"/>
      <c r="BB996" s="141"/>
      <c r="BC996" s="141"/>
    </row>
    <row r="997" spans="1:55" ht="15.75" customHeight="1">
      <c r="A997" s="141"/>
      <c r="B997" s="141"/>
      <c r="C997" s="141"/>
      <c r="D997" s="141"/>
      <c r="E997" s="141"/>
      <c r="F997" s="141"/>
      <c r="G997" s="141"/>
      <c r="H997" s="141"/>
      <c r="I997" s="141"/>
      <c r="J997" s="141"/>
      <c r="K997" s="141"/>
      <c r="L997" s="141"/>
      <c r="M997" s="141"/>
      <c r="N997" s="141"/>
      <c r="O997" s="141"/>
      <c r="P997" s="141"/>
      <c r="Q997" s="141"/>
      <c r="R997" s="141"/>
      <c r="S997" s="141"/>
      <c r="T997" s="141"/>
      <c r="U997" s="141"/>
      <c r="V997" s="141"/>
      <c r="W997" s="141"/>
      <c r="X997" s="141"/>
      <c r="Y997" s="141"/>
      <c r="Z997" s="141"/>
      <c r="AA997" s="141"/>
      <c r="AB997" s="141"/>
      <c r="AC997" s="141"/>
      <c r="AD997" s="146"/>
      <c r="AE997" s="141"/>
      <c r="AF997" s="141"/>
      <c r="AG997" s="141"/>
      <c r="AH997" s="141"/>
      <c r="AI997" s="141"/>
      <c r="AJ997" s="141"/>
      <c r="AK997" s="141"/>
      <c r="AL997" s="141"/>
      <c r="AM997" s="141"/>
      <c r="AN997" s="141"/>
      <c r="AO997" s="141"/>
      <c r="AP997" s="141"/>
      <c r="AQ997" s="141"/>
      <c r="AR997" s="141"/>
      <c r="AS997" s="141"/>
      <c r="AT997" s="141"/>
      <c r="AU997" s="141"/>
      <c r="AV997" s="141"/>
      <c r="AW997" s="141"/>
      <c r="AX997" s="141"/>
      <c r="AY997" s="141"/>
      <c r="AZ997" s="141"/>
      <c r="BA997" s="141"/>
      <c r="BB997" s="141"/>
      <c r="BC997" s="141"/>
    </row>
    <row r="998" spans="1:55" ht="15.75" customHeight="1">
      <c r="A998" s="141"/>
      <c r="B998" s="141"/>
      <c r="C998" s="141"/>
      <c r="D998" s="141"/>
      <c r="E998" s="141"/>
      <c r="F998" s="141"/>
      <c r="G998" s="141"/>
      <c r="H998" s="141"/>
      <c r="I998" s="141"/>
      <c r="J998" s="141"/>
      <c r="K998" s="141"/>
      <c r="L998" s="141"/>
      <c r="M998" s="141"/>
      <c r="N998" s="141"/>
      <c r="O998" s="141"/>
      <c r="P998" s="141"/>
      <c r="Q998" s="141"/>
      <c r="R998" s="141"/>
      <c r="S998" s="141"/>
      <c r="T998" s="141"/>
      <c r="U998" s="141"/>
      <c r="V998" s="141"/>
      <c r="W998" s="141"/>
      <c r="X998" s="141"/>
      <c r="Y998" s="141"/>
      <c r="Z998" s="141"/>
      <c r="AA998" s="141"/>
      <c r="AB998" s="141"/>
      <c r="AC998" s="141"/>
      <c r="AD998" s="146"/>
      <c r="AE998" s="141"/>
      <c r="AF998" s="141"/>
      <c r="AG998" s="141"/>
      <c r="AH998" s="141"/>
      <c r="AI998" s="141"/>
      <c r="AJ998" s="141"/>
      <c r="AK998" s="141"/>
      <c r="AL998" s="141"/>
      <c r="AM998" s="141"/>
      <c r="AN998" s="141"/>
      <c r="AO998" s="141"/>
      <c r="AP998" s="141"/>
      <c r="AQ998" s="141"/>
      <c r="AR998" s="141"/>
      <c r="AS998" s="141"/>
      <c r="AT998" s="141"/>
      <c r="AU998" s="141"/>
      <c r="AV998" s="141"/>
      <c r="AW998" s="141"/>
      <c r="AX998" s="141"/>
      <c r="AY998" s="141"/>
      <c r="AZ998" s="141"/>
      <c r="BA998" s="141"/>
      <c r="BB998" s="141"/>
      <c r="BC998" s="141"/>
    </row>
    <row r="999" spans="1:55" ht="15.75" customHeight="1">
      <c r="A999" s="141"/>
      <c r="B999" s="141"/>
      <c r="C999" s="141"/>
      <c r="D999" s="141"/>
      <c r="E999" s="141"/>
      <c r="F999" s="141"/>
      <c r="G999" s="141"/>
      <c r="H999" s="141"/>
      <c r="I999" s="141"/>
      <c r="J999" s="141"/>
      <c r="K999" s="141"/>
      <c r="L999" s="141"/>
      <c r="M999" s="141"/>
      <c r="N999" s="141"/>
      <c r="O999" s="141"/>
      <c r="P999" s="141"/>
      <c r="Q999" s="141"/>
      <c r="R999" s="141"/>
      <c r="S999" s="141"/>
      <c r="T999" s="141"/>
      <c r="U999" s="141"/>
      <c r="V999" s="141"/>
      <c r="W999" s="141"/>
      <c r="X999" s="141"/>
      <c r="Y999" s="141"/>
      <c r="Z999" s="141"/>
      <c r="AA999" s="141"/>
      <c r="AB999" s="141"/>
      <c r="AC999" s="141"/>
      <c r="AD999" s="146"/>
      <c r="AE999" s="141"/>
      <c r="AF999" s="141"/>
      <c r="AG999" s="141"/>
      <c r="AH999" s="141"/>
      <c r="AI999" s="141"/>
      <c r="AJ999" s="141"/>
      <c r="AK999" s="141"/>
      <c r="AL999" s="141"/>
      <c r="AM999" s="141"/>
      <c r="AN999" s="141"/>
      <c r="AO999" s="141"/>
      <c r="AP999" s="141"/>
      <c r="AQ999" s="141"/>
      <c r="AR999" s="141"/>
      <c r="AS999" s="141"/>
      <c r="AT999" s="141"/>
      <c r="AU999" s="141"/>
      <c r="AV999" s="141"/>
      <c r="AW999" s="141"/>
      <c r="AX999" s="141"/>
      <c r="AY999" s="141"/>
      <c r="AZ999" s="141"/>
      <c r="BA999" s="141"/>
      <c r="BB999" s="141"/>
      <c r="BC999" s="141"/>
    </row>
    <row r="1000" spans="1:55" ht="15.75" customHeight="1">
      <c r="A1000" s="141"/>
      <c r="B1000" s="141"/>
      <c r="C1000" s="141"/>
      <c r="D1000" s="141"/>
      <c r="E1000" s="141"/>
      <c r="F1000" s="141"/>
      <c r="G1000" s="141"/>
      <c r="H1000" s="141"/>
      <c r="I1000" s="141"/>
      <c r="J1000" s="141"/>
      <c r="K1000" s="141"/>
      <c r="L1000" s="141"/>
      <c r="M1000" s="141"/>
      <c r="N1000" s="141"/>
      <c r="O1000" s="141"/>
      <c r="P1000" s="141"/>
      <c r="Q1000" s="141"/>
      <c r="R1000" s="141"/>
      <c r="S1000" s="141"/>
      <c r="T1000" s="141"/>
      <c r="U1000" s="141"/>
      <c r="V1000" s="141"/>
      <c r="W1000" s="141"/>
      <c r="X1000" s="141"/>
      <c r="Y1000" s="141"/>
      <c r="Z1000" s="141"/>
      <c r="AA1000" s="141"/>
      <c r="AB1000" s="141"/>
      <c r="AC1000" s="141"/>
      <c r="AD1000" s="146"/>
      <c r="AE1000" s="141"/>
      <c r="AF1000" s="141"/>
      <c r="AG1000" s="141"/>
      <c r="AH1000" s="141"/>
      <c r="AI1000" s="141"/>
      <c r="AJ1000" s="141"/>
      <c r="AK1000" s="141"/>
      <c r="AL1000" s="141"/>
      <c r="AM1000" s="141"/>
      <c r="AN1000" s="141"/>
      <c r="AO1000" s="141"/>
      <c r="AP1000" s="141"/>
      <c r="AQ1000" s="141"/>
      <c r="AR1000" s="141"/>
      <c r="AS1000" s="141"/>
      <c r="AT1000" s="141"/>
      <c r="AU1000" s="141"/>
      <c r="AV1000" s="141"/>
      <c r="AW1000" s="141"/>
      <c r="AX1000" s="141"/>
      <c r="AY1000" s="141"/>
      <c r="AZ1000" s="141"/>
      <c r="BA1000" s="141"/>
      <c r="BB1000" s="141"/>
      <c r="BC1000" s="141"/>
    </row>
  </sheetData>
  <mergeCells count="40">
    <mergeCell ref="A1:AN1"/>
    <mergeCell ref="C2:D2"/>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36:A40"/>
    <mergeCell ref="C36:C40"/>
    <mergeCell ref="E36:E40"/>
    <mergeCell ref="G36:G40"/>
    <mergeCell ref="I36:I40"/>
    <mergeCell ref="K36:K40"/>
    <mergeCell ref="M36:M40"/>
    <mergeCell ref="O36:O40"/>
    <mergeCell ref="Q36:Q40"/>
    <mergeCell ref="S36:S40"/>
    <mergeCell ref="U36:U40"/>
    <mergeCell ref="W36:W40"/>
    <mergeCell ref="AI36:AI40"/>
    <mergeCell ref="AK36:AK40"/>
    <mergeCell ref="AM36:AM40"/>
    <mergeCell ref="Y36:Y40"/>
    <mergeCell ref="AA36:AA40"/>
    <mergeCell ref="AC36:AC40"/>
    <mergeCell ref="AE36:AE40"/>
    <mergeCell ref="AG36:AG40"/>
  </mergeCells>
  <printOptions horizontalCentered="1"/>
  <pageMargins left="0.196850393700787" right="0.196850393700787" top="1.1811023622047201" bottom="0.39370078740157499" header="0" footer="0"/>
  <pageSetup paperSize="9" scale="27" orientation="landscape"/>
</worksheet>
</file>

<file path=xl/worksheets/sheet5.xml><?xml version="1.0" encoding="utf-8"?>
<worksheet xmlns="http://schemas.openxmlformats.org/spreadsheetml/2006/main" xmlns:r="http://schemas.openxmlformats.org/officeDocument/2006/relationships">
  <dimension ref="B1:O1000"/>
  <sheetViews>
    <sheetView showGridLines="0" workbookViewId="0">
      <selection activeCell="O30" sqref="O30"/>
    </sheetView>
  </sheetViews>
  <sheetFormatPr defaultColWidth="12.625" defaultRowHeight="15" customHeight="1"/>
  <cols>
    <col min="1" max="1" width="3.375" customWidth="1"/>
    <col min="2" max="3" width="9" customWidth="1"/>
    <col min="4" max="4" width="49.125" customWidth="1"/>
    <col min="5" max="5" width="10.25" customWidth="1"/>
    <col min="6" max="6" width="5.75" customWidth="1"/>
    <col min="7" max="8" width="8.625" customWidth="1"/>
    <col min="9" max="9" width="52.25" customWidth="1"/>
    <col min="10" max="10" width="8.875" customWidth="1"/>
    <col min="12" max="13" width="8.625" customWidth="1"/>
    <col min="14" max="14" width="52.25" customWidth="1"/>
    <col min="15" max="15" width="8.875" customWidth="1"/>
  </cols>
  <sheetData>
    <row r="1" spans="2:15" ht="81.75" customHeight="1">
      <c r="B1" s="364" t="s">
        <v>3381</v>
      </c>
      <c r="C1" s="365"/>
      <c r="D1" s="365"/>
      <c r="E1" s="366"/>
      <c r="G1" s="364" t="s">
        <v>3381</v>
      </c>
      <c r="H1" s="365"/>
      <c r="I1" s="365"/>
      <c r="J1" s="366"/>
      <c r="L1" s="364" t="s">
        <v>3381</v>
      </c>
      <c r="M1" s="365"/>
      <c r="N1" s="365"/>
      <c r="O1" s="366"/>
    </row>
    <row r="2" spans="2:15" ht="38.25" customHeight="1">
      <c r="B2" s="367" t="s">
        <v>3382</v>
      </c>
      <c r="C2" s="368"/>
      <c r="D2" s="368"/>
      <c r="E2" s="369"/>
      <c r="G2" s="367" t="s">
        <v>3383</v>
      </c>
      <c r="H2" s="368"/>
      <c r="I2" s="368"/>
      <c r="J2" s="369"/>
      <c r="L2" s="367" t="s">
        <v>3384</v>
      </c>
      <c r="M2" s="368"/>
      <c r="N2" s="368"/>
      <c r="O2" s="369"/>
    </row>
    <row r="3" spans="2:15" ht="14.25" customHeight="1">
      <c r="B3" s="11" t="s">
        <v>3385</v>
      </c>
      <c r="C3" s="12" t="s">
        <v>3386</v>
      </c>
      <c r="D3" s="13" t="s">
        <v>3387</v>
      </c>
      <c r="E3" s="14"/>
      <c r="G3" s="11" t="s">
        <v>3385</v>
      </c>
      <c r="H3" s="12" t="s">
        <v>3386</v>
      </c>
      <c r="I3" s="13" t="s">
        <v>3387</v>
      </c>
      <c r="J3" s="14"/>
      <c r="L3" s="11" t="s">
        <v>3385</v>
      </c>
      <c r="M3" s="12" t="s">
        <v>3386</v>
      </c>
      <c r="N3" s="13" t="s">
        <v>3387</v>
      </c>
      <c r="O3" s="14"/>
    </row>
    <row r="4" spans="2:15" ht="14.25" customHeight="1">
      <c r="B4" s="15"/>
      <c r="C4" s="12" t="s">
        <v>3388</v>
      </c>
      <c r="D4" s="16" t="s">
        <v>3389</v>
      </c>
      <c r="E4" s="17">
        <v>0.04</v>
      </c>
      <c r="G4" s="15"/>
      <c r="H4" s="12" t="s">
        <v>3388</v>
      </c>
      <c r="I4" s="16" t="s">
        <v>3389</v>
      </c>
      <c r="J4" s="17">
        <v>0.04</v>
      </c>
      <c r="L4" s="15"/>
      <c r="M4" s="12" t="s">
        <v>3388</v>
      </c>
      <c r="N4" s="16" t="s">
        <v>3389</v>
      </c>
      <c r="O4" s="17">
        <v>3.4500000000000003E-2</v>
      </c>
    </row>
    <row r="5" spans="2:15" ht="14.25" customHeight="1">
      <c r="B5" s="15"/>
      <c r="C5" s="12" t="s">
        <v>3390</v>
      </c>
      <c r="D5" s="16" t="s">
        <v>3391</v>
      </c>
      <c r="E5" s="17">
        <v>8.0000000000000002E-3</v>
      </c>
      <c r="G5" s="15"/>
      <c r="H5" s="12" t="s">
        <v>3390</v>
      </c>
      <c r="I5" s="16" t="s">
        <v>3391</v>
      </c>
      <c r="J5" s="17">
        <v>8.0000000000000002E-3</v>
      </c>
      <c r="L5" s="15"/>
      <c r="M5" s="12" t="s">
        <v>3390</v>
      </c>
      <c r="N5" s="16" t="s">
        <v>3391</v>
      </c>
      <c r="O5" s="17">
        <v>3.0000000000000001E-3</v>
      </c>
    </row>
    <row r="6" spans="2:15" ht="14.25" customHeight="1">
      <c r="B6" s="15"/>
      <c r="C6" s="12" t="s">
        <v>3392</v>
      </c>
      <c r="D6" s="16" t="s">
        <v>3393</v>
      </c>
      <c r="E6" s="17">
        <v>1.2699999999999999E-2</v>
      </c>
      <c r="G6" s="15"/>
      <c r="H6" s="12" t="s">
        <v>3392</v>
      </c>
      <c r="I6" s="16" t="s">
        <v>3393</v>
      </c>
      <c r="J6" s="17">
        <v>1.2699999999999999E-2</v>
      </c>
      <c r="L6" s="15"/>
      <c r="M6" s="12" t="s">
        <v>3392</v>
      </c>
      <c r="N6" s="16" t="s">
        <v>3393</v>
      </c>
      <c r="O6" s="17">
        <v>5.5999999999999999E-3</v>
      </c>
    </row>
    <row r="7" spans="2:15" ht="14.25" customHeight="1">
      <c r="B7" s="18"/>
      <c r="C7" s="19" t="s">
        <v>3394</v>
      </c>
      <c r="D7" s="20" t="s">
        <v>3395</v>
      </c>
      <c r="E7" s="21">
        <v>0</v>
      </c>
      <c r="G7" s="18"/>
      <c r="H7" s="19" t="s">
        <v>3394</v>
      </c>
      <c r="I7" s="20" t="s">
        <v>3395</v>
      </c>
      <c r="J7" s="21">
        <v>0</v>
      </c>
      <c r="L7" s="18"/>
      <c r="M7" s="19" t="s">
        <v>3394</v>
      </c>
      <c r="N7" s="20" t="s">
        <v>3395</v>
      </c>
      <c r="O7" s="21">
        <v>0</v>
      </c>
    </row>
    <row r="8" spans="2:15" ht="14.25" customHeight="1">
      <c r="B8" s="22"/>
      <c r="C8" s="23"/>
      <c r="D8" s="24" t="s">
        <v>3396</v>
      </c>
      <c r="E8" s="25">
        <f>SUM(E4:E7)</f>
        <v>6.0699999999999997E-2</v>
      </c>
      <c r="G8" s="22"/>
      <c r="H8" s="23"/>
      <c r="I8" s="24" t="s">
        <v>3396</v>
      </c>
      <c r="J8" s="25">
        <f>SUM(J4:J7)</f>
        <v>6.0699999999999997E-2</v>
      </c>
      <c r="L8" s="22"/>
      <c r="M8" s="23"/>
      <c r="N8" s="24" t="s">
        <v>3396</v>
      </c>
      <c r="O8" s="25">
        <f>SUM(O4:O7)</f>
        <v>4.3099999999999999E-2</v>
      </c>
    </row>
    <row r="9" spans="2:15" ht="14.25" customHeight="1">
      <c r="B9" s="22"/>
      <c r="C9" s="26"/>
      <c r="D9" s="26"/>
      <c r="E9" s="27"/>
      <c r="G9" s="22"/>
      <c r="H9" s="26"/>
      <c r="I9" s="26"/>
      <c r="J9" s="27"/>
      <c r="L9" s="22"/>
      <c r="M9" s="26"/>
      <c r="N9" s="26"/>
      <c r="O9" s="27"/>
    </row>
    <row r="10" spans="2:15" ht="14.25" customHeight="1">
      <c r="B10" s="11" t="s">
        <v>3385</v>
      </c>
      <c r="C10" s="28" t="s">
        <v>3397</v>
      </c>
      <c r="D10" s="13" t="s">
        <v>3398</v>
      </c>
      <c r="E10" s="14"/>
      <c r="G10" s="11" t="s">
        <v>3385</v>
      </c>
      <c r="H10" s="28" t="s">
        <v>3397</v>
      </c>
      <c r="I10" s="13" t="s">
        <v>3398</v>
      </c>
      <c r="J10" s="14"/>
      <c r="L10" s="11" t="s">
        <v>3385</v>
      </c>
      <c r="M10" s="28" t="s">
        <v>3397</v>
      </c>
      <c r="N10" s="13" t="s">
        <v>3398</v>
      </c>
      <c r="O10" s="14"/>
    </row>
    <row r="11" spans="2:15" ht="14.25" customHeight="1">
      <c r="B11" s="29"/>
      <c r="C11" s="24" t="s">
        <v>3399</v>
      </c>
      <c r="D11" s="20" t="s">
        <v>3400</v>
      </c>
      <c r="E11" s="21">
        <v>7.3999999999999996E-2</v>
      </c>
      <c r="G11" s="29"/>
      <c r="H11" s="24" t="s">
        <v>3399</v>
      </c>
      <c r="I11" s="20" t="s">
        <v>3400</v>
      </c>
      <c r="J11" s="21">
        <v>7.3999999999999996E-2</v>
      </c>
      <c r="L11" s="29"/>
      <c r="M11" s="24" t="s">
        <v>3399</v>
      </c>
      <c r="N11" s="20" t="s">
        <v>3400</v>
      </c>
      <c r="O11" s="21">
        <v>3.5000000000000003E-2</v>
      </c>
    </row>
    <row r="12" spans="2:15" ht="14.25" customHeight="1">
      <c r="B12" s="22"/>
      <c r="C12" s="26"/>
      <c r="D12" s="19" t="s">
        <v>3401</v>
      </c>
      <c r="E12" s="25">
        <f>SUM(E11)</f>
        <v>7.3999999999999996E-2</v>
      </c>
      <c r="G12" s="22"/>
      <c r="H12" s="26"/>
      <c r="I12" s="19" t="s">
        <v>3401</v>
      </c>
      <c r="J12" s="25">
        <f>SUM(J11)</f>
        <v>7.3999999999999996E-2</v>
      </c>
      <c r="L12" s="22"/>
      <c r="M12" s="26"/>
      <c r="N12" s="19" t="s">
        <v>3401</v>
      </c>
      <c r="O12" s="25">
        <f>SUM(O11)</f>
        <v>3.5000000000000003E-2</v>
      </c>
    </row>
    <row r="13" spans="2:15" ht="14.25" customHeight="1">
      <c r="B13" s="22"/>
      <c r="C13" s="26"/>
      <c r="D13" s="26"/>
      <c r="E13" s="27"/>
      <c r="G13" s="22"/>
      <c r="H13" s="26"/>
      <c r="I13" s="26"/>
      <c r="J13" s="27"/>
      <c r="L13" s="22"/>
      <c r="M13" s="26"/>
      <c r="N13" s="26"/>
      <c r="O13" s="27"/>
    </row>
    <row r="14" spans="2:15" ht="14.25" customHeight="1">
      <c r="B14" s="11" t="s">
        <v>3385</v>
      </c>
      <c r="C14" s="12" t="s">
        <v>3402</v>
      </c>
      <c r="D14" s="30" t="s">
        <v>3403</v>
      </c>
      <c r="E14" s="31"/>
      <c r="G14" s="11" t="s">
        <v>3385</v>
      </c>
      <c r="H14" s="12" t="s">
        <v>3402</v>
      </c>
      <c r="I14" s="30" t="s">
        <v>3403</v>
      </c>
      <c r="J14" s="31"/>
      <c r="L14" s="11" t="s">
        <v>3385</v>
      </c>
      <c r="M14" s="12" t="s">
        <v>3402</v>
      </c>
      <c r="N14" s="30" t="s">
        <v>3403</v>
      </c>
      <c r="O14" s="31"/>
    </row>
    <row r="15" spans="2:15" ht="14.25" customHeight="1">
      <c r="B15" s="32"/>
      <c r="C15" s="12" t="s">
        <v>3404</v>
      </c>
      <c r="D15" s="33" t="s">
        <v>3405</v>
      </c>
      <c r="E15" s="34">
        <v>6.4999999999999997E-3</v>
      </c>
      <c r="G15" s="32"/>
      <c r="H15" s="12" t="s">
        <v>3404</v>
      </c>
      <c r="I15" s="33" t="s">
        <v>3405</v>
      </c>
      <c r="J15" s="34">
        <v>6.4999999999999997E-3</v>
      </c>
      <c r="L15" s="32"/>
      <c r="M15" s="12" t="s">
        <v>3404</v>
      </c>
      <c r="N15" s="33" t="s">
        <v>3405</v>
      </c>
      <c r="O15" s="34">
        <v>6.4999999999999997E-3</v>
      </c>
    </row>
    <row r="16" spans="2:15" ht="14.25" customHeight="1">
      <c r="B16" s="32"/>
      <c r="C16" s="12" t="s">
        <v>3406</v>
      </c>
      <c r="D16" s="33" t="s">
        <v>3407</v>
      </c>
      <c r="E16" s="34">
        <v>0.03</v>
      </c>
      <c r="G16" s="32"/>
      <c r="H16" s="12" t="s">
        <v>3406</v>
      </c>
      <c r="I16" s="33" t="s">
        <v>3407</v>
      </c>
      <c r="J16" s="34">
        <v>0.03</v>
      </c>
      <c r="L16" s="32"/>
      <c r="M16" s="12" t="s">
        <v>3406</v>
      </c>
      <c r="N16" s="33" t="s">
        <v>3407</v>
      </c>
      <c r="O16" s="34">
        <v>0.03</v>
      </c>
    </row>
    <row r="17" spans="2:15" ht="14.25" customHeight="1">
      <c r="B17" s="32"/>
      <c r="C17" s="12" t="s">
        <v>3408</v>
      </c>
      <c r="D17" s="33" t="s">
        <v>3409</v>
      </c>
      <c r="E17" s="34">
        <v>1.7999999999999999E-2</v>
      </c>
      <c r="G17" s="32"/>
      <c r="H17" s="12" t="s">
        <v>3408</v>
      </c>
      <c r="I17" s="33" t="s">
        <v>3409</v>
      </c>
      <c r="J17" s="34">
        <v>1.7999999999999999E-2</v>
      </c>
      <c r="L17" s="32"/>
      <c r="M17" s="12" t="s">
        <v>3408</v>
      </c>
      <c r="N17" s="33" t="s">
        <v>3409</v>
      </c>
      <c r="O17" s="34">
        <v>0</v>
      </c>
    </row>
    <row r="18" spans="2:15" ht="14.25" customHeight="1">
      <c r="B18" s="29"/>
      <c r="C18" s="19" t="s">
        <v>3410</v>
      </c>
      <c r="D18" s="35" t="s">
        <v>3411</v>
      </c>
      <c r="E18" s="36">
        <v>3.5999999999999997E-2</v>
      </c>
      <c r="G18" s="29"/>
      <c r="H18" s="19" t="s">
        <v>3410</v>
      </c>
      <c r="I18" s="35" t="s">
        <v>3411</v>
      </c>
      <c r="J18" s="36">
        <v>0</v>
      </c>
      <c r="L18" s="29"/>
      <c r="M18" s="19" t="s">
        <v>3410</v>
      </c>
      <c r="N18" s="35" t="s">
        <v>3411</v>
      </c>
      <c r="O18" s="36">
        <v>0</v>
      </c>
    </row>
    <row r="19" spans="2:15" ht="14.25" customHeight="1">
      <c r="B19" s="22"/>
      <c r="C19" s="26"/>
      <c r="D19" s="19" t="s">
        <v>3412</v>
      </c>
      <c r="E19" s="25">
        <f>SUM(E15:E18)</f>
        <v>9.0499999999999997E-2</v>
      </c>
      <c r="G19" s="22"/>
      <c r="H19" s="26"/>
      <c r="I19" s="19" t="s">
        <v>3412</v>
      </c>
      <c r="J19" s="25">
        <f>SUM(J15:J18)</f>
        <v>5.45E-2</v>
      </c>
      <c r="L19" s="22"/>
      <c r="M19" s="26"/>
      <c r="N19" s="19" t="s">
        <v>3412</v>
      </c>
      <c r="O19" s="25">
        <f>SUM(O15:O18)</f>
        <v>3.6499999999999998E-2</v>
      </c>
    </row>
    <row r="20" spans="2:15" ht="14.25" customHeight="1">
      <c r="B20" s="22"/>
      <c r="C20" s="26"/>
      <c r="D20" s="26"/>
      <c r="E20" s="27"/>
      <c r="G20" s="22"/>
      <c r="H20" s="26"/>
      <c r="I20" s="26"/>
      <c r="J20" s="27"/>
      <c r="L20" s="22"/>
      <c r="M20" s="26"/>
      <c r="N20" s="26"/>
      <c r="O20" s="27"/>
    </row>
    <row r="21" spans="2:15" ht="14.25" customHeight="1">
      <c r="B21" s="37" t="s">
        <v>3385</v>
      </c>
      <c r="C21" s="19" t="s">
        <v>3413</v>
      </c>
      <c r="D21" s="30" t="s">
        <v>3414</v>
      </c>
      <c r="E21" s="31"/>
      <c r="G21" s="37" t="s">
        <v>3385</v>
      </c>
      <c r="H21" s="19" t="s">
        <v>3413</v>
      </c>
      <c r="I21" s="30" t="s">
        <v>3414</v>
      </c>
      <c r="J21" s="31"/>
      <c r="L21" s="37" t="s">
        <v>3385</v>
      </c>
      <c r="M21" s="19" t="s">
        <v>3413</v>
      </c>
      <c r="N21" s="30" t="s">
        <v>3414</v>
      </c>
      <c r="O21" s="31"/>
    </row>
    <row r="22" spans="2:15" ht="14.25" customHeight="1">
      <c r="B22" s="38"/>
      <c r="C22" s="39"/>
      <c r="D22" s="40" t="s">
        <v>3414</v>
      </c>
      <c r="E22" s="36">
        <v>1.23E-2</v>
      </c>
      <c r="G22" s="38"/>
      <c r="H22" s="39"/>
      <c r="I22" s="40" t="s">
        <v>3414</v>
      </c>
      <c r="J22" s="36">
        <v>1.23E-2</v>
      </c>
      <c r="L22" s="38"/>
      <c r="M22" s="39"/>
      <c r="N22" s="40" t="s">
        <v>3414</v>
      </c>
      <c r="O22" s="36">
        <v>8.5000000000000006E-3</v>
      </c>
    </row>
    <row r="23" spans="2:15" ht="14.25" customHeight="1">
      <c r="B23" s="38"/>
      <c r="C23" s="24"/>
      <c r="D23" s="19" t="s">
        <v>3415</v>
      </c>
      <c r="E23" s="25">
        <f>SUM(E22)</f>
        <v>1.23E-2</v>
      </c>
      <c r="G23" s="38"/>
      <c r="H23" s="24"/>
      <c r="I23" s="19" t="s">
        <v>3415</v>
      </c>
      <c r="J23" s="25">
        <f>SUM(J22)</f>
        <v>1.23E-2</v>
      </c>
      <c r="L23" s="38"/>
      <c r="M23" s="24"/>
      <c r="N23" s="19" t="s">
        <v>3415</v>
      </c>
      <c r="O23" s="25">
        <f>SUM(O22)</f>
        <v>8.5000000000000006E-3</v>
      </c>
    </row>
    <row r="24" spans="2:15" ht="14.25" customHeight="1">
      <c r="B24" s="38"/>
      <c r="C24" s="23"/>
      <c r="D24" s="23"/>
      <c r="E24" s="41"/>
      <c r="G24" s="38"/>
      <c r="H24" s="23"/>
      <c r="I24" s="23"/>
      <c r="J24" s="41"/>
      <c r="L24" s="38"/>
      <c r="M24" s="23"/>
      <c r="N24" s="23"/>
      <c r="O24" s="41"/>
    </row>
    <row r="25" spans="2:15" ht="30" customHeight="1">
      <c r="B25" s="359" t="s">
        <v>3416</v>
      </c>
      <c r="C25" s="354"/>
      <c r="D25" s="354"/>
      <c r="E25" s="360"/>
      <c r="G25" s="359" t="s">
        <v>3416</v>
      </c>
      <c r="H25" s="354"/>
      <c r="I25" s="354"/>
      <c r="J25" s="360"/>
      <c r="L25" s="359" t="s">
        <v>3416</v>
      </c>
      <c r="M25" s="354"/>
      <c r="N25" s="354"/>
      <c r="O25" s="360"/>
    </row>
    <row r="26" spans="2:15" ht="23.25" customHeight="1">
      <c r="B26" s="361" t="s">
        <v>3417</v>
      </c>
      <c r="C26" s="362"/>
      <c r="D26" s="363"/>
      <c r="E26" s="42">
        <f>((((1+E8)*(1+E23)*(1+E12))/(1-E19)-1))</f>
        <v>0.267953665904343</v>
      </c>
      <c r="G26" s="361" t="s">
        <v>3417</v>
      </c>
      <c r="H26" s="362"/>
      <c r="I26" s="363"/>
      <c r="J26" s="42">
        <f>((((1+J8)*(1+J23)*(1+J12))/(1-J19)-1))</f>
        <v>0.21967621273400301</v>
      </c>
      <c r="L26" s="361" t="s">
        <v>3417</v>
      </c>
      <c r="M26" s="362"/>
      <c r="N26" s="363"/>
      <c r="O26" s="42">
        <f>((((1+O8)*(1+O23)*(1+O12))/(1-O19)-1))</f>
        <v>0.130031315256876</v>
      </c>
    </row>
    <row r="27" spans="2:15" ht="14.25" customHeight="1">
      <c r="B27" s="43"/>
      <c r="C27" s="43"/>
      <c r="D27" s="43"/>
      <c r="E27" s="43"/>
    </row>
    <row r="28" spans="2:15" ht="14.25" customHeight="1">
      <c r="B28" s="43"/>
      <c r="C28" s="43"/>
      <c r="D28" s="8"/>
      <c r="E28" s="43"/>
      <c r="I28" s="8"/>
    </row>
    <row r="29" spans="2:15" ht="14.25" customHeight="1">
      <c r="B29" s="43"/>
      <c r="C29" s="43"/>
      <c r="D29" s="8"/>
      <c r="E29" s="43"/>
      <c r="I29" s="8"/>
    </row>
    <row r="30" spans="2:15" ht="14.25" customHeight="1">
      <c r="B30" s="43"/>
      <c r="C30" s="43"/>
      <c r="D30" s="8"/>
      <c r="E30" s="43"/>
      <c r="I30" s="8"/>
    </row>
    <row r="31" spans="2:15" ht="14.25" customHeight="1">
      <c r="B31" s="43"/>
      <c r="C31" s="43"/>
      <c r="D31" s="9"/>
      <c r="E31" s="43"/>
      <c r="I31" s="9"/>
    </row>
    <row r="32" spans="2:15" ht="14.25" customHeight="1">
      <c r="B32" s="43"/>
      <c r="C32" s="43"/>
      <c r="D32" s="10"/>
      <c r="E32" s="43"/>
      <c r="I32" s="10"/>
    </row>
    <row r="33" spans="2:9" ht="14.25" customHeight="1">
      <c r="B33" s="43"/>
      <c r="C33" s="43"/>
      <c r="D33" s="8"/>
      <c r="E33" s="43"/>
      <c r="I33" s="8"/>
    </row>
    <row r="34" spans="2:9" ht="14.25" customHeight="1">
      <c r="B34" s="43"/>
      <c r="C34" s="43"/>
      <c r="D34" s="8"/>
      <c r="E34" s="43"/>
      <c r="I34" s="8"/>
    </row>
    <row r="35" spans="2:9" ht="14.25" customHeight="1">
      <c r="B35" s="43"/>
      <c r="C35" s="43"/>
      <c r="D35" s="43"/>
      <c r="E35" s="43"/>
    </row>
    <row r="36" spans="2:9" ht="14.25" customHeight="1">
      <c r="B36" s="43"/>
      <c r="C36" s="43"/>
      <c r="D36" s="43"/>
      <c r="E36" s="43"/>
    </row>
    <row r="37" spans="2:9" ht="14.25" customHeight="1">
      <c r="B37" s="43"/>
      <c r="C37" s="43"/>
      <c r="D37" s="43"/>
      <c r="E37" s="43"/>
    </row>
    <row r="38" spans="2:9" ht="14.25" customHeight="1">
      <c r="B38" s="43"/>
      <c r="C38" s="43"/>
      <c r="D38" s="43"/>
      <c r="E38" s="43"/>
    </row>
    <row r="39" spans="2:9" ht="14.25" customHeight="1">
      <c r="B39" s="43"/>
      <c r="C39" s="43"/>
      <c r="D39" s="43"/>
      <c r="E39" s="43"/>
    </row>
    <row r="40" spans="2:9" ht="14.25" customHeight="1">
      <c r="B40" s="43"/>
      <c r="C40" s="43"/>
      <c r="D40" s="43"/>
      <c r="E40" s="43"/>
    </row>
    <row r="41" spans="2:9" ht="14.25" customHeight="1">
      <c r="B41" s="43"/>
      <c r="C41" s="43"/>
      <c r="D41" s="43"/>
      <c r="E41" s="43"/>
    </row>
    <row r="42" spans="2:9" ht="14.25" customHeight="1">
      <c r="B42" s="43"/>
      <c r="C42" s="43"/>
      <c r="D42" s="43"/>
      <c r="E42" s="43"/>
    </row>
    <row r="43" spans="2:9" ht="14.25" customHeight="1">
      <c r="B43" s="43"/>
      <c r="C43" s="43"/>
      <c r="D43" s="43"/>
      <c r="E43" s="43"/>
    </row>
    <row r="44" spans="2:9" ht="14.25" customHeight="1">
      <c r="B44" s="43"/>
      <c r="C44" s="43"/>
      <c r="D44" s="43"/>
      <c r="E44" s="43"/>
    </row>
    <row r="45" spans="2:9" ht="14.25" customHeight="1">
      <c r="B45" s="43"/>
      <c r="C45" s="43"/>
      <c r="D45" s="43"/>
      <c r="E45" s="43"/>
    </row>
    <row r="46" spans="2:9" ht="14.25" customHeight="1">
      <c r="B46" s="43"/>
      <c r="C46" s="43"/>
      <c r="D46" s="43"/>
      <c r="E46" s="43"/>
    </row>
    <row r="47" spans="2:9" ht="14.25" customHeight="1">
      <c r="B47" s="43"/>
      <c r="C47" s="43"/>
      <c r="D47" s="43"/>
      <c r="E47" s="43"/>
    </row>
    <row r="48" spans="2:9" ht="14.25" customHeight="1">
      <c r="B48" s="43"/>
      <c r="C48" s="43"/>
      <c r="D48" s="43"/>
      <c r="E48" s="43"/>
    </row>
    <row r="49" spans="2:5" ht="14.25" customHeight="1">
      <c r="B49" s="43"/>
      <c r="C49" s="43"/>
      <c r="D49" s="43"/>
      <c r="E49" s="43"/>
    </row>
    <row r="50" spans="2:5" ht="14.25" customHeight="1">
      <c r="B50" s="43"/>
      <c r="C50" s="43"/>
      <c r="D50" s="43"/>
      <c r="E50" s="43"/>
    </row>
    <row r="51" spans="2:5" ht="14.25" customHeight="1">
      <c r="B51" s="43"/>
      <c r="C51" s="43"/>
      <c r="D51" s="43"/>
      <c r="E51" s="43"/>
    </row>
    <row r="52" spans="2:5" ht="14.25" customHeight="1">
      <c r="B52" s="43"/>
      <c r="C52" s="43"/>
      <c r="D52" s="43"/>
      <c r="E52" s="43"/>
    </row>
    <row r="53" spans="2:5" ht="14.25" customHeight="1">
      <c r="B53" s="43"/>
      <c r="C53" s="43"/>
      <c r="D53" s="43"/>
      <c r="E53" s="43"/>
    </row>
    <row r="54" spans="2:5" ht="14.25" customHeight="1">
      <c r="B54" s="43"/>
      <c r="C54" s="43"/>
      <c r="D54" s="43"/>
      <c r="E54" s="43"/>
    </row>
    <row r="55" spans="2:5" ht="14.25" customHeight="1">
      <c r="B55" s="43"/>
      <c r="C55" s="43"/>
      <c r="D55" s="43"/>
      <c r="E55" s="43"/>
    </row>
    <row r="56" spans="2:5" ht="14.25" customHeight="1">
      <c r="B56" s="43"/>
      <c r="C56" s="43"/>
      <c r="D56" s="43"/>
      <c r="E56" s="43"/>
    </row>
    <row r="57" spans="2:5" ht="14.25" customHeight="1">
      <c r="B57" s="43"/>
      <c r="C57" s="43"/>
      <c r="D57" s="43"/>
      <c r="E57" s="43"/>
    </row>
    <row r="58" spans="2:5" ht="14.25" customHeight="1">
      <c r="B58" s="43"/>
      <c r="C58" s="43"/>
      <c r="D58" s="43"/>
      <c r="E58" s="43"/>
    </row>
    <row r="59" spans="2:5" ht="14.25" customHeight="1">
      <c r="B59" s="43"/>
      <c r="C59" s="43"/>
      <c r="D59" s="43"/>
      <c r="E59" s="43"/>
    </row>
    <row r="60" spans="2:5" ht="14.25" customHeight="1">
      <c r="B60" s="43"/>
      <c r="C60" s="43"/>
      <c r="D60" s="43"/>
      <c r="E60" s="43"/>
    </row>
    <row r="61" spans="2:5" ht="14.25" customHeight="1">
      <c r="B61" s="43"/>
      <c r="C61" s="43"/>
      <c r="D61" s="43"/>
      <c r="E61" s="43"/>
    </row>
    <row r="62" spans="2:5" ht="14.25" customHeight="1">
      <c r="B62" s="43"/>
      <c r="C62" s="43"/>
      <c r="D62" s="43"/>
      <c r="E62" s="43"/>
    </row>
    <row r="63" spans="2:5" ht="14.25" customHeight="1">
      <c r="B63" s="43"/>
      <c r="C63" s="43"/>
      <c r="D63" s="43"/>
      <c r="E63" s="43"/>
    </row>
    <row r="64" spans="2:5" ht="14.25" customHeight="1">
      <c r="B64" s="43"/>
      <c r="C64" s="43"/>
      <c r="D64" s="43"/>
      <c r="E64" s="43"/>
    </row>
    <row r="65" spans="2:5" ht="14.25" customHeight="1">
      <c r="B65" s="43"/>
      <c r="C65" s="43"/>
      <c r="D65" s="43"/>
      <c r="E65" s="43"/>
    </row>
    <row r="66" spans="2:5" ht="14.25" customHeight="1">
      <c r="B66" s="43"/>
      <c r="C66" s="43"/>
      <c r="D66" s="43"/>
      <c r="E66" s="43"/>
    </row>
    <row r="67" spans="2:5" ht="14.25" customHeight="1">
      <c r="B67" s="43"/>
      <c r="C67" s="43"/>
      <c r="D67" s="43"/>
      <c r="E67" s="43"/>
    </row>
    <row r="68" spans="2:5" ht="14.25" customHeight="1">
      <c r="B68" s="43"/>
      <c r="C68" s="43"/>
      <c r="D68" s="43"/>
      <c r="E68" s="43"/>
    </row>
    <row r="69" spans="2:5" ht="14.25" customHeight="1">
      <c r="B69" s="43"/>
      <c r="C69" s="43"/>
      <c r="D69" s="43"/>
      <c r="E69" s="43"/>
    </row>
    <row r="70" spans="2:5" ht="14.25" customHeight="1">
      <c r="B70" s="43"/>
      <c r="C70" s="43"/>
      <c r="D70" s="43"/>
      <c r="E70" s="43"/>
    </row>
    <row r="71" spans="2:5" ht="14.25" customHeight="1">
      <c r="B71" s="43"/>
      <c r="C71" s="43"/>
      <c r="D71" s="43"/>
      <c r="E71" s="43"/>
    </row>
    <row r="72" spans="2:5" ht="14.25" customHeight="1">
      <c r="B72" s="43"/>
      <c r="C72" s="43"/>
      <c r="D72" s="43"/>
      <c r="E72" s="43"/>
    </row>
    <row r="73" spans="2:5" ht="14.25" customHeight="1">
      <c r="B73" s="43"/>
      <c r="C73" s="43"/>
      <c r="D73" s="43"/>
      <c r="E73" s="43"/>
    </row>
    <row r="74" spans="2:5" ht="14.25" customHeight="1">
      <c r="B74" s="43"/>
      <c r="C74" s="43"/>
      <c r="D74" s="43"/>
      <c r="E74" s="43"/>
    </row>
    <row r="75" spans="2:5" ht="14.25" customHeight="1">
      <c r="B75" s="43"/>
      <c r="C75" s="43"/>
      <c r="D75" s="43"/>
      <c r="E75" s="43"/>
    </row>
    <row r="76" spans="2:5" ht="14.25" customHeight="1">
      <c r="B76" s="43"/>
      <c r="C76" s="43"/>
      <c r="D76" s="43"/>
      <c r="E76" s="43"/>
    </row>
    <row r="77" spans="2:5" ht="14.25" customHeight="1">
      <c r="B77" s="43"/>
      <c r="C77" s="43"/>
      <c r="D77" s="43"/>
      <c r="E77" s="43"/>
    </row>
    <row r="78" spans="2:5" ht="14.25" customHeight="1">
      <c r="B78" s="43"/>
      <c r="C78" s="43"/>
      <c r="D78" s="43"/>
      <c r="E78" s="43"/>
    </row>
    <row r="79" spans="2:5" ht="14.25" customHeight="1">
      <c r="B79" s="43"/>
      <c r="C79" s="43"/>
      <c r="D79" s="43"/>
      <c r="E79" s="43"/>
    </row>
    <row r="80" spans="2:5" ht="14.25" customHeight="1">
      <c r="B80" s="43"/>
      <c r="C80" s="43"/>
      <c r="D80" s="43"/>
      <c r="E80" s="43"/>
    </row>
    <row r="81" spans="2:5" ht="14.25" customHeight="1">
      <c r="B81" s="43"/>
      <c r="C81" s="43"/>
      <c r="D81" s="43"/>
      <c r="E81" s="43"/>
    </row>
    <row r="82" spans="2:5" ht="14.25" customHeight="1">
      <c r="B82" s="43"/>
      <c r="C82" s="43"/>
      <c r="D82" s="43"/>
      <c r="E82" s="43"/>
    </row>
    <row r="83" spans="2:5" ht="14.25" customHeight="1">
      <c r="B83" s="43"/>
      <c r="C83" s="43"/>
      <c r="D83" s="43"/>
      <c r="E83" s="43"/>
    </row>
    <row r="84" spans="2:5" ht="14.25" customHeight="1">
      <c r="B84" s="43"/>
      <c r="C84" s="43"/>
      <c r="D84" s="43"/>
      <c r="E84" s="43"/>
    </row>
    <row r="85" spans="2:5" ht="14.25" customHeight="1">
      <c r="B85" s="43"/>
      <c r="C85" s="43"/>
      <c r="D85" s="43"/>
      <c r="E85" s="43"/>
    </row>
    <row r="86" spans="2:5" ht="14.25" customHeight="1">
      <c r="B86" s="43"/>
      <c r="C86" s="43"/>
      <c r="D86" s="43"/>
      <c r="E86" s="43"/>
    </row>
    <row r="87" spans="2:5" ht="14.25" customHeight="1">
      <c r="B87" s="43"/>
      <c r="C87" s="43"/>
      <c r="D87" s="43"/>
      <c r="E87" s="43"/>
    </row>
    <row r="88" spans="2:5" ht="14.25" customHeight="1">
      <c r="B88" s="43"/>
      <c r="C88" s="43"/>
      <c r="D88" s="43"/>
      <c r="E88" s="43"/>
    </row>
    <row r="89" spans="2:5" ht="14.25" customHeight="1">
      <c r="B89" s="43"/>
      <c r="C89" s="43"/>
      <c r="D89" s="43"/>
      <c r="E89" s="43"/>
    </row>
    <row r="90" spans="2:5" ht="14.25" customHeight="1">
      <c r="B90" s="43"/>
      <c r="C90" s="43"/>
      <c r="D90" s="43"/>
      <c r="E90" s="43"/>
    </row>
    <row r="91" spans="2:5" ht="14.25" customHeight="1">
      <c r="B91" s="43"/>
      <c r="C91" s="43"/>
      <c r="D91" s="43"/>
      <c r="E91" s="43"/>
    </row>
    <row r="92" spans="2:5" ht="14.25" customHeight="1">
      <c r="B92" s="43"/>
      <c r="C92" s="43"/>
      <c r="D92" s="43"/>
      <c r="E92" s="43"/>
    </row>
    <row r="93" spans="2:5" ht="14.25" customHeight="1">
      <c r="B93" s="43"/>
      <c r="C93" s="43"/>
      <c r="D93" s="43"/>
      <c r="E93" s="43"/>
    </row>
    <row r="94" spans="2:5" ht="14.25" customHeight="1">
      <c r="B94" s="43"/>
      <c r="C94" s="43"/>
      <c r="D94" s="43"/>
      <c r="E94" s="43"/>
    </row>
    <row r="95" spans="2:5" ht="14.25" customHeight="1">
      <c r="B95" s="43"/>
      <c r="C95" s="43"/>
      <c r="D95" s="43"/>
      <c r="E95" s="43"/>
    </row>
    <row r="96" spans="2:5" ht="14.25" customHeight="1">
      <c r="B96" s="43"/>
      <c r="C96" s="43"/>
      <c r="D96" s="43"/>
      <c r="E96" s="43"/>
    </row>
    <row r="97" spans="2:5" ht="14.25" customHeight="1">
      <c r="B97" s="43"/>
      <c r="C97" s="43"/>
      <c r="D97" s="43"/>
      <c r="E97" s="43"/>
    </row>
    <row r="98" spans="2:5" ht="14.25" customHeight="1">
      <c r="B98" s="43"/>
      <c r="C98" s="43"/>
      <c r="D98" s="43"/>
      <c r="E98" s="43"/>
    </row>
    <row r="99" spans="2:5" ht="14.25" customHeight="1">
      <c r="B99" s="43"/>
      <c r="C99" s="43"/>
      <c r="D99" s="43"/>
      <c r="E99" s="43"/>
    </row>
    <row r="100" spans="2:5" ht="14.25" customHeight="1">
      <c r="B100" s="43"/>
      <c r="C100" s="43"/>
      <c r="D100" s="43"/>
      <c r="E100" s="43"/>
    </row>
    <row r="101" spans="2:5" ht="14.25" customHeight="1">
      <c r="B101" s="43"/>
      <c r="C101" s="43"/>
      <c r="D101" s="43"/>
      <c r="E101" s="43"/>
    </row>
    <row r="102" spans="2:5" ht="14.25" customHeight="1">
      <c r="B102" s="43"/>
      <c r="C102" s="43"/>
      <c r="D102" s="43"/>
      <c r="E102" s="43"/>
    </row>
    <row r="103" spans="2:5" ht="14.25" customHeight="1">
      <c r="B103" s="43"/>
      <c r="C103" s="43"/>
      <c r="D103" s="43"/>
      <c r="E103" s="43"/>
    </row>
    <row r="104" spans="2:5" ht="14.25" customHeight="1">
      <c r="B104" s="43"/>
      <c r="C104" s="43"/>
      <c r="D104" s="43"/>
      <c r="E104" s="43"/>
    </row>
    <row r="105" spans="2:5" ht="14.25" customHeight="1">
      <c r="B105" s="43"/>
      <c r="C105" s="43"/>
      <c r="D105" s="43"/>
      <c r="E105" s="43"/>
    </row>
    <row r="106" spans="2:5" ht="14.25" customHeight="1">
      <c r="B106" s="43"/>
      <c r="C106" s="43"/>
      <c r="D106" s="43"/>
      <c r="E106" s="43"/>
    </row>
    <row r="107" spans="2:5" ht="14.25" customHeight="1">
      <c r="B107" s="43"/>
      <c r="C107" s="43"/>
      <c r="D107" s="43"/>
      <c r="E107" s="43"/>
    </row>
    <row r="108" spans="2:5" ht="14.25" customHeight="1">
      <c r="B108" s="43"/>
      <c r="C108" s="43"/>
      <c r="D108" s="43"/>
      <c r="E108" s="43"/>
    </row>
    <row r="109" spans="2:5" ht="14.25" customHeight="1">
      <c r="B109" s="43"/>
      <c r="C109" s="43"/>
      <c r="D109" s="43"/>
      <c r="E109" s="43"/>
    </row>
    <row r="110" spans="2:5" ht="14.25" customHeight="1">
      <c r="B110" s="43"/>
      <c r="C110" s="43"/>
      <c r="D110" s="43"/>
      <c r="E110" s="43"/>
    </row>
    <row r="111" spans="2:5" ht="14.25" customHeight="1">
      <c r="B111" s="43"/>
      <c r="C111" s="43"/>
      <c r="D111" s="43"/>
      <c r="E111" s="43"/>
    </row>
    <row r="112" spans="2:5" ht="14.25" customHeight="1">
      <c r="B112" s="43"/>
      <c r="C112" s="43"/>
      <c r="D112" s="43"/>
      <c r="E112" s="43"/>
    </row>
    <row r="113" spans="2:5" ht="14.25" customHeight="1">
      <c r="B113" s="43"/>
      <c r="C113" s="43"/>
      <c r="D113" s="43"/>
      <c r="E113" s="43"/>
    </row>
    <row r="114" spans="2:5" ht="14.25" customHeight="1">
      <c r="B114" s="43"/>
      <c r="C114" s="43"/>
      <c r="D114" s="43"/>
      <c r="E114" s="43"/>
    </row>
    <row r="115" spans="2:5" ht="14.25" customHeight="1">
      <c r="B115" s="43"/>
      <c r="C115" s="43"/>
      <c r="D115" s="43"/>
      <c r="E115" s="43"/>
    </row>
    <row r="116" spans="2:5" ht="14.25" customHeight="1">
      <c r="B116" s="43"/>
      <c r="C116" s="43"/>
      <c r="D116" s="43"/>
      <c r="E116" s="43"/>
    </row>
    <row r="117" spans="2:5" ht="14.25" customHeight="1">
      <c r="B117" s="43"/>
      <c r="C117" s="43"/>
      <c r="D117" s="43"/>
      <c r="E117" s="43"/>
    </row>
    <row r="118" spans="2:5" ht="14.25" customHeight="1">
      <c r="B118" s="43"/>
      <c r="C118" s="43"/>
      <c r="D118" s="43"/>
      <c r="E118" s="43"/>
    </row>
    <row r="119" spans="2:5" ht="14.25" customHeight="1">
      <c r="B119" s="43"/>
      <c r="C119" s="43"/>
      <c r="D119" s="43"/>
      <c r="E119" s="43"/>
    </row>
    <row r="120" spans="2:5" ht="14.25" customHeight="1">
      <c r="B120" s="43"/>
      <c r="C120" s="43"/>
      <c r="D120" s="43"/>
      <c r="E120" s="43"/>
    </row>
    <row r="121" spans="2:5" ht="14.25" customHeight="1">
      <c r="B121" s="43"/>
      <c r="C121" s="43"/>
      <c r="D121" s="43"/>
      <c r="E121" s="43"/>
    </row>
    <row r="122" spans="2:5" ht="14.25" customHeight="1">
      <c r="B122" s="43"/>
      <c r="C122" s="43"/>
      <c r="D122" s="43"/>
      <c r="E122" s="43"/>
    </row>
    <row r="123" spans="2:5" ht="14.25" customHeight="1">
      <c r="B123" s="43"/>
      <c r="C123" s="43"/>
      <c r="D123" s="43"/>
      <c r="E123" s="43"/>
    </row>
    <row r="124" spans="2:5" ht="14.25" customHeight="1">
      <c r="B124" s="43"/>
      <c r="C124" s="43"/>
      <c r="D124" s="43"/>
      <c r="E124" s="43"/>
    </row>
    <row r="125" spans="2:5" ht="14.25" customHeight="1">
      <c r="B125" s="43"/>
      <c r="C125" s="43"/>
      <c r="D125" s="43"/>
      <c r="E125" s="43"/>
    </row>
    <row r="126" spans="2:5" ht="14.25" customHeight="1">
      <c r="B126" s="43"/>
      <c r="C126" s="43"/>
      <c r="D126" s="43"/>
      <c r="E126" s="43"/>
    </row>
    <row r="127" spans="2:5" ht="14.25" customHeight="1">
      <c r="B127" s="43"/>
      <c r="C127" s="43"/>
      <c r="D127" s="43"/>
      <c r="E127" s="43"/>
    </row>
    <row r="128" spans="2:5" ht="14.25" customHeight="1">
      <c r="B128" s="43"/>
      <c r="C128" s="43"/>
      <c r="D128" s="43"/>
      <c r="E128" s="43"/>
    </row>
    <row r="129" spans="2:5" ht="14.25" customHeight="1">
      <c r="B129" s="43"/>
      <c r="C129" s="43"/>
      <c r="D129" s="43"/>
      <c r="E129" s="43"/>
    </row>
    <row r="130" spans="2:5" ht="14.25" customHeight="1">
      <c r="B130" s="43"/>
      <c r="C130" s="43"/>
      <c r="D130" s="43"/>
      <c r="E130" s="43"/>
    </row>
    <row r="131" spans="2:5" ht="14.25" customHeight="1">
      <c r="B131" s="43"/>
      <c r="C131" s="43"/>
      <c r="D131" s="43"/>
      <c r="E131" s="43"/>
    </row>
    <row r="132" spans="2:5" ht="14.25" customHeight="1">
      <c r="B132" s="43"/>
      <c r="C132" s="43"/>
      <c r="D132" s="43"/>
      <c r="E132" s="43"/>
    </row>
    <row r="133" spans="2:5" ht="14.25" customHeight="1">
      <c r="B133" s="43"/>
      <c r="C133" s="43"/>
      <c r="D133" s="43"/>
      <c r="E133" s="43"/>
    </row>
    <row r="134" spans="2:5" ht="14.25" customHeight="1">
      <c r="B134" s="43"/>
      <c r="C134" s="43"/>
      <c r="D134" s="43"/>
      <c r="E134" s="43"/>
    </row>
    <row r="135" spans="2:5" ht="14.25" customHeight="1">
      <c r="B135" s="43"/>
      <c r="C135" s="43"/>
      <c r="D135" s="43"/>
      <c r="E135" s="43"/>
    </row>
    <row r="136" spans="2:5" ht="14.25" customHeight="1">
      <c r="B136" s="43"/>
      <c r="C136" s="43"/>
      <c r="D136" s="43"/>
      <c r="E136" s="43"/>
    </row>
    <row r="137" spans="2:5" ht="14.25" customHeight="1">
      <c r="B137" s="43"/>
      <c r="C137" s="43"/>
      <c r="D137" s="43"/>
      <c r="E137" s="43"/>
    </row>
    <row r="138" spans="2:5" ht="14.25" customHeight="1">
      <c r="B138" s="43"/>
      <c r="C138" s="43"/>
      <c r="D138" s="43"/>
      <c r="E138" s="43"/>
    </row>
    <row r="139" spans="2:5" ht="14.25" customHeight="1">
      <c r="B139" s="43"/>
      <c r="C139" s="43"/>
      <c r="D139" s="43"/>
      <c r="E139" s="43"/>
    </row>
    <row r="140" spans="2:5" ht="14.25" customHeight="1">
      <c r="B140" s="43"/>
      <c r="C140" s="43"/>
      <c r="D140" s="43"/>
      <c r="E140" s="43"/>
    </row>
    <row r="141" spans="2:5" ht="14.25" customHeight="1">
      <c r="B141" s="43"/>
      <c r="C141" s="43"/>
      <c r="D141" s="43"/>
      <c r="E141" s="43"/>
    </row>
    <row r="142" spans="2:5" ht="14.25" customHeight="1">
      <c r="B142" s="43"/>
      <c r="C142" s="43"/>
      <c r="D142" s="43"/>
      <c r="E142" s="43"/>
    </row>
    <row r="143" spans="2:5" ht="14.25" customHeight="1">
      <c r="B143" s="43"/>
      <c r="C143" s="43"/>
      <c r="D143" s="43"/>
      <c r="E143" s="43"/>
    </row>
    <row r="144" spans="2:5" ht="14.25" customHeight="1">
      <c r="B144" s="43"/>
      <c r="C144" s="43"/>
      <c r="D144" s="43"/>
      <c r="E144" s="43"/>
    </row>
    <row r="145" spans="2:5" ht="14.25" customHeight="1">
      <c r="B145" s="43"/>
      <c r="C145" s="43"/>
      <c r="D145" s="43"/>
      <c r="E145" s="43"/>
    </row>
    <row r="146" spans="2:5" ht="14.25" customHeight="1">
      <c r="B146" s="43"/>
      <c r="C146" s="43"/>
      <c r="D146" s="43"/>
      <c r="E146" s="43"/>
    </row>
    <row r="147" spans="2:5" ht="14.25" customHeight="1">
      <c r="B147" s="43"/>
      <c r="C147" s="43"/>
      <c r="D147" s="43"/>
      <c r="E147" s="43"/>
    </row>
    <row r="148" spans="2:5" ht="14.25" customHeight="1">
      <c r="B148" s="43"/>
      <c r="C148" s="43"/>
      <c r="D148" s="43"/>
      <c r="E148" s="43"/>
    </row>
    <row r="149" spans="2:5" ht="14.25" customHeight="1">
      <c r="B149" s="43"/>
      <c r="C149" s="43"/>
      <c r="D149" s="43"/>
      <c r="E149" s="43"/>
    </row>
    <row r="150" spans="2:5" ht="14.25" customHeight="1">
      <c r="B150" s="43"/>
      <c r="C150" s="43"/>
      <c r="D150" s="43"/>
      <c r="E150" s="43"/>
    </row>
    <row r="151" spans="2:5" ht="14.25" customHeight="1">
      <c r="B151" s="43"/>
      <c r="C151" s="43"/>
      <c r="D151" s="43"/>
      <c r="E151" s="43"/>
    </row>
    <row r="152" spans="2:5" ht="14.25" customHeight="1">
      <c r="B152" s="43"/>
      <c r="C152" s="43"/>
      <c r="D152" s="43"/>
      <c r="E152" s="43"/>
    </row>
    <row r="153" spans="2:5" ht="14.25" customHeight="1">
      <c r="B153" s="43"/>
      <c r="C153" s="43"/>
      <c r="D153" s="43"/>
      <c r="E153" s="43"/>
    </row>
    <row r="154" spans="2:5" ht="14.25" customHeight="1">
      <c r="B154" s="43"/>
      <c r="C154" s="43"/>
      <c r="D154" s="43"/>
      <c r="E154" s="43"/>
    </row>
    <row r="155" spans="2:5" ht="14.25" customHeight="1">
      <c r="B155" s="43"/>
      <c r="C155" s="43"/>
      <c r="D155" s="43"/>
      <c r="E155" s="43"/>
    </row>
    <row r="156" spans="2:5" ht="14.25" customHeight="1">
      <c r="B156" s="43"/>
      <c r="C156" s="43"/>
      <c r="D156" s="43"/>
      <c r="E156" s="43"/>
    </row>
    <row r="157" spans="2:5" ht="14.25" customHeight="1">
      <c r="B157" s="43"/>
      <c r="C157" s="43"/>
      <c r="D157" s="43"/>
      <c r="E157" s="43"/>
    </row>
    <row r="158" spans="2:5" ht="14.25" customHeight="1">
      <c r="B158" s="43"/>
      <c r="C158" s="43"/>
      <c r="D158" s="43"/>
      <c r="E158" s="43"/>
    </row>
    <row r="159" spans="2:5" ht="14.25" customHeight="1">
      <c r="B159" s="43"/>
      <c r="C159" s="43"/>
      <c r="D159" s="43"/>
      <c r="E159" s="43"/>
    </row>
    <row r="160" spans="2:5" ht="14.25" customHeight="1">
      <c r="B160" s="43"/>
      <c r="C160" s="43"/>
      <c r="D160" s="43"/>
      <c r="E160" s="43"/>
    </row>
    <row r="161" spans="2:5" ht="14.25" customHeight="1">
      <c r="B161" s="43"/>
      <c r="C161" s="43"/>
      <c r="D161" s="43"/>
      <c r="E161" s="43"/>
    </row>
    <row r="162" spans="2:5" ht="14.25" customHeight="1">
      <c r="B162" s="43"/>
      <c r="C162" s="43"/>
      <c r="D162" s="43"/>
      <c r="E162" s="43"/>
    </row>
    <row r="163" spans="2:5" ht="14.25" customHeight="1">
      <c r="B163" s="43"/>
      <c r="C163" s="43"/>
      <c r="D163" s="43"/>
      <c r="E163" s="43"/>
    </row>
    <row r="164" spans="2:5" ht="14.25" customHeight="1">
      <c r="B164" s="43"/>
      <c r="C164" s="43"/>
      <c r="D164" s="43"/>
      <c r="E164" s="43"/>
    </row>
    <row r="165" spans="2:5" ht="14.25" customHeight="1">
      <c r="B165" s="43"/>
      <c r="C165" s="43"/>
      <c r="D165" s="43"/>
      <c r="E165" s="43"/>
    </row>
    <row r="166" spans="2:5" ht="14.25" customHeight="1">
      <c r="B166" s="43"/>
      <c r="C166" s="43"/>
      <c r="D166" s="43"/>
      <c r="E166" s="43"/>
    </row>
    <row r="167" spans="2:5" ht="14.25" customHeight="1">
      <c r="B167" s="43"/>
      <c r="C167" s="43"/>
      <c r="D167" s="43"/>
      <c r="E167" s="43"/>
    </row>
    <row r="168" spans="2:5" ht="14.25" customHeight="1">
      <c r="B168" s="43"/>
      <c r="C168" s="43"/>
      <c r="D168" s="43"/>
      <c r="E168" s="43"/>
    </row>
    <row r="169" spans="2:5" ht="14.25" customHeight="1">
      <c r="B169" s="43"/>
      <c r="C169" s="43"/>
      <c r="D169" s="43"/>
      <c r="E169" s="43"/>
    </row>
    <row r="170" spans="2:5" ht="14.25" customHeight="1">
      <c r="B170" s="43"/>
      <c r="C170" s="43"/>
      <c r="D170" s="43"/>
      <c r="E170" s="43"/>
    </row>
    <row r="171" spans="2:5" ht="14.25" customHeight="1">
      <c r="B171" s="43"/>
      <c r="C171" s="43"/>
      <c r="D171" s="43"/>
      <c r="E171" s="43"/>
    </row>
    <row r="172" spans="2:5" ht="14.25" customHeight="1">
      <c r="B172" s="43"/>
      <c r="C172" s="43"/>
      <c r="D172" s="43"/>
      <c r="E172" s="43"/>
    </row>
    <row r="173" spans="2:5" ht="14.25" customHeight="1">
      <c r="B173" s="43"/>
      <c r="C173" s="43"/>
      <c r="D173" s="43"/>
      <c r="E173" s="43"/>
    </row>
    <row r="174" spans="2:5" ht="14.25" customHeight="1">
      <c r="B174" s="43"/>
      <c r="C174" s="43"/>
      <c r="D174" s="43"/>
      <c r="E174" s="43"/>
    </row>
    <row r="175" spans="2:5" ht="14.25" customHeight="1">
      <c r="B175" s="43"/>
      <c r="C175" s="43"/>
      <c r="D175" s="43"/>
      <c r="E175" s="43"/>
    </row>
    <row r="176" spans="2:5" ht="14.25" customHeight="1">
      <c r="B176" s="43"/>
      <c r="C176" s="43"/>
      <c r="D176" s="43"/>
      <c r="E176" s="43"/>
    </row>
    <row r="177" spans="2:5" ht="14.25" customHeight="1">
      <c r="B177" s="43"/>
      <c r="C177" s="43"/>
      <c r="D177" s="43"/>
      <c r="E177" s="43"/>
    </row>
    <row r="178" spans="2:5" ht="14.25" customHeight="1">
      <c r="B178" s="43"/>
      <c r="C178" s="43"/>
      <c r="D178" s="43"/>
      <c r="E178" s="43"/>
    </row>
    <row r="179" spans="2:5" ht="14.25" customHeight="1">
      <c r="B179" s="43"/>
      <c r="C179" s="43"/>
      <c r="D179" s="43"/>
      <c r="E179" s="43"/>
    </row>
    <row r="180" spans="2:5" ht="14.25" customHeight="1">
      <c r="B180" s="43"/>
      <c r="C180" s="43"/>
      <c r="D180" s="43"/>
      <c r="E180" s="43"/>
    </row>
    <row r="181" spans="2:5" ht="14.25" customHeight="1">
      <c r="B181" s="43"/>
      <c r="C181" s="43"/>
      <c r="D181" s="43"/>
      <c r="E181" s="43"/>
    </row>
    <row r="182" spans="2:5" ht="14.25" customHeight="1">
      <c r="B182" s="43"/>
      <c r="C182" s="43"/>
      <c r="D182" s="43"/>
      <c r="E182" s="43"/>
    </row>
    <row r="183" spans="2:5" ht="14.25" customHeight="1">
      <c r="B183" s="43"/>
      <c r="C183" s="43"/>
      <c r="D183" s="43"/>
      <c r="E183" s="43"/>
    </row>
    <row r="184" spans="2:5" ht="14.25" customHeight="1">
      <c r="B184" s="43"/>
      <c r="C184" s="43"/>
      <c r="D184" s="43"/>
      <c r="E184" s="43"/>
    </row>
    <row r="185" spans="2:5" ht="14.25" customHeight="1">
      <c r="B185" s="43"/>
      <c r="C185" s="43"/>
      <c r="D185" s="43"/>
      <c r="E185" s="43"/>
    </row>
    <row r="186" spans="2:5" ht="14.25" customHeight="1">
      <c r="B186" s="43"/>
      <c r="C186" s="43"/>
      <c r="D186" s="43"/>
      <c r="E186" s="43"/>
    </row>
    <row r="187" spans="2:5" ht="14.25" customHeight="1">
      <c r="B187" s="43"/>
      <c r="C187" s="43"/>
      <c r="D187" s="43"/>
      <c r="E187" s="43"/>
    </row>
    <row r="188" spans="2:5" ht="14.25" customHeight="1">
      <c r="B188" s="43"/>
      <c r="C188" s="43"/>
      <c r="D188" s="43"/>
      <c r="E188" s="43"/>
    </row>
    <row r="189" spans="2:5" ht="14.25" customHeight="1">
      <c r="B189" s="43"/>
      <c r="C189" s="43"/>
      <c r="D189" s="43"/>
      <c r="E189" s="43"/>
    </row>
    <row r="190" spans="2:5" ht="14.25" customHeight="1">
      <c r="B190" s="43"/>
      <c r="C190" s="43"/>
      <c r="D190" s="43"/>
      <c r="E190" s="43"/>
    </row>
    <row r="191" spans="2:5" ht="14.25" customHeight="1">
      <c r="B191" s="43"/>
      <c r="C191" s="43"/>
      <c r="D191" s="43"/>
      <c r="E191" s="43"/>
    </row>
    <row r="192" spans="2:5" ht="14.25" customHeight="1">
      <c r="B192" s="43"/>
      <c r="C192" s="43"/>
      <c r="D192" s="43"/>
      <c r="E192" s="43"/>
    </row>
    <row r="193" spans="2:5" ht="14.25" customHeight="1">
      <c r="B193" s="43"/>
      <c r="C193" s="43"/>
      <c r="D193" s="43"/>
      <c r="E193" s="43"/>
    </row>
    <row r="194" spans="2:5" ht="14.25" customHeight="1">
      <c r="B194" s="43"/>
      <c r="C194" s="43"/>
      <c r="D194" s="43"/>
      <c r="E194" s="43"/>
    </row>
    <row r="195" spans="2:5" ht="14.25" customHeight="1">
      <c r="B195" s="43"/>
      <c r="C195" s="43"/>
      <c r="D195" s="43"/>
      <c r="E195" s="43"/>
    </row>
    <row r="196" spans="2:5" ht="14.25" customHeight="1">
      <c r="B196" s="43"/>
      <c r="C196" s="43"/>
      <c r="D196" s="43"/>
      <c r="E196" s="43"/>
    </row>
    <row r="197" spans="2:5" ht="14.25" customHeight="1">
      <c r="B197" s="43"/>
      <c r="C197" s="43"/>
      <c r="D197" s="43"/>
      <c r="E197" s="43"/>
    </row>
    <row r="198" spans="2:5" ht="14.25" customHeight="1">
      <c r="B198" s="43"/>
      <c r="C198" s="43"/>
      <c r="D198" s="43"/>
      <c r="E198" s="43"/>
    </row>
    <row r="199" spans="2:5" ht="14.25" customHeight="1">
      <c r="B199" s="43"/>
      <c r="C199" s="43"/>
      <c r="D199" s="43"/>
      <c r="E199" s="43"/>
    </row>
    <row r="200" spans="2:5" ht="14.25" customHeight="1">
      <c r="B200" s="43"/>
      <c r="C200" s="43"/>
      <c r="D200" s="43"/>
      <c r="E200" s="43"/>
    </row>
    <row r="201" spans="2:5" ht="14.25" customHeight="1">
      <c r="B201" s="43"/>
      <c r="C201" s="43"/>
      <c r="D201" s="43"/>
      <c r="E201" s="43"/>
    </row>
    <row r="202" spans="2:5" ht="14.25" customHeight="1">
      <c r="B202" s="43"/>
      <c r="C202" s="43"/>
      <c r="D202" s="43"/>
      <c r="E202" s="43"/>
    </row>
    <row r="203" spans="2:5" ht="14.25" customHeight="1">
      <c r="B203" s="43"/>
      <c r="C203" s="43"/>
      <c r="D203" s="43"/>
      <c r="E203" s="43"/>
    </row>
    <row r="204" spans="2:5" ht="14.25" customHeight="1">
      <c r="B204" s="43"/>
      <c r="C204" s="43"/>
      <c r="D204" s="43"/>
      <c r="E204" s="43"/>
    </row>
    <row r="205" spans="2:5" ht="14.25" customHeight="1">
      <c r="B205" s="43"/>
      <c r="C205" s="43"/>
      <c r="D205" s="43"/>
      <c r="E205" s="43"/>
    </row>
    <row r="206" spans="2:5" ht="14.25" customHeight="1">
      <c r="B206" s="43"/>
      <c r="C206" s="43"/>
      <c r="D206" s="43"/>
      <c r="E206" s="43"/>
    </row>
    <row r="207" spans="2:5" ht="14.25" customHeight="1">
      <c r="B207" s="43"/>
      <c r="C207" s="43"/>
      <c r="D207" s="43"/>
      <c r="E207" s="43"/>
    </row>
    <row r="208" spans="2:5" ht="14.25" customHeight="1">
      <c r="B208" s="43"/>
      <c r="C208" s="43"/>
      <c r="D208" s="43"/>
      <c r="E208" s="43"/>
    </row>
    <row r="209" spans="2:5" ht="14.25" customHeight="1">
      <c r="B209" s="43"/>
      <c r="C209" s="43"/>
      <c r="D209" s="43"/>
      <c r="E209" s="43"/>
    </row>
    <row r="210" spans="2:5" ht="14.25" customHeight="1">
      <c r="B210" s="43"/>
      <c r="C210" s="43"/>
      <c r="D210" s="43"/>
      <c r="E210" s="43"/>
    </row>
    <row r="211" spans="2:5" ht="14.25" customHeight="1">
      <c r="B211" s="43"/>
      <c r="C211" s="43"/>
      <c r="D211" s="43"/>
      <c r="E211" s="43"/>
    </row>
    <row r="212" spans="2:5" ht="14.25" customHeight="1">
      <c r="B212" s="43"/>
      <c r="C212" s="43"/>
      <c r="D212" s="43"/>
      <c r="E212" s="43"/>
    </row>
    <row r="213" spans="2:5" ht="14.25" customHeight="1">
      <c r="B213" s="43"/>
      <c r="C213" s="43"/>
      <c r="D213" s="43"/>
      <c r="E213" s="43"/>
    </row>
    <row r="214" spans="2:5" ht="14.25" customHeight="1">
      <c r="B214" s="43"/>
      <c r="C214" s="43"/>
      <c r="D214" s="43"/>
      <c r="E214" s="43"/>
    </row>
    <row r="215" spans="2:5" ht="14.25" customHeight="1">
      <c r="B215" s="43"/>
      <c r="C215" s="43"/>
      <c r="D215" s="43"/>
      <c r="E215" s="43"/>
    </row>
    <row r="216" spans="2:5" ht="14.25" customHeight="1">
      <c r="B216" s="43"/>
      <c r="C216" s="43"/>
      <c r="D216" s="43"/>
      <c r="E216" s="43"/>
    </row>
    <row r="217" spans="2:5" ht="14.25" customHeight="1">
      <c r="B217" s="43"/>
      <c r="C217" s="43"/>
      <c r="D217" s="43"/>
      <c r="E217" s="43"/>
    </row>
    <row r="218" spans="2:5" ht="14.25" customHeight="1">
      <c r="B218" s="43"/>
      <c r="C218" s="43"/>
      <c r="D218" s="43"/>
      <c r="E218" s="43"/>
    </row>
    <row r="219" spans="2:5" ht="14.25" customHeight="1">
      <c r="B219" s="43"/>
      <c r="C219" s="43"/>
      <c r="D219" s="43"/>
      <c r="E219" s="43"/>
    </row>
    <row r="220" spans="2:5" ht="14.25" customHeight="1">
      <c r="B220" s="43"/>
      <c r="C220" s="43"/>
      <c r="D220" s="43"/>
      <c r="E220" s="43"/>
    </row>
    <row r="221" spans="2:5" ht="14.25" customHeight="1">
      <c r="B221" s="43"/>
      <c r="C221" s="43"/>
      <c r="D221" s="43"/>
      <c r="E221" s="43"/>
    </row>
    <row r="222" spans="2:5" ht="14.25" customHeight="1">
      <c r="B222" s="43"/>
      <c r="C222" s="43"/>
      <c r="D222" s="43"/>
      <c r="E222" s="43"/>
    </row>
    <row r="223" spans="2:5" ht="14.25" customHeight="1">
      <c r="B223" s="43"/>
      <c r="C223" s="43"/>
      <c r="D223" s="43"/>
      <c r="E223" s="43"/>
    </row>
    <row r="224" spans="2:5" ht="14.25" customHeight="1">
      <c r="B224" s="43"/>
      <c r="C224" s="43"/>
      <c r="D224" s="43"/>
      <c r="E224" s="43"/>
    </row>
    <row r="225" spans="2:5" ht="14.25" customHeight="1">
      <c r="B225" s="43"/>
      <c r="C225" s="43"/>
      <c r="D225" s="43"/>
      <c r="E225" s="43"/>
    </row>
    <row r="226" spans="2:5" ht="14.25" customHeight="1">
      <c r="B226" s="43"/>
      <c r="C226" s="43"/>
      <c r="D226" s="43"/>
      <c r="E226" s="43"/>
    </row>
    <row r="227" spans="2:5" ht="14.25" customHeight="1">
      <c r="B227" s="43"/>
      <c r="C227" s="43"/>
      <c r="D227" s="43"/>
      <c r="E227" s="43"/>
    </row>
    <row r="228" spans="2:5" ht="14.25" customHeight="1">
      <c r="B228" s="43"/>
      <c r="C228" s="43"/>
      <c r="D228" s="43"/>
      <c r="E228" s="43"/>
    </row>
    <row r="229" spans="2:5" ht="14.25" customHeight="1">
      <c r="B229" s="43"/>
      <c r="C229" s="43"/>
      <c r="D229" s="43"/>
      <c r="E229" s="43"/>
    </row>
    <row r="230" spans="2:5" ht="14.25" customHeight="1">
      <c r="B230" s="43"/>
      <c r="C230" s="43"/>
      <c r="D230" s="43"/>
      <c r="E230" s="43"/>
    </row>
    <row r="231" spans="2:5" ht="14.25" customHeight="1">
      <c r="B231" s="43"/>
      <c r="C231" s="43"/>
      <c r="D231" s="43"/>
      <c r="E231" s="43"/>
    </row>
    <row r="232" spans="2:5" ht="14.25" customHeight="1">
      <c r="B232" s="43"/>
      <c r="C232" s="43"/>
      <c r="D232" s="43"/>
      <c r="E232" s="43"/>
    </row>
    <row r="233" spans="2:5" ht="14.25" customHeight="1">
      <c r="B233" s="43"/>
      <c r="C233" s="43"/>
      <c r="D233" s="43"/>
      <c r="E233" s="43"/>
    </row>
    <row r="234" spans="2:5" ht="14.25" customHeight="1">
      <c r="B234" s="43"/>
      <c r="C234" s="43"/>
      <c r="D234" s="43"/>
      <c r="E234" s="43"/>
    </row>
    <row r="235" spans="2:5" ht="13.5" customHeight="1"/>
    <row r="236" spans="2:5" ht="13.5" customHeight="1"/>
    <row r="237" spans="2:5" ht="13.5" customHeight="1"/>
    <row r="238" spans="2:5" ht="13.5" customHeight="1"/>
    <row r="239" spans="2:5" ht="13.5" customHeight="1"/>
    <row r="240" spans="2:5"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2">
    <mergeCell ref="B1:E1"/>
    <mergeCell ref="G1:J1"/>
    <mergeCell ref="L1:O1"/>
    <mergeCell ref="B2:E2"/>
    <mergeCell ref="G2:J2"/>
    <mergeCell ref="L2:O2"/>
    <mergeCell ref="B25:E25"/>
    <mergeCell ref="G25:J25"/>
    <mergeCell ref="L25:O25"/>
    <mergeCell ref="B26:D26"/>
    <mergeCell ref="G26:I26"/>
    <mergeCell ref="L26:N26"/>
  </mergeCells>
  <printOptions horizontalCentered="1" verticalCentered="1"/>
  <pageMargins left="0.511811023622047" right="0.511811023622047" top="0.78740157480314998" bottom="0.78740157480314998" header="0" footer="0"/>
  <pageSetup orientation="portrait"/>
</worksheet>
</file>

<file path=xl/worksheets/sheet6.xml><?xml version="1.0" encoding="utf-8"?>
<worksheet xmlns="http://schemas.openxmlformats.org/spreadsheetml/2006/main" xmlns:r="http://schemas.openxmlformats.org/officeDocument/2006/relationships">
  <dimension ref="A1:I1000"/>
  <sheetViews>
    <sheetView workbookViewId="0">
      <selection activeCell="A3" sqref="A3:I3"/>
    </sheetView>
  </sheetViews>
  <sheetFormatPr defaultColWidth="12.625" defaultRowHeight="15" customHeight="1"/>
  <cols>
    <col min="1" max="1" width="12.375" customWidth="1"/>
    <col min="2" max="2" width="6.5" customWidth="1"/>
    <col min="3" max="3" width="69.625" customWidth="1"/>
    <col min="4" max="4" width="8.25" customWidth="1"/>
    <col min="5" max="5" width="11.5" customWidth="1"/>
    <col min="6" max="6" width="10" customWidth="1"/>
    <col min="7" max="7" width="8.875" customWidth="1"/>
    <col min="8" max="8" width="8.75" customWidth="1"/>
    <col min="9" max="9" width="10.5" customWidth="1"/>
    <col min="10" max="26" width="9" customWidth="1"/>
  </cols>
  <sheetData>
    <row r="1" spans="1:9" ht="13.5" customHeight="1">
      <c r="A1" s="374" t="s">
        <v>0</v>
      </c>
      <c r="B1" s="375"/>
      <c r="C1" s="375"/>
      <c r="D1" s="375"/>
      <c r="E1" s="375"/>
      <c r="F1" s="376"/>
      <c r="G1" s="370" t="s">
        <v>2</v>
      </c>
      <c r="H1" s="371"/>
      <c r="I1" s="372"/>
    </row>
    <row r="2" spans="1:9" ht="78" customHeight="1">
      <c r="A2" s="377"/>
      <c r="B2" s="378"/>
      <c r="C2" s="378"/>
      <c r="D2" s="378"/>
      <c r="E2" s="378"/>
      <c r="F2" s="379"/>
      <c r="G2" s="373" t="s">
        <v>8399</v>
      </c>
      <c r="H2" s="371"/>
      <c r="I2" s="372"/>
    </row>
    <row r="3" spans="1:9" ht="14.25">
      <c r="A3" s="370" t="s">
        <v>3418</v>
      </c>
      <c r="B3" s="371"/>
      <c r="C3" s="371"/>
      <c r="D3" s="371"/>
      <c r="E3" s="371"/>
      <c r="F3" s="371"/>
      <c r="G3" s="371"/>
      <c r="H3" s="371"/>
      <c r="I3" s="372"/>
    </row>
    <row r="4" spans="1:9" ht="45">
      <c r="A4" s="1" t="s">
        <v>7</v>
      </c>
      <c r="B4" s="1" t="s">
        <v>1504</v>
      </c>
      <c r="C4" s="1" t="s">
        <v>1505</v>
      </c>
      <c r="D4" s="1" t="s">
        <v>10</v>
      </c>
      <c r="E4" s="1" t="s">
        <v>11</v>
      </c>
      <c r="F4" s="1" t="s">
        <v>3419</v>
      </c>
      <c r="G4" s="1" t="s">
        <v>1507</v>
      </c>
      <c r="H4" s="1" t="s">
        <v>3420</v>
      </c>
      <c r="I4" s="1" t="s">
        <v>3421</v>
      </c>
    </row>
    <row r="5" spans="1:9" ht="38.25">
      <c r="A5" s="2" t="s">
        <v>317</v>
      </c>
      <c r="B5" s="2" t="s">
        <v>27</v>
      </c>
      <c r="C5" s="2" t="s">
        <v>318</v>
      </c>
      <c r="D5" s="2" t="s">
        <v>44</v>
      </c>
      <c r="E5" s="2" t="s">
        <v>3422</v>
      </c>
      <c r="F5" s="2" t="s">
        <v>3423</v>
      </c>
      <c r="G5" s="2" t="s">
        <v>3424</v>
      </c>
      <c r="H5" s="2" t="s">
        <v>3425</v>
      </c>
      <c r="I5" s="2" t="s">
        <v>3425</v>
      </c>
    </row>
    <row r="6" spans="1:9" ht="25.5">
      <c r="A6" s="2" t="s">
        <v>178</v>
      </c>
      <c r="B6" s="2" t="s">
        <v>20</v>
      </c>
      <c r="C6" s="2" t="s">
        <v>179</v>
      </c>
      <c r="D6" s="2" t="s">
        <v>80</v>
      </c>
      <c r="E6" s="2" t="s">
        <v>3426</v>
      </c>
      <c r="F6" s="2" t="s">
        <v>3427</v>
      </c>
      <c r="G6" s="2" t="s">
        <v>3428</v>
      </c>
      <c r="H6" s="2" t="s">
        <v>3429</v>
      </c>
      <c r="I6" s="2" t="s">
        <v>3430</v>
      </c>
    </row>
    <row r="7" spans="1:9" ht="14.25">
      <c r="A7" s="2" t="s">
        <v>31</v>
      </c>
      <c r="B7" s="2" t="s">
        <v>27</v>
      </c>
      <c r="C7" s="2" t="s">
        <v>32</v>
      </c>
      <c r="D7" s="2" t="s">
        <v>29</v>
      </c>
      <c r="E7" s="2" t="s">
        <v>3431</v>
      </c>
      <c r="F7" s="2" t="s">
        <v>3432</v>
      </c>
      <c r="G7" s="2" t="s">
        <v>3433</v>
      </c>
      <c r="H7" s="2" t="s">
        <v>3434</v>
      </c>
      <c r="I7" s="2" t="s">
        <v>3435</v>
      </c>
    </row>
    <row r="8" spans="1:9" ht="25.5">
      <c r="A8" s="2" t="s">
        <v>220</v>
      </c>
      <c r="B8" s="2" t="s">
        <v>27</v>
      </c>
      <c r="C8" s="2" t="s">
        <v>221</v>
      </c>
      <c r="D8" s="2" t="s">
        <v>44</v>
      </c>
      <c r="E8" s="2" t="s">
        <v>3436</v>
      </c>
      <c r="F8" s="2" t="s">
        <v>3437</v>
      </c>
      <c r="G8" s="2" t="s">
        <v>3438</v>
      </c>
      <c r="H8" s="2" t="s">
        <v>3439</v>
      </c>
      <c r="I8" s="2" t="s">
        <v>3440</v>
      </c>
    </row>
    <row r="9" spans="1:9" ht="25.5">
      <c r="A9" s="2" t="s">
        <v>1454</v>
      </c>
      <c r="B9" s="2" t="s">
        <v>27</v>
      </c>
      <c r="C9" s="2" t="s">
        <v>1455</v>
      </c>
      <c r="D9" s="2" t="s">
        <v>44</v>
      </c>
      <c r="E9" s="2" t="s">
        <v>3441</v>
      </c>
      <c r="F9" s="2" t="s">
        <v>3442</v>
      </c>
      <c r="G9" s="2" t="s">
        <v>3443</v>
      </c>
      <c r="H9" s="2" t="s">
        <v>3444</v>
      </c>
      <c r="I9" s="2" t="s">
        <v>3445</v>
      </c>
    </row>
    <row r="10" spans="1:9" ht="25.5">
      <c r="A10" s="2" t="s">
        <v>264</v>
      </c>
      <c r="B10" s="2" t="s">
        <v>27</v>
      </c>
      <c r="C10" s="2" t="s">
        <v>200</v>
      </c>
      <c r="D10" s="2" t="s">
        <v>44</v>
      </c>
      <c r="E10" s="2" t="s">
        <v>3446</v>
      </c>
      <c r="F10" s="2" t="s">
        <v>3447</v>
      </c>
      <c r="G10" s="2" t="s">
        <v>3448</v>
      </c>
      <c r="H10" s="2" t="s">
        <v>3449</v>
      </c>
      <c r="I10" s="2" t="s">
        <v>3450</v>
      </c>
    </row>
    <row r="11" spans="1:9" ht="25.5">
      <c r="A11" s="2" t="s">
        <v>499</v>
      </c>
      <c r="B11" s="2" t="s">
        <v>20</v>
      </c>
      <c r="C11" s="2" t="s">
        <v>500</v>
      </c>
      <c r="D11" s="2" t="s">
        <v>44</v>
      </c>
      <c r="E11" s="2" t="s">
        <v>3451</v>
      </c>
      <c r="F11" s="2" t="s">
        <v>3452</v>
      </c>
      <c r="G11" s="2" t="s">
        <v>3453</v>
      </c>
      <c r="H11" s="2" t="s">
        <v>3454</v>
      </c>
      <c r="I11" s="2" t="s">
        <v>3455</v>
      </c>
    </row>
    <row r="12" spans="1:9" ht="51">
      <c r="A12" s="2" t="s">
        <v>346</v>
      </c>
      <c r="B12" s="2" t="s">
        <v>27</v>
      </c>
      <c r="C12" s="2" t="s">
        <v>347</v>
      </c>
      <c r="D12" s="2" t="s">
        <v>44</v>
      </c>
      <c r="E12" s="2" t="s">
        <v>3456</v>
      </c>
      <c r="F12" s="2" t="s">
        <v>3457</v>
      </c>
      <c r="G12" s="2" t="s">
        <v>3458</v>
      </c>
      <c r="H12" s="2" t="s">
        <v>3459</v>
      </c>
      <c r="I12" s="2" t="s">
        <v>3460</v>
      </c>
    </row>
    <row r="13" spans="1:9" ht="51">
      <c r="A13" s="2" t="s">
        <v>464</v>
      </c>
      <c r="B13" s="2" t="s">
        <v>20</v>
      </c>
      <c r="C13" s="2" t="s">
        <v>465</v>
      </c>
      <c r="D13" s="2" t="s">
        <v>44</v>
      </c>
      <c r="E13" s="2" t="s">
        <v>3461</v>
      </c>
      <c r="F13" s="2" t="s">
        <v>3462</v>
      </c>
      <c r="G13" s="2" t="s">
        <v>3463</v>
      </c>
      <c r="H13" s="2" t="s">
        <v>3464</v>
      </c>
      <c r="I13" s="2" t="s">
        <v>3465</v>
      </c>
    </row>
    <row r="14" spans="1:9" ht="76.5">
      <c r="A14" s="2" t="s">
        <v>1490</v>
      </c>
      <c r="B14" s="2" t="s">
        <v>1491</v>
      </c>
      <c r="C14" s="2" t="s">
        <v>1492</v>
      </c>
      <c r="D14" s="2" t="s">
        <v>76</v>
      </c>
      <c r="E14" s="2" t="s">
        <v>3466</v>
      </c>
      <c r="F14" s="2" t="s">
        <v>3467</v>
      </c>
      <c r="G14" s="2" t="s">
        <v>3467</v>
      </c>
      <c r="H14" s="2" t="s">
        <v>3468</v>
      </c>
      <c r="I14" s="2" t="s">
        <v>3469</v>
      </c>
    </row>
    <row r="15" spans="1:9" ht="25.5">
      <c r="A15" s="2" t="s">
        <v>574</v>
      </c>
      <c r="B15" s="2" t="s">
        <v>575</v>
      </c>
      <c r="C15" s="2" t="s">
        <v>576</v>
      </c>
      <c r="D15" s="2" t="s">
        <v>48</v>
      </c>
      <c r="E15" s="2" t="s">
        <v>3470</v>
      </c>
      <c r="F15" s="2" t="s">
        <v>3471</v>
      </c>
      <c r="G15" s="2" t="s">
        <v>3472</v>
      </c>
      <c r="H15" s="2" t="s">
        <v>3473</v>
      </c>
      <c r="I15" s="2" t="s">
        <v>3474</v>
      </c>
    </row>
    <row r="16" spans="1:9" ht="38.25">
      <c r="A16" s="2" t="s">
        <v>368</v>
      </c>
      <c r="B16" s="2" t="s">
        <v>27</v>
      </c>
      <c r="C16" s="2" t="s">
        <v>369</v>
      </c>
      <c r="D16" s="2" t="s">
        <v>44</v>
      </c>
      <c r="E16" s="2" t="s">
        <v>3475</v>
      </c>
      <c r="F16" s="2" t="s">
        <v>3476</v>
      </c>
      <c r="G16" s="2" t="s">
        <v>3477</v>
      </c>
      <c r="H16" s="2" t="s">
        <v>3478</v>
      </c>
      <c r="I16" s="2" t="s">
        <v>3479</v>
      </c>
    </row>
    <row r="17" spans="1:9" ht="25.5">
      <c r="A17" s="2" t="s">
        <v>34</v>
      </c>
      <c r="B17" s="2" t="s">
        <v>27</v>
      </c>
      <c r="C17" s="2" t="s">
        <v>35</v>
      </c>
      <c r="D17" s="2" t="s">
        <v>29</v>
      </c>
      <c r="E17" s="2" t="s">
        <v>3480</v>
      </c>
      <c r="F17" s="2" t="s">
        <v>3481</v>
      </c>
      <c r="G17" s="2" t="s">
        <v>3482</v>
      </c>
      <c r="H17" s="2" t="s">
        <v>3483</v>
      </c>
      <c r="I17" s="2" t="s">
        <v>3484</v>
      </c>
    </row>
    <row r="18" spans="1:9" ht="38.25">
      <c r="A18" s="2" t="s">
        <v>385</v>
      </c>
      <c r="B18" s="2" t="s">
        <v>27</v>
      </c>
      <c r="C18" s="2" t="s">
        <v>386</v>
      </c>
      <c r="D18" s="2" t="s">
        <v>44</v>
      </c>
      <c r="E18" s="2" t="s">
        <v>3485</v>
      </c>
      <c r="F18" s="2" t="s">
        <v>3486</v>
      </c>
      <c r="G18" s="2" t="s">
        <v>3487</v>
      </c>
      <c r="H18" s="2" t="s">
        <v>3488</v>
      </c>
      <c r="I18" s="2" t="s">
        <v>3489</v>
      </c>
    </row>
    <row r="19" spans="1:9" ht="25.5">
      <c r="A19" s="2" t="s">
        <v>223</v>
      </c>
      <c r="B19" s="2" t="s">
        <v>27</v>
      </c>
      <c r="C19" s="2" t="s">
        <v>224</v>
      </c>
      <c r="D19" s="2" t="s">
        <v>44</v>
      </c>
      <c r="E19" s="2" t="s">
        <v>3490</v>
      </c>
      <c r="F19" s="2" t="s">
        <v>3491</v>
      </c>
      <c r="G19" s="2" t="s">
        <v>3492</v>
      </c>
      <c r="H19" s="2" t="s">
        <v>3493</v>
      </c>
      <c r="I19" s="2" t="s">
        <v>3494</v>
      </c>
    </row>
    <row r="20" spans="1:9" ht="25.5">
      <c r="A20" s="2" t="s">
        <v>1487</v>
      </c>
      <c r="B20" s="2" t="s">
        <v>147</v>
      </c>
      <c r="C20" s="2" t="s">
        <v>1488</v>
      </c>
      <c r="D20" s="2" t="s">
        <v>48</v>
      </c>
      <c r="E20" s="2" t="s">
        <v>3466</v>
      </c>
      <c r="F20" s="2" t="s">
        <v>3495</v>
      </c>
      <c r="G20" s="2" t="s">
        <v>3495</v>
      </c>
      <c r="H20" s="2" t="s">
        <v>3496</v>
      </c>
      <c r="I20" s="2" t="s">
        <v>3497</v>
      </c>
    </row>
    <row r="21" spans="1:9" ht="38.25">
      <c r="A21" s="2" t="s">
        <v>458</v>
      </c>
      <c r="B21" s="2" t="s">
        <v>147</v>
      </c>
      <c r="C21" s="2" t="s">
        <v>459</v>
      </c>
      <c r="D21" s="2" t="s">
        <v>460</v>
      </c>
      <c r="E21" s="2" t="s">
        <v>3498</v>
      </c>
      <c r="F21" s="2" t="s">
        <v>3499</v>
      </c>
      <c r="G21" s="2" t="s">
        <v>3500</v>
      </c>
      <c r="H21" s="2" t="s">
        <v>3501</v>
      </c>
      <c r="I21" s="2" t="s">
        <v>3502</v>
      </c>
    </row>
    <row r="22" spans="1:9" ht="25.5">
      <c r="A22" s="2" t="s">
        <v>135</v>
      </c>
      <c r="B22" s="2" t="s">
        <v>27</v>
      </c>
      <c r="C22" s="2" t="s">
        <v>136</v>
      </c>
      <c r="D22" s="2" t="s">
        <v>80</v>
      </c>
      <c r="E22" s="2" t="s">
        <v>3503</v>
      </c>
      <c r="F22" s="2" t="s">
        <v>3504</v>
      </c>
      <c r="G22" s="2" t="s">
        <v>3505</v>
      </c>
      <c r="H22" s="2" t="s">
        <v>3506</v>
      </c>
      <c r="I22" s="2" t="s">
        <v>3507</v>
      </c>
    </row>
    <row r="23" spans="1:9" ht="14.25">
      <c r="A23" s="2" t="s">
        <v>26</v>
      </c>
      <c r="B23" s="2" t="s">
        <v>27</v>
      </c>
      <c r="C23" s="2" t="s">
        <v>28</v>
      </c>
      <c r="D23" s="2" t="s">
        <v>29</v>
      </c>
      <c r="E23" s="2" t="s">
        <v>3431</v>
      </c>
      <c r="F23" s="2" t="s">
        <v>3508</v>
      </c>
      <c r="G23" s="2" t="s">
        <v>3509</v>
      </c>
      <c r="H23" s="2" t="s">
        <v>3506</v>
      </c>
      <c r="I23" s="2" t="s">
        <v>3510</v>
      </c>
    </row>
    <row r="24" spans="1:9" ht="51">
      <c r="A24" s="2" t="s">
        <v>1447</v>
      </c>
      <c r="B24" s="2" t="s">
        <v>20</v>
      </c>
      <c r="C24" s="2" t="s">
        <v>1448</v>
      </c>
      <c r="D24" s="2" t="s">
        <v>1190</v>
      </c>
      <c r="E24" s="2" t="s">
        <v>3511</v>
      </c>
      <c r="F24" s="2" t="s">
        <v>3512</v>
      </c>
      <c r="G24" s="2" t="s">
        <v>3513</v>
      </c>
      <c r="H24" s="2" t="s">
        <v>3514</v>
      </c>
      <c r="I24" s="2" t="s">
        <v>3515</v>
      </c>
    </row>
    <row r="25" spans="1:9" ht="76.5">
      <c r="A25" s="2" t="s">
        <v>1494</v>
      </c>
      <c r="B25" s="2" t="s">
        <v>1491</v>
      </c>
      <c r="C25" s="2" t="s">
        <v>1495</v>
      </c>
      <c r="D25" s="2" t="s">
        <v>76</v>
      </c>
      <c r="E25" s="2" t="s">
        <v>3466</v>
      </c>
      <c r="F25" s="2" t="s">
        <v>3516</v>
      </c>
      <c r="G25" s="2" t="s">
        <v>3516</v>
      </c>
      <c r="H25" s="2" t="s">
        <v>3517</v>
      </c>
      <c r="I25" s="2" t="s">
        <v>3518</v>
      </c>
    </row>
    <row r="26" spans="1:9" ht="76.5">
      <c r="A26" s="2" t="s">
        <v>1383</v>
      </c>
      <c r="B26" s="2" t="s">
        <v>147</v>
      </c>
      <c r="C26" s="2" t="s">
        <v>1384</v>
      </c>
      <c r="D26" s="2" t="s">
        <v>486</v>
      </c>
      <c r="E26" s="2" t="s">
        <v>3466</v>
      </c>
      <c r="F26" s="2" t="s">
        <v>3519</v>
      </c>
      <c r="G26" s="2" t="s">
        <v>3519</v>
      </c>
      <c r="H26" s="2" t="s">
        <v>3520</v>
      </c>
      <c r="I26" s="2" t="s">
        <v>3521</v>
      </c>
    </row>
    <row r="27" spans="1:9" ht="38.25">
      <c r="A27" s="2" t="s">
        <v>374</v>
      </c>
      <c r="B27" s="2" t="s">
        <v>27</v>
      </c>
      <c r="C27" s="2" t="s">
        <v>375</v>
      </c>
      <c r="D27" s="2" t="s">
        <v>44</v>
      </c>
      <c r="E27" s="2" t="s">
        <v>3522</v>
      </c>
      <c r="F27" s="2" t="s">
        <v>3523</v>
      </c>
      <c r="G27" s="2" t="s">
        <v>3524</v>
      </c>
      <c r="H27" s="2" t="s">
        <v>3525</v>
      </c>
      <c r="I27" s="2" t="s">
        <v>3526</v>
      </c>
    </row>
    <row r="28" spans="1:9" ht="25.5">
      <c r="A28" s="2" t="s">
        <v>156</v>
      </c>
      <c r="B28" s="2" t="s">
        <v>27</v>
      </c>
      <c r="C28" s="2" t="s">
        <v>157</v>
      </c>
      <c r="D28" s="2" t="s">
        <v>80</v>
      </c>
      <c r="E28" s="2" t="s">
        <v>3527</v>
      </c>
      <c r="F28" s="2" t="s">
        <v>3528</v>
      </c>
      <c r="G28" s="2" t="s">
        <v>3529</v>
      </c>
      <c r="H28" s="2" t="s">
        <v>3530</v>
      </c>
      <c r="I28" s="2" t="s">
        <v>3531</v>
      </c>
    </row>
    <row r="29" spans="1:9" ht="25.5">
      <c r="A29" s="2" t="s">
        <v>393</v>
      </c>
      <c r="B29" s="2" t="s">
        <v>27</v>
      </c>
      <c r="C29" s="2" t="s">
        <v>394</v>
      </c>
      <c r="D29" s="2" t="s">
        <v>44</v>
      </c>
      <c r="E29" s="2" t="s">
        <v>3456</v>
      </c>
      <c r="F29" s="2" t="s">
        <v>3532</v>
      </c>
      <c r="G29" s="2" t="s">
        <v>3533</v>
      </c>
      <c r="H29" s="2" t="s">
        <v>3530</v>
      </c>
      <c r="I29" s="2" t="s">
        <v>3534</v>
      </c>
    </row>
    <row r="30" spans="1:9" ht="25.5">
      <c r="A30" s="2" t="s">
        <v>199</v>
      </c>
      <c r="B30" s="2" t="s">
        <v>27</v>
      </c>
      <c r="C30" s="2" t="s">
        <v>200</v>
      </c>
      <c r="D30" s="2" t="s">
        <v>44</v>
      </c>
      <c r="E30" s="2" t="s">
        <v>3535</v>
      </c>
      <c r="F30" s="2" t="s">
        <v>3536</v>
      </c>
      <c r="G30" s="2" t="s">
        <v>3537</v>
      </c>
      <c r="H30" s="2" t="s">
        <v>3530</v>
      </c>
      <c r="I30" s="2" t="s">
        <v>3538</v>
      </c>
    </row>
    <row r="31" spans="1:9" ht="25.5">
      <c r="A31" s="2" t="s">
        <v>406</v>
      </c>
      <c r="B31" s="2" t="s">
        <v>27</v>
      </c>
      <c r="C31" s="2" t="s">
        <v>407</v>
      </c>
      <c r="D31" s="2" t="s">
        <v>44</v>
      </c>
      <c r="E31" s="2" t="s">
        <v>3539</v>
      </c>
      <c r="F31" s="2" t="s">
        <v>3540</v>
      </c>
      <c r="G31" s="2" t="s">
        <v>3541</v>
      </c>
      <c r="H31" s="2" t="s">
        <v>3542</v>
      </c>
      <c r="I31" s="2" t="s">
        <v>3543</v>
      </c>
    </row>
    <row r="32" spans="1:9" ht="25.5">
      <c r="A32" s="2" t="s">
        <v>358</v>
      </c>
      <c r="B32" s="2" t="s">
        <v>27</v>
      </c>
      <c r="C32" s="2" t="s">
        <v>359</v>
      </c>
      <c r="D32" s="2" t="s">
        <v>322</v>
      </c>
      <c r="E32" s="2" t="s">
        <v>3544</v>
      </c>
      <c r="F32" s="2" t="s">
        <v>3545</v>
      </c>
      <c r="G32" s="2" t="s">
        <v>3546</v>
      </c>
      <c r="H32" s="2" t="s">
        <v>3542</v>
      </c>
      <c r="I32" s="2" t="s">
        <v>3547</v>
      </c>
    </row>
    <row r="33" spans="1:9" ht="25.5">
      <c r="A33" s="2" t="s">
        <v>343</v>
      </c>
      <c r="B33" s="2" t="s">
        <v>27</v>
      </c>
      <c r="C33" s="2" t="s">
        <v>344</v>
      </c>
      <c r="D33" s="2" t="s">
        <v>44</v>
      </c>
      <c r="E33" s="2" t="s">
        <v>3548</v>
      </c>
      <c r="F33" s="2" t="s">
        <v>3549</v>
      </c>
      <c r="G33" s="2" t="s">
        <v>3550</v>
      </c>
      <c r="H33" s="2" t="s">
        <v>3551</v>
      </c>
      <c r="I33" s="2" t="s">
        <v>3552</v>
      </c>
    </row>
    <row r="34" spans="1:9" ht="14.25">
      <c r="A34" s="2" t="s">
        <v>94</v>
      </c>
      <c r="B34" s="2" t="s">
        <v>27</v>
      </c>
      <c r="C34" s="2" t="s">
        <v>95</v>
      </c>
      <c r="D34" s="2" t="s">
        <v>44</v>
      </c>
      <c r="E34" s="2" t="s">
        <v>3553</v>
      </c>
      <c r="F34" s="2" t="s">
        <v>3554</v>
      </c>
      <c r="G34" s="2" t="s">
        <v>3555</v>
      </c>
      <c r="H34" s="2" t="s">
        <v>3551</v>
      </c>
      <c r="I34" s="2" t="s">
        <v>3556</v>
      </c>
    </row>
    <row r="35" spans="1:9" ht="38.25">
      <c r="A35" s="2" t="s">
        <v>414</v>
      </c>
      <c r="B35" s="2" t="s">
        <v>27</v>
      </c>
      <c r="C35" s="2" t="s">
        <v>415</v>
      </c>
      <c r="D35" s="2" t="s">
        <v>44</v>
      </c>
      <c r="E35" s="2" t="s">
        <v>3485</v>
      </c>
      <c r="F35" s="2" t="s">
        <v>3557</v>
      </c>
      <c r="G35" s="2" t="s">
        <v>3558</v>
      </c>
      <c r="H35" s="2" t="s">
        <v>3559</v>
      </c>
      <c r="I35" s="2" t="s">
        <v>3560</v>
      </c>
    </row>
    <row r="36" spans="1:9" ht="38.25">
      <c r="A36" s="2" t="s">
        <v>458</v>
      </c>
      <c r="B36" s="2" t="s">
        <v>147</v>
      </c>
      <c r="C36" s="2" t="s">
        <v>462</v>
      </c>
      <c r="D36" s="2" t="s">
        <v>460</v>
      </c>
      <c r="E36" s="2" t="s">
        <v>3561</v>
      </c>
      <c r="F36" s="2" t="s">
        <v>3499</v>
      </c>
      <c r="G36" s="2" t="s">
        <v>3562</v>
      </c>
      <c r="H36" s="2" t="s">
        <v>3559</v>
      </c>
      <c r="I36" s="2" t="s">
        <v>3563</v>
      </c>
    </row>
    <row r="37" spans="1:9" ht="51">
      <c r="A37" s="2" t="s">
        <v>507</v>
      </c>
      <c r="B37" s="2" t="s">
        <v>20</v>
      </c>
      <c r="C37" s="2" t="s">
        <v>508</v>
      </c>
      <c r="D37" s="2" t="s">
        <v>61</v>
      </c>
      <c r="E37" s="2" t="s">
        <v>3564</v>
      </c>
      <c r="F37" s="2" t="s">
        <v>3565</v>
      </c>
      <c r="G37" s="2" t="s">
        <v>3566</v>
      </c>
      <c r="H37" s="2" t="s">
        <v>3567</v>
      </c>
      <c r="I37" s="2" t="s">
        <v>3568</v>
      </c>
    </row>
    <row r="38" spans="1:9" ht="25.5">
      <c r="A38" s="2" t="s">
        <v>403</v>
      </c>
      <c r="B38" s="2" t="s">
        <v>27</v>
      </c>
      <c r="C38" s="2" t="s">
        <v>404</v>
      </c>
      <c r="D38" s="2" t="s">
        <v>44</v>
      </c>
      <c r="E38" s="2" t="s">
        <v>3569</v>
      </c>
      <c r="F38" s="2" t="s">
        <v>3570</v>
      </c>
      <c r="G38" s="2" t="s">
        <v>3571</v>
      </c>
      <c r="H38" s="2" t="s">
        <v>3567</v>
      </c>
      <c r="I38" s="2" t="s">
        <v>3572</v>
      </c>
    </row>
    <row r="39" spans="1:9" ht="76.5">
      <c r="A39" s="2" t="s">
        <v>1047</v>
      </c>
      <c r="B39" s="2" t="s">
        <v>147</v>
      </c>
      <c r="C39" s="2" t="s">
        <v>1048</v>
      </c>
      <c r="D39" s="2" t="s">
        <v>486</v>
      </c>
      <c r="E39" s="2" t="s">
        <v>3573</v>
      </c>
      <c r="F39" s="2" t="s">
        <v>3574</v>
      </c>
      <c r="G39" s="2" t="s">
        <v>3575</v>
      </c>
      <c r="H39" s="2" t="s">
        <v>3576</v>
      </c>
      <c r="I39" s="2" t="s">
        <v>3577</v>
      </c>
    </row>
    <row r="40" spans="1:9" ht="25.5">
      <c r="A40" s="2" t="s">
        <v>1018</v>
      </c>
      <c r="B40" s="2" t="s">
        <v>27</v>
      </c>
      <c r="C40" s="2" t="s">
        <v>1019</v>
      </c>
      <c r="D40" s="2" t="s">
        <v>322</v>
      </c>
      <c r="E40" s="2" t="s">
        <v>3578</v>
      </c>
      <c r="F40" s="2" t="s">
        <v>3579</v>
      </c>
      <c r="G40" s="2" t="s">
        <v>3580</v>
      </c>
      <c r="H40" s="2" t="s">
        <v>3576</v>
      </c>
      <c r="I40" s="2" t="s">
        <v>3581</v>
      </c>
    </row>
    <row r="41" spans="1:9" ht="38.25">
      <c r="A41" s="2" t="s">
        <v>455</v>
      </c>
      <c r="B41" s="2" t="s">
        <v>20</v>
      </c>
      <c r="C41" s="2" t="s">
        <v>456</v>
      </c>
      <c r="D41" s="2" t="s">
        <v>44</v>
      </c>
      <c r="E41" s="2" t="s">
        <v>3582</v>
      </c>
      <c r="F41" s="2" t="s">
        <v>3583</v>
      </c>
      <c r="G41" s="2" t="s">
        <v>3584</v>
      </c>
      <c r="H41" s="2" t="s">
        <v>3585</v>
      </c>
      <c r="I41" s="2" t="s">
        <v>3586</v>
      </c>
    </row>
    <row r="42" spans="1:9" ht="38.25">
      <c r="A42" s="2" t="s">
        <v>1332</v>
      </c>
      <c r="B42" s="2" t="s">
        <v>27</v>
      </c>
      <c r="C42" s="2" t="s">
        <v>1333</v>
      </c>
      <c r="D42" s="2" t="s">
        <v>322</v>
      </c>
      <c r="E42" s="2" t="s">
        <v>3587</v>
      </c>
      <c r="F42" s="2" t="s">
        <v>3588</v>
      </c>
      <c r="G42" s="2" t="s">
        <v>3589</v>
      </c>
      <c r="H42" s="2" t="s">
        <v>3590</v>
      </c>
      <c r="I42" s="2" t="s">
        <v>3591</v>
      </c>
    </row>
    <row r="43" spans="1:9" ht="38.25">
      <c r="A43" s="2" t="s">
        <v>957</v>
      </c>
      <c r="B43" s="2" t="s">
        <v>20</v>
      </c>
      <c r="C43" s="2" t="s">
        <v>958</v>
      </c>
      <c r="D43" s="2" t="s">
        <v>61</v>
      </c>
      <c r="E43" s="2" t="s">
        <v>3592</v>
      </c>
      <c r="F43" s="2" t="s">
        <v>3593</v>
      </c>
      <c r="G43" s="2" t="s">
        <v>3594</v>
      </c>
      <c r="H43" s="2" t="s">
        <v>3595</v>
      </c>
      <c r="I43" s="2" t="s">
        <v>3596</v>
      </c>
    </row>
    <row r="44" spans="1:9" ht="51">
      <c r="A44" s="2" t="s">
        <v>578</v>
      </c>
      <c r="B44" s="2" t="s">
        <v>20</v>
      </c>
      <c r="C44" s="2" t="s">
        <v>579</v>
      </c>
      <c r="D44" s="2" t="s">
        <v>48</v>
      </c>
      <c r="E44" s="2" t="s">
        <v>3466</v>
      </c>
      <c r="F44" s="2" t="s">
        <v>3597</v>
      </c>
      <c r="G44" s="2" t="s">
        <v>3597</v>
      </c>
      <c r="H44" s="2" t="s">
        <v>3595</v>
      </c>
      <c r="I44" s="2" t="s">
        <v>3598</v>
      </c>
    </row>
    <row r="45" spans="1:9" ht="76.5">
      <c r="A45" s="2" t="s">
        <v>1386</v>
      </c>
      <c r="B45" s="2" t="s">
        <v>147</v>
      </c>
      <c r="C45" s="2" t="s">
        <v>1387</v>
      </c>
      <c r="D45" s="2" t="s">
        <v>486</v>
      </c>
      <c r="E45" s="2" t="s">
        <v>3466</v>
      </c>
      <c r="F45" s="2" t="s">
        <v>3599</v>
      </c>
      <c r="G45" s="2" t="s">
        <v>3599</v>
      </c>
      <c r="H45" s="2" t="s">
        <v>3600</v>
      </c>
      <c r="I45" s="2" t="s">
        <v>3601</v>
      </c>
    </row>
    <row r="46" spans="1:9" ht="25.5">
      <c r="A46" s="2" t="s">
        <v>248</v>
      </c>
      <c r="B46" s="2" t="s">
        <v>27</v>
      </c>
      <c r="C46" s="2" t="s">
        <v>176</v>
      </c>
      <c r="D46" s="2" t="s">
        <v>44</v>
      </c>
      <c r="E46" s="2" t="s">
        <v>3602</v>
      </c>
      <c r="F46" s="2" t="s">
        <v>3603</v>
      </c>
      <c r="G46" s="2" t="s">
        <v>3604</v>
      </c>
      <c r="H46" s="2" t="s">
        <v>3605</v>
      </c>
      <c r="I46" s="2" t="s">
        <v>3606</v>
      </c>
    </row>
    <row r="47" spans="1:9" ht="25.5">
      <c r="A47" s="2" t="s">
        <v>442</v>
      </c>
      <c r="B47" s="2" t="s">
        <v>20</v>
      </c>
      <c r="C47" s="2" t="s">
        <v>443</v>
      </c>
      <c r="D47" s="2" t="s">
        <v>44</v>
      </c>
      <c r="E47" s="2" t="s">
        <v>3607</v>
      </c>
      <c r="F47" s="2" t="s">
        <v>3608</v>
      </c>
      <c r="G47" s="2" t="s">
        <v>3609</v>
      </c>
      <c r="H47" s="2" t="s">
        <v>3610</v>
      </c>
      <c r="I47" s="2" t="s">
        <v>3611</v>
      </c>
    </row>
    <row r="48" spans="1:9" ht="25.5">
      <c r="A48" s="2" t="s">
        <v>1129</v>
      </c>
      <c r="B48" s="2" t="s">
        <v>27</v>
      </c>
      <c r="C48" s="2" t="s">
        <v>1130</v>
      </c>
      <c r="D48" s="2" t="s">
        <v>322</v>
      </c>
      <c r="E48" s="2" t="s">
        <v>3612</v>
      </c>
      <c r="F48" s="2" t="s">
        <v>3613</v>
      </c>
      <c r="G48" s="2" t="s">
        <v>3614</v>
      </c>
      <c r="H48" s="2" t="s">
        <v>3615</v>
      </c>
      <c r="I48" s="2" t="s">
        <v>3616</v>
      </c>
    </row>
    <row r="49" spans="1:9" ht="25.5">
      <c r="A49" s="2" t="s">
        <v>421</v>
      </c>
      <c r="B49" s="2" t="s">
        <v>27</v>
      </c>
      <c r="C49" s="2" t="s">
        <v>422</v>
      </c>
      <c r="D49" s="2" t="s">
        <v>44</v>
      </c>
      <c r="E49" s="2" t="s">
        <v>3456</v>
      </c>
      <c r="F49" s="2" t="s">
        <v>3617</v>
      </c>
      <c r="G49" s="2" t="s">
        <v>3618</v>
      </c>
      <c r="H49" s="2" t="s">
        <v>3619</v>
      </c>
      <c r="I49" s="2" t="s">
        <v>3620</v>
      </c>
    </row>
    <row r="50" spans="1:9" ht="14.25">
      <c r="A50" s="2" t="s">
        <v>1062</v>
      </c>
      <c r="B50" s="2" t="s">
        <v>147</v>
      </c>
      <c r="C50" s="2" t="s">
        <v>1063</v>
      </c>
      <c r="D50" s="2" t="s">
        <v>1064</v>
      </c>
      <c r="E50" s="2" t="s">
        <v>3621</v>
      </c>
      <c r="F50" s="2" t="s">
        <v>3622</v>
      </c>
      <c r="G50" s="2" t="s">
        <v>3623</v>
      </c>
      <c r="H50" s="2" t="s">
        <v>3624</v>
      </c>
      <c r="I50" s="2" t="s">
        <v>3625</v>
      </c>
    </row>
    <row r="51" spans="1:9" ht="25.5">
      <c r="A51" s="2" t="s">
        <v>163</v>
      </c>
      <c r="B51" s="2" t="s">
        <v>27</v>
      </c>
      <c r="C51" s="2" t="s">
        <v>183</v>
      </c>
      <c r="D51" s="2" t="s">
        <v>99</v>
      </c>
      <c r="E51" s="2" t="s">
        <v>3626</v>
      </c>
      <c r="F51" s="2" t="s">
        <v>3627</v>
      </c>
      <c r="G51" s="2" t="s">
        <v>3628</v>
      </c>
      <c r="H51" s="2" t="s">
        <v>3629</v>
      </c>
      <c r="I51" s="2" t="s">
        <v>3630</v>
      </c>
    </row>
    <row r="52" spans="1:9" ht="25.5">
      <c r="A52" s="2" t="s">
        <v>1024</v>
      </c>
      <c r="B52" s="2" t="s">
        <v>27</v>
      </c>
      <c r="C52" s="2" t="s">
        <v>1025</v>
      </c>
      <c r="D52" s="2" t="s">
        <v>322</v>
      </c>
      <c r="E52" s="2" t="s">
        <v>3631</v>
      </c>
      <c r="F52" s="2" t="s">
        <v>3632</v>
      </c>
      <c r="G52" s="2" t="s">
        <v>3633</v>
      </c>
      <c r="H52" s="2" t="s">
        <v>3629</v>
      </c>
      <c r="I52" s="2" t="s">
        <v>3634</v>
      </c>
    </row>
    <row r="53" spans="1:9" ht="14.25">
      <c r="A53" s="2" t="s">
        <v>349</v>
      </c>
      <c r="B53" s="2" t="s">
        <v>27</v>
      </c>
      <c r="C53" s="2" t="s">
        <v>350</v>
      </c>
      <c r="D53" s="2" t="s">
        <v>322</v>
      </c>
      <c r="E53" s="2" t="s">
        <v>3635</v>
      </c>
      <c r="F53" s="2" t="s">
        <v>3636</v>
      </c>
      <c r="G53" s="2" t="s">
        <v>3637</v>
      </c>
      <c r="H53" s="2" t="s">
        <v>3638</v>
      </c>
      <c r="I53" s="2" t="s">
        <v>3639</v>
      </c>
    </row>
    <row r="54" spans="1:9" ht="38.25">
      <c r="A54" s="2" t="s">
        <v>516</v>
      </c>
      <c r="B54" s="2" t="s">
        <v>27</v>
      </c>
      <c r="C54" s="2" t="s">
        <v>517</v>
      </c>
      <c r="D54" s="2" t="s">
        <v>44</v>
      </c>
      <c r="E54" s="2" t="s">
        <v>3640</v>
      </c>
      <c r="F54" s="2" t="s">
        <v>3641</v>
      </c>
      <c r="G54" s="2" t="s">
        <v>3642</v>
      </c>
      <c r="H54" s="2" t="s">
        <v>3643</v>
      </c>
      <c r="I54" s="2" t="s">
        <v>3644</v>
      </c>
    </row>
    <row r="55" spans="1:9" ht="14.25">
      <c r="A55" s="2" t="s">
        <v>324</v>
      </c>
      <c r="B55" s="2" t="s">
        <v>27</v>
      </c>
      <c r="C55" s="2" t="s">
        <v>325</v>
      </c>
      <c r="D55" s="2" t="s">
        <v>322</v>
      </c>
      <c r="E55" s="2" t="s">
        <v>3645</v>
      </c>
      <c r="F55" s="2" t="s">
        <v>3646</v>
      </c>
      <c r="G55" s="2" t="s">
        <v>3647</v>
      </c>
      <c r="H55" s="2" t="s">
        <v>3648</v>
      </c>
      <c r="I55" s="2" t="s">
        <v>3649</v>
      </c>
    </row>
    <row r="56" spans="1:9" ht="25.5">
      <c r="A56" s="2" t="s">
        <v>153</v>
      </c>
      <c r="B56" s="2" t="s">
        <v>27</v>
      </c>
      <c r="C56" s="2" t="s">
        <v>154</v>
      </c>
      <c r="D56" s="2" t="s">
        <v>99</v>
      </c>
      <c r="E56" s="2" t="s">
        <v>3650</v>
      </c>
      <c r="F56" s="2" t="s">
        <v>3651</v>
      </c>
      <c r="G56" s="2" t="s">
        <v>3652</v>
      </c>
      <c r="H56" s="2" t="s">
        <v>3653</v>
      </c>
      <c r="I56" s="2" t="s">
        <v>3654</v>
      </c>
    </row>
    <row r="57" spans="1:9" ht="38.25">
      <c r="A57" s="2" t="s">
        <v>1240</v>
      </c>
      <c r="B57" s="2" t="s">
        <v>27</v>
      </c>
      <c r="C57" s="2" t="s">
        <v>1241</v>
      </c>
      <c r="D57" s="2" t="s">
        <v>44</v>
      </c>
      <c r="E57" s="2" t="s">
        <v>3655</v>
      </c>
      <c r="F57" s="2" t="s">
        <v>3656</v>
      </c>
      <c r="G57" s="2" t="s">
        <v>3657</v>
      </c>
      <c r="H57" s="2" t="s">
        <v>3658</v>
      </c>
      <c r="I57" s="2" t="s">
        <v>3659</v>
      </c>
    </row>
    <row r="58" spans="1:9" ht="14.25">
      <c r="A58" s="2" t="s">
        <v>138</v>
      </c>
      <c r="B58" s="2" t="s">
        <v>27</v>
      </c>
      <c r="C58" s="2" t="s">
        <v>139</v>
      </c>
      <c r="D58" s="2" t="s">
        <v>44</v>
      </c>
      <c r="E58" s="2" t="s">
        <v>3660</v>
      </c>
      <c r="F58" s="2" t="s">
        <v>3661</v>
      </c>
      <c r="G58" s="2" t="s">
        <v>3662</v>
      </c>
      <c r="H58" s="2" t="s">
        <v>3658</v>
      </c>
      <c r="I58" s="2" t="s">
        <v>3663</v>
      </c>
    </row>
    <row r="59" spans="1:9" ht="14.25">
      <c r="A59" s="2" t="s">
        <v>56</v>
      </c>
      <c r="B59" s="2" t="s">
        <v>27</v>
      </c>
      <c r="C59" s="2" t="s">
        <v>57</v>
      </c>
      <c r="D59" s="2" t="s">
        <v>44</v>
      </c>
      <c r="E59" s="2" t="s">
        <v>3664</v>
      </c>
      <c r="F59" s="2" t="s">
        <v>3665</v>
      </c>
      <c r="G59" s="2" t="s">
        <v>3666</v>
      </c>
      <c r="H59" s="2" t="s">
        <v>3667</v>
      </c>
      <c r="I59" s="2" t="s">
        <v>3668</v>
      </c>
    </row>
    <row r="60" spans="1:9" ht="51">
      <c r="A60" s="2" t="s">
        <v>309</v>
      </c>
      <c r="B60" s="2" t="s">
        <v>20</v>
      </c>
      <c r="C60" s="2" t="s">
        <v>310</v>
      </c>
      <c r="D60" s="2" t="s">
        <v>311</v>
      </c>
      <c r="E60" s="2" t="s">
        <v>3669</v>
      </c>
      <c r="F60" s="2" t="s">
        <v>3670</v>
      </c>
      <c r="G60" s="2" t="s">
        <v>3671</v>
      </c>
      <c r="H60" s="2" t="s">
        <v>3672</v>
      </c>
      <c r="I60" s="2" t="s">
        <v>3673</v>
      </c>
    </row>
    <row r="61" spans="1:9" ht="25.5">
      <c r="A61" s="2" t="s">
        <v>42</v>
      </c>
      <c r="B61" s="2" t="s">
        <v>20</v>
      </c>
      <c r="C61" s="2" t="s">
        <v>43</v>
      </c>
      <c r="D61" s="2" t="s">
        <v>44</v>
      </c>
      <c r="E61" s="2" t="s">
        <v>3674</v>
      </c>
      <c r="F61" s="2" t="s">
        <v>3675</v>
      </c>
      <c r="G61" s="2" t="s">
        <v>3676</v>
      </c>
      <c r="H61" s="2" t="s">
        <v>3672</v>
      </c>
      <c r="I61" s="2" t="s">
        <v>3677</v>
      </c>
    </row>
    <row r="62" spans="1:9" ht="25.5">
      <c r="A62" s="2" t="s">
        <v>169</v>
      </c>
      <c r="B62" s="2" t="s">
        <v>27</v>
      </c>
      <c r="C62" s="2" t="s">
        <v>193</v>
      </c>
      <c r="D62" s="2" t="s">
        <v>99</v>
      </c>
      <c r="E62" s="2" t="s">
        <v>3678</v>
      </c>
      <c r="F62" s="2" t="s">
        <v>3679</v>
      </c>
      <c r="G62" s="2" t="s">
        <v>3680</v>
      </c>
      <c r="H62" s="2" t="s">
        <v>3681</v>
      </c>
      <c r="I62" s="2" t="s">
        <v>3682</v>
      </c>
    </row>
    <row r="63" spans="1:9" ht="25.5">
      <c r="A63" s="2" t="s">
        <v>1001</v>
      </c>
      <c r="B63" s="2" t="s">
        <v>27</v>
      </c>
      <c r="C63" s="2" t="s">
        <v>1002</v>
      </c>
      <c r="D63" s="2" t="s">
        <v>76</v>
      </c>
      <c r="E63" s="2" t="s">
        <v>3683</v>
      </c>
      <c r="F63" s="2" t="s">
        <v>3684</v>
      </c>
      <c r="G63" s="2" t="s">
        <v>3685</v>
      </c>
      <c r="H63" s="2" t="s">
        <v>3686</v>
      </c>
      <c r="I63" s="2" t="s">
        <v>3687</v>
      </c>
    </row>
    <row r="64" spans="1:9" ht="25.5">
      <c r="A64" s="2" t="s">
        <v>424</v>
      </c>
      <c r="B64" s="2" t="s">
        <v>27</v>
      </c>
      <c r="C64" s="2" t="s">
        <v>425</v>
      </c>
      <c r="D64" s="2" t="s">
        <v>44</v>
      </c>
      <c r="E64" s="2" t="s">
        <v>3456</v>
      </c>
      <c r="F64" s="2" t="s">
        <v>3688</v>
      </c>
      <c r="G64" s="2" t="s">
        <v>3689</v>
      </c>
      <c r="H64" s="2" t="s">
        <v>3686</v>
      </c>
      <c r="I64" s="2" t="s">
        <v>3690</v>
      </c>
    </row>
    <row r="65" spans="1:9" ht="25.5">
      <c r="A65" s="2" t="s">
        <v>960</v>
      </c>
      <c r="B65" s="2" t="s">
        <v>20</v>
      </c>
      <c r="C65" s="2" t="s">
        <v>961</v>
      </c>
      <c r="D65" s="2" t="s">
        <v>61</v>
      </c>
      <c r="E65" s="2" t="s">
        <v>3691</v>
      </c>
      <c r="F65" s="2" t="s">
        <v>3692</v>
      </c>
      <c r="G65" s="2" t="s">
        <v>3693</v>
      </c>
      <c r="H65" s="2" t="s">
        <v>3694</v>
      </c>
      <c r="I65" s="2" t="s">
        <v>3695</v>
      </c>
    </row>
    <row r="66" spans="1:9" ht="76.5">
      <c r="A66" s="2" t="s">
        <v>1050</v>
      </c>
      <c r="B66" s="2" t="s">
        <v>147</v>
      </c>
      <c r="C66" s="2" t="s">
        <v>1051</v>
      </c>
      <c r="D66" s="2" t="s">
        <v>486</v>
      </c>
      <c r="E66" s="2" t="s">
        <v>3696</v>
      </c>
      <c r="F66" s="2" t="s">
        <v>3697</v>
      </c>
      <c r="G66" s="2" t="s">
        <v>3698</v>
      </c>
      <c r="H66" s="2" t="s">
        <v>3694</v>
      </c>
      <c r="I66" s="2" t="s">
        <v>3699</v>
      </c>
    </row>
    <row r="67" spans="1:9" ht="38.25">
      <c r="A67" s="2" t="s">
        <v>365</v>
      </c>
      <c r="B67" s="2" t="s">
        <v>27</v>
      </c>
      <c r="C67" s="2" t="s">
        <v>366</v>
      </c>
      <c r="D67" s="2" t="s">
        <v>44</v>
      </c>
      <c r="E67" s="2" t="s">
        <v>3700</v>
      </c>
      <c r="F67" s="2" t="s">
        <v>3701</v>
      </c>
      <c r="G67" s="2" t="s">
        <v>3702</v>
      </c>
      <c r="H67" s="2" t="s">
        <v>3703</v>
      </c>
      <c r="I67" s="2" t="s">
        <v>3704</v>
      </c>
    </row>
    <row r="68" spans="1:9" ht="25.5">
      <c r="A68" s="2" t="s">
        <v>1030</v>
      </c>
      <c r="B68" s="2" t="s">
        <v>27</v>
      </c>
      <c r="C68" s="2" t="s">
        <v>1031</v>
      </c>
      <c r="D68" s="2" t="s">
        <v>322</v>
      </c>
      <c r="E68" s="2" t="s">
        <v>3705</v>
      </c>
      <c r="F68" s="2" t="s">
        <v>3706</v>
      </c>
      <c r="G68" s="2" t="s">
        <v>3707</v>
      </c>
      <c r="H68" s="2" t="s">
        <v>3703</v>
      </c>
      <c r="I68" s="2" t="s">
        <v>3708</v>
      </c>
    </row>
    <row r="69" spans="1:9" ht="25.5">
      <c r="A69" s="2" t="s">
        <v>166</v>
      </c>
      <c r="B69" s="2" t="s">
        <v>27</v>
      </c>
      <c r="C69" s="2" t="s">
        <v>191</v>
      </c>
      <c r="D69" s="2" t="s">
        <v>99</v>
      </c>
      <c r="E69" s="2" t="s">
        <v>3709</v>
      </c>
      <c r="F69" s="2" t="s">
        <v>3710</v>
      </c>
      <c r="G69" s="2" t="s">
        <v>3711</v>
      </c>
      <c r="H69" s="2" t="s">
        <v>3712</v>
      </c>
      <c r="I69" s="2" t="s">
        <v>3713</v>
      </c>
    </row>
    <row r="70" spans="1:9" ht="25.5">
      <c r="A70" s="2" t="s">
        <v>205</v>
      </c>
      <c r="B70" s="2" t="s">
        <v>27</v>
      </c>
      <c r="C70" s="2" t="s">
        <v>206</v>
      </c>
      <c r="D70" s="2" t="s">
        <v>99</v>
      </c>
      <c r="E70" s="2" t="s">
        <v>3714</v>
      </c>
      <c r="F70" s="2" t="s">
        <v>3715</v>
      </c>
      <c r="G70" s="2" t="s">
        <v>3716</v>
      </c>
      <c r="H70" s="2" t="s">
        <v>3712</v>
      </c>
      <c r="I70" s="2" t="s">
        <v>3717</v>
      </c>
    </row>
    <row r="71" spans="1:9" ht="25.5">
      <c r="A71" s="2" t="s">
        <v>467</v>
      </c>
      <c r="B71" s="2" t="s">
        <v>27</v>
      </c>
      <c r="C71" s="2" t="s">
        <v>468</v>
      </c>
      <c r="D71" s="2" t="s">
        <v>322</v>
      </c>
      <c r="E71" s="2" t="s">
        <v>3718</v>
      </c>
      <c r="F71" s="2" t="s">
        <v>3719</v>
      </c>
      <c r="G71" s="2" t="s">
        <v>3720</v>
      </c>
      <c r="H71" s="2" t="s">
        <v>3712</v>
      </c>
      <c r="I71" s="2" t="s">
        <v>3721</v>
      </c>
    </row>
    <row r="72" spans="1:9" ht="14.25">
      <c r="A72" s="2" t="s">
        <v>1235</v>
      </c>
      <c r="B72" s="2" t="s">
        <v>147</v>
      </c>
      <c r="C72" s="2" t="s">
        <v>1236</v>
      </c>
      <c r="D72" s="2" t="s">
        <v>76</v>
      </c>
      <c r="E72" s="2" t="s">
        <v>3722</v>
      </c>
      <c r="F72" s="2" t="s">
        <v>3723</v>
      </c>
      <c r="G72" s="2" t="s">
        <v>3724</v>
      </c>
      <c r="H72" s="2" t="s">
        <v>3725</v>
      </c>
      <c r="I72" s="2" t="s">
        <v>3726</v>
      </c>
    </row>
    <row r="73" spans="1:9" ht="25.5">
      <c r="A73" s="2" t="s">
        <v>1033</v>
      </c>
      <c r="B73" s="2" t="s">
        <v>27</v>
      </c>
      <c r="C73" s="2" t="s">
        <v>1034</v>
      </c>
      <c r="D73" s="2" t="s">
        <v>322</v>
      </c>
      <c r="E73" s="2" t="s">
        <v>3727</v>
      </c>
      <c r="F73" s="2" t="s">
        <v>3728</v>
      </c>
      <c r="G73" s="2" t="s">
        <v>3729</v>
      </c>
      <c r="H73" s="2" t="s">
        <v>3725</v>
      </c>
      <c r="I73" s="2" t="s">
        <v>3730</v>
      </c>
    </row>
    <row r="74" spans="1:9" ht="25.5">
      <c r="A74" s="2" t="s">
        <v>91</v>
      </c>
      <c r="B74" s="2" t="s">
        <v>27</v>
      </c>
      <c r="C74" s="2" t="s">
        <v>92</v>
      </c>
      <c r="D74" s="2" t="s">
        <v>44</v>
      </c>
      <c r="E74" s="2" t="s">
        <v>3731</v>
      </c>
      <c r="F74" s="2" t="s">
        <v>3732</v>
      </c>
      <c r="G74" s="2" t="s">
        <v>3733</v>
      </c>
      <c r="H74" s="2" t="s">
        <v>3734</v>
      </c>
      <c r="I74" s="2" t="s">
        <v>3735</v>
      </c>
    </row>
    <row r="75" spans="1:9" ht="25.5">
      <c r="A75" s="2" t="s">
        <v>1150</v>
      </c>
      <c r="B75" s="2" t="s">
        <v>147</v>
      </c>
      <c r="C75" s="2" t="s">
        <v>1151</v>
      </c>
      <c r="D75" s="2" t="s">
        <v>486</v>
      </c>
      <c r="E75" s="2" t="s">
        <v>3736</v>
      </c>
      <c r="F75" s="2" t="s">
        <v>3737</v>
      </c>
      <c r="G75" s="2" t="s">
        <v>3738</v>
      </c>
      <c r="H75" s="2" t="s">
        <v>3734</v>
      </c>
      <c r="I75" s="2" t="s">
        <v>3739</v>
      </c>
    </row>
    <row r="76" spans="1:9" ht="38.25">
      <c r="A76" s="2" t="s">
        <v>948</v>
      </c>
      <c r="B76" s="2" t="s">
        <v>20</v>
      </c>
      <c r="C76" s="2" t="s">
        <v>949</v>
      </c>
      <c r="D76" s="2" t="s">
        <v>61</v>
      </c>
      <c r="E76" s="2" t="s">
        <v>3740</v>
      </c>
      <c r="F76" s="2" t="s">
        <v>3741</v>
      </c>
      <c r="G76" s="2" t="s">
        <v>3742</v>
      </c>
      <c r="H76" s="2" t="s">
        <v>3743</v>
      </c>
      <c r="I76" s="2" t="s">
        <v>3744</v>
      </c>
    </row>
    <row r="77" spans="1:9" ht="25.5">
      <c r="A77" s="2" t="s">
        <v>185</v>
      </c>
      <c r="B77" s="2" t="s">
        <v>27</v>
      </c>
      <c r="C77" s="2" t="s">
        <v>254</v>
      </c>
      <c r="D77" s="2" t="s">
        <v>99</v>
      </c>
      <c r="E77" s="2" t="s">
        <v>3745</v>
      </c>
      <c r="F77" s="2" t="s">
        <v>3746</v>
      </c>
      <c r="G77" s="2" t="s">
        <v>3747</v>
      </c>
      <c r="H77" s="2" t="s">
        <v>3748</v>
      </c>
      <c r="I77" s="2" t="s">
        <v>3749</v>
      </c>
    </row>
    <row r="78" spans="1:9" ht="25.5">
      <c r="A78" s="2" t="s">
        <v>163</v>
      </c>
      <c r="B78" s="2" t="s">
        <v>27</v>
      </c>
      <c r="C78" s="2" t="s">
        <v>164</v>
      </c>
      <c r="D78" s="2" t="s">
        <v>99</v>
      </c>
      <c r="E78" s="2" t="s">
        <v>3750</v>
      </c>
      <c r="F78" s="2" t="s">
        <v>3627</v>
      </c>
      <c r="G78" s="2" t="s">
        <v>3751</v>
      </c>
      <c r="H78" s="2" t="s">
        <v>3748</v>
      </c>
      <c r="I78" s="2" t="s">
        <v>3752</v>
      </c>
    </row>
    <row r="79" spans="1:9" ht="25.5">
      <c r="A79" s="2" t="s">
        <v>1027</v>
      </c>
      <c r="B79" s="2" t="s">
        <v>27</v>
      </c>
      <c r="C79" s="2" t="s">
        <v>1028</v>
      </c>
      <c r="D79" s="2" t="s">
        <v>322</v>
      </c>
      <c r="E79" s="2" t="s">
        <v>3753</v>
      </c>
      <c r="F79" s="2" t="s">
        <v>3754</v>
      </c>
      <c r="G79" s="2" t="s">
        <v>3755</v>
      </c>
      <c r="H79" s="2" t="s">
        <v>3756</v>
      </c>
      <c r="I79" s="2" t="s">
        <v>3757</v>
      </c>
    </row>
    <row r="80" spans="1:9" ht="25.5">
      <c r="A80" s="2" t="s">
        <v>327</v>
      </c>
      <c r="B80" s="2" t="s">
        <v>27</v>
      </c>
      <c r="C80" s="2" t="s">
        <v>328</v>
      </c>
      <c r="D80" s="2" t="s">
        <v>322</v>
      </c>
      <c r="E80" s="2" t="s">
        <v>3758</v>
      </c>
      <c r="F80" s="2" t="s">
        <v>3759</v>
      </c>
      <c r="G80" s="2" t="s">
        <v>3760</v>
      </c>
      <c r="H80" s="2" t="s">
        <v>3761</v>
      </c>
      <c r="I80" s="2" t="s">
        <v>3762</v>
      </c>
    </row>
    <row r="81" spans="1:9" ht="38.25">
      <c r="A81" s="2" t="s">
        <v>1198</v>
      </c>
      <c r="B81" s="2" t="s">
        <v>27</v>
      </c>
      <c r="C81" s="2" t="s">
        <v>1199</v>
      </c>
      <c r="D81" s="2" t="s">
        <v>322</v>
      </c>
      <c r="E81" s="2" t="s">
        <v>3763</v>
      </c>
      <c r="F81" s="2" t="s">
        <v>3764</v>
      </c>
      <c r="G81" s="2" t="s">
        <v>3765</v>
      </c>
      <c r="H81" s="2" t="s">
        <v>3761</v>
      </c>
      <c r="I81" s="2" t="s">
        <v>3766</v>
      </c>
    </row>
    <row r="82" spans="1:9" ht="51">
      <c r="A82" s="2" t="s">
        <v>1053</v>
      </c>
      <c r="B82" s="2" t="s">
        <v>20</v>
      </c>
      <c r="C82" s="2" t="s">
        <v>1054</v>
      </c>
      <c r="D82" s="2" t="s">
        <v>48</v>
      </c>
      <c r="E82" s="2" t="s">
        <v>3767</v>
      </c>
      <c r="F82" s="2" t="s">
        <v>3768</v>
      </c>
      <c r="G82" s="2" t="s">
        <v>3769</v>
      </c>
      <c r="H82" s="2" t="s">
        <v>3761</v>
      </c>
      <c r="I82" s="2" t="s">
        <v>3770</v>
      </c>
    </row>
    <row r="83" spans="1:9" ht="25.5">
      <c r="A83" s="2" t="s">
        <v>400</v>
      </c>
      <c r="B83" s="2" t="s">
        <v>27</v>
      </c>
      <c r="C83" s="2" t="s">
        <v>401</v>
      </c>
      <c r="D83" s="2" t="s">
        <v>44</v>
      </c>
      <c r="E83" s="2" t="s">
        <v>3539</v>
      </c>
      <c r="F83" s="2" t="s">
        <v>3771</v>
      </c>
      <c r="G83" s="2" t="s">
        <v>3772</v>
      </c>
      <c r="H83" s="2" t="s">
        <v>3761</v>
      </c>
      <c r="I83" s="2" t="s">
        <v>3773</v>
      </c>
    </row>
    <row r="84" spans="1:9" ht="25.5">
      <c r="A84" s="2" t="s">
        <v>175</v>
      </c>
      <c r="B84" s="2" t="s">
        <v>27</v>
      </c>
      <c r="C84" s="2" t="s">
        <v>176</v>
      </c>
      <c r="D84" s="2" t="s">
        <v>44</v>
      </c>
      <c r="E84" s="2" t="s">
        <v>3774</v>
      </c>
      <c r="F84" s="2" t="s">
        <v>3775</v>
      </c>
      <c r="G84" s="2" t="s">
        <v>3776</v>
      </c>
      <c r="H84" s="2" t="s">
        <v>3777</v>
      </c>
      <c r="I84" s="2" t="s">
        <v>3778</v>
      </c>
    </row>
    <row r="85" spans="1:9" ht="25.5">
      <c r="A85" s="2" t="s">
        <v>169</v>
      </c>
      <c r="B85" s="2" t="s">
        <v>27</v>
      </c>
      <c r="C85" s="2" t="s">
        <v>170</v>
      </c>
      <c r="D85" s="2" t="s">
        <v>99</v>
      </c>
      <c r="E85" s="2" t="s">
        <v>3779</v>
      </c>
      <c r="F85" s="2" t="s">
        <v>3679</v>
      </c>
      <c r="G85" s="2" t="s">
        <v>3780</v>
      </c>
      <c r="H85" s="2" t="s">
        <v>3781</v>
      </c>
      <c r="I85" s="2" t="s">
        <v>3782</v>
      </c>
    </row>
    <row r="86" spans="1:9" ht="38.25">
      <c r="A86" s="2" t="s">
        <v>448</v>
      </c>
      <c r="B86" s="2" t="s">
        <v>27</v>
      </c>
      <c r="C86" s="2" t="s">
        <v>449</v>
      </c>
      <c r="D86" s="2" t="s">
        <v>44</v>
      </c>
      <c r="E86" s="2" t="s">
        <v>3783</v>
      </c>
      <c r="F86" s="2" t="s">
        <v>3784</v>
      </c>
      <c r="G86" s="2" t="s">
        <v>3785</v>
      </c>
      <c r="H86" s="2" t="s">
        <v>3781</v>
      </c>
      <c r="I86" s="2" t="s">
        <v>3786</v>
      </c>
    </row>
    <row r="87" spans="1:9" ht="38.25">
      <c r="A87" s="2" t="s">
        <v>382</v>
      </c>
      <c r="B87" s="2" t="s">
        <v>27</v>
      </c>
      <c r="C87" s="2" t="s">
        <v>383</v>
      </c>
      <c r="D87" s="2" t="s">
        <v>44</v>
      </c>
      <c r="E87" s="2" t="s">
        <v>3485</v>
      </c>
      <c r="F87" s="2" t="s">
        <v>3787</v>
      </c>
      <c r="G87" s="2" t="s">
        <v>3788</v>
      </c>
      <c r="H87" s="2" t="s">
        <v>3781</v>
      </c>
      <c r="I87" s="2" t="s">
        <v>3789</v>
      </c>
    </row>
    <row r="88" spans="1:9" ht="25.5">
      <c r="A88" s="4" t="s">
        <v>1015</v>
      </c>
      <c r="B88" s="4" t="s">
        <v>27</v>
      </c>
      <c r="C88" s="4" t="s">
        <v>1016</v>
      </c>
      <c r="D88" s="4" t="s">
        <v>322</v>
      </c>
      <c r="E88" s="4" t="s">
        <v>3790</v>
      </c>
      <c r="F88" s="4" t="s">
        <v>3791</v>
      </c>
      <c r="G88" s="4" t="s">
        <v>3792</v>
      </c>
      <c r="H88" s="4" t="s">
        <v>3781</v>
      </c>
      <c r="I88" s="4" t="s">
        <v>3793</v>
      </c>
    </row>
    <row r="89" spans="1:9" ht="25.5">
      <c r="A89" s="4" t="s">
        <v>1021</v>
      </c>
      <c r="B89" s="4" t="s">
        <v>27</v>
      </c>
      <c r="C89" s="4" t="s">
        <v>1022</v>
      </c>
      <c r="D89" s="4" t="s">
        <v>322</v>
      </c>
      <c r="E89" s="4" t="s">
        <v>3794</v>
      </c>
      <c r="F89" s="4" t="s">
        <v>3795</v>
      </c>
      <c r="G89" s="4" t="s">
        <v>3796</v>
      </c>
      <c r="H89" s="4" t="s">
        <v>3797</v>
      </c>
      <c r="I89" s="4" t="s">
        <v>3798</v>
      </c>
    </row>
    <row r="90" spans="1:9" ht="25.5">
      <c r="A90" s="4" t="s">
        <v>990</v>
      </c>
      <c r="B90" s="4" t="s">
        <v>20</v>
      </c>
      <c r="C90" s="4" t="s">
        <v>991</v>
      </c>
      <c r="D90" s="4" t="s">
        <v>61</v>
      </c>
      <c r="E90" s="4" t="s">
        <v>3799</v>
      </c>
      <c r="F90" s="4" t="s">
        <v>3800</v>
      </c>
      <c r="G90" s="4" t="s">
        <v>3801</v>
      </c>
      <c r="H90" s="4" t="s">
        <v>3797</v>
      </c>
      <c r="I90" s="4" t="s">
        <v>3802</v>
      </c>
    </row>
    <row r="91" spans="1:9" ht="25.5">
      <c r="A91" s="4" t="s">
        <v>475</v>
      </c>
      <c r="B91" s="4" t="s">
        <v>27</v>
      </c>
      <c r="C91" s="4" t="s">
        <v>476</v>
      </c>
      <c r="D91" s="4" t="s">
        <v>44</v>
      </c>
      <c r="E91" s="4" t="s">
        <v>3803</v>
      </c>
      <c r="F91" s="4" t="s">
        <v>3804</v>
      </c>
      <c r="G91" s="4" t="s">
        <v>3805</v>
      </c>
      <c r="H91" s="4" t="s">
        <v>3806</v>
      </c>
      <c r="I91" s="4" t="s">
        <v>3807</v>
      </c>
    </row>
    <row r="92" spans="1:9" ht="38.25">
      <c r="A92" s="4" t="s">
        <v>429</v>
      </c>
      <c r="B92" s="4" t="s">
        <v>20</v>
      </c>
      <c r="C92" s="4" t="s">
        <v>438</v>
      </c>
      <c r="D92" s="4" t="s">
        <v>44</v>
      </c>
      <c r="E92" s="4" t="s">
        <v>3808</v>
      </c>
      <c r="F92" s="4" t="s">
        <v>3809</v>
      </c>
      <c r="G92" s="4" t="s">
        <v>3810</v>
      </c>
      <c r="H92" s="4" t="s">
        <v>3806</v>
      </c>
      <c r="I92" s="4" t="s">
        <v>3811</v>
      </c>
    </row>
    <row r="93" spans="1:9" ht="38.25">
      <c r="A93" s="4" t="s">
        <v>1315</v>
      </c>
      <c r="B93" s="4" t="s">
        <v>27</v>
      </c>
      <c r="C93" s="4" t="s">
        <v>1316</v>
      </c>
      <c r="D93" s="4" t="s">
        <v>76</v>
      </c>
      <c r="E93" s="4" t="s">
        <v>3812</v>
      </c>
      <c r="F93" s="4" t="s">
        <v>3813</v>
      </c>
      <c r="G93" s="4" t="s">
        <v>3814</v>
      </c>
      <c r="H93" s="4" t="s">
        <v>3806</v>
      </c>
      <c r="I93" s="4" t="s">
        <v>3815</v>
      </c>
    </row>
    <row r="94" spans="1:9" ht="25.5">
      <c r="A94" s="4" t="s">
        <v>97</v>
      </c>
      <c r="B94" s="4" t="s">
        <v>27</v>
      </c>
      <c r="C94" s="4" t="s">
        <v>98</v>
      </c>
      <c r="D94" s="4" t="s">
        <v>99</v>
      </c>
      <c r="E94" s="4" t="s">
        <v>3816</v>
      </c>
      <c r="F94" s="4" t="s">
        <v>3817</v>
      </c>
      <c r="G94" s="4" t="s">
        <v>3818</v>
      </c>
      <c r="H94" s="4" t="s">
        <v>3806</v>
      </c>
      <c r="I94" s="4" t="s">
        <v>3819</v>
      </c>
    </row>
    <row r="95" spans="1:9" ht="25.5">
      <c r="A95" s="4" t="s">
        <v>264</v>
      </c>
      <c r="B95" s="4" t="s">
        <v>27</v>
      </c>
      <c r="C95" s="4" t="s">
        <v>292</v>
      </c>
      <c r="D95" s="4" t="s">
        <v>44</v>
      </c>
      <c r="E95" s="4" t="s">
        <v>3820</v>
      </c>
      <c r="F95" s="4" t="s">
        <v>3447</v>
      </c>
      <c r="G95" s="4" t="s">
        <v>3821</v>
      </c>
      <c r="H95" s="4" t="s">
        <v>3822</v>
      </c>
      <c r="I95" s="4" t="s">
        <v>3823</v>
      </c>
    </row>
    <row r="96" spans="1:9" ht="25.5">
      <c r="A96" s="4" t="s">
        <v>1460</v>
      </c>
      <c r="B96" s="4" t="s">
        <v>27</v>
      </c>
      <c r="C96" s="4" t="s">
        <v>1461</v>
      </c>
      <c r="D96" s="4" t="s">
        <v>322</v>
      </c>
      <c r="E96" s="4" t="s">
        <v>3824</v>
      </c>
      <c r="F96" s="4" t="s">
        <v>3825</v>
      </c>
      <c r="G96" s="4" t="s">
        <v>3826</v>
      </c>
      <c r="H96" s="4" t="s">
        <v>2367</v>
      </c>
      <c r="I96" s="4" t="s">
        <v>3827</v>
      </c>
    </row>
    <row r="97" spans="1:9" ht="25.5">
      <c r="A97" s="4" t="s">
        <v>110</v>
      </c>
      <c r="B97" s="4" t="s">
        <v>27</v>
      </c>
      <c r="C97" s="4" t="s">
        <v>111</v>
      </c>
      <c r="D97" s="4" t="s">
        <v>99</v>
      </c>
      <c r="E97" s="4" t="s">
        <v>3828</v>
      </c>
      <c r="F97" s="4" t="s">
        <v>3829</v>
      </c>
      <c r="G97" s="4" t="s">
        <v>3830</v>
      </c>
      <c r="H97" s="4" t="s">
        <v>2367</v>
      </c>
      <c r="I97" s="4" t="s">
        <v>3831</v>
      </c>
    </row>
    <row r="98" spans="1:9" ht="25.5">
      <c r="A98" s="4" t="s">
        <v>320</v>
      </c>
      <c r="B98" s="4" t="s">
        <v>27</v>
      </c>
      <c r="C98" s="4" t="s">
        <v>321</v>
      </c>
      <c r="D98" s="4" t="s">
        <v>322</v>
      </c>
      <c r="E98" s="4" t="s">
        <v>3832</v>
      </c>
      <c r="F98" s="4" t="s">
        <v>3833</v>
      </c>
      <c r="G98" s="4" t="s">
        <v>3834</v>
      </c>
      <c r="H98" s="4" t="s">
        <v>2367</v>
      </c>
      <c r="I98" s="4" t="s">
        <v>3835</v>
      </c>
    </row>
    <row r="99" spans="1:9" ht="25.5">
      <c r="A99" s="4" t="s">
        <v>857</v>
      </c>
      <c r="B99" s="4" t="s">
        <v>20</v>
      </c>
      <c r="C99" s="4" t="s">
        <v>858</v>
      </c>
      <c r="D99" s="4" t="s">
        <v>61</v>
      </c>
      <c r="E99" s="4" t="s">
        <v>3836</v>
      </c>
      <c r="F99" s="4" t="s">
        <v>3837</v>
      </c>
      <c r="G99" s="4" t="s">
        <v>3838</v>
      </c>
      <c r="H99" s="4" t="s">
        <v>2367</v>
      </c>
      <c r="I99" s="4" t="s">
        <v>3839</v>
      </c>
    </row>
    <row r="100" spans="1:9" ht="38.25">
      <c r="A100" s="4" t="s">
        <v>390</v>
      </c>
      <c r="B100" s="4" t="s">
        <v>27</v>
      </c>
      <c r="C100" s="4" t="s">
        <v>391</v>
      </c>
      <c r="D100" s="4" t="s">
        <v>44</v>
      </c>
      <c r="E100" s="4" t="s">
        <v>3456</v>
      </c>
      <c r="F100" s="4" t="s">
        <v>3840</v>
      </c>
      <c r="G100" s="4" t="s">
        <v>3841</v>
      </c>
      <c r="H100" s="4" t="s">
        <v>2367</v>
      </c>
      <c r="I100" s="4" t="s">
        <v>3842</v>
      </c>
    </row>
    <row r="101" spans="1:9" ht="25.5">
      <c r="A101" s="4" t="s">
        <v>188</v>
      </c>
      <c r="B101" s="4" t="s">
        <v>27</v>
      </c>
      <c r="C101" s="4" t="s">
        <v>256</v>
      </c>
      <c r="D101" s="4" t="s">
        <v>99</v>
      </c>
      <c r="E101" s="4" t="s">
        <v>3843</v>
      </c>
      <c r="F101" s="4" t="s">
        <v>3844</v>
      </c>
      <c r="G101" s="4" t="s">
        <v>3845</v>
      </c>
      <c r="H101" s="4" t="s">
        <v>2367</v>
      </c>
      <c r="I101" s="4" t="s">
        <v>3846</v>
      </c>
    </row>
    <row r="102" spans="1:9" ht="25.5">
      <c r="A102" s="4" t="s">
        <v>626</v>
      </c>
      <c r="B102" s="4" t="s">
        <v>627</v>
      </c>
      <c r="C102" s="4" t="s">
        <v>628</v>
      </c>
      <c r="D102" s="4" t="s">
        <v>48</v>
      </c>
      <c r="E102" s="4" t="s">
        <v>3847</v>
      </c>
      <c r="F102" s="4" t="s">
        <v>3848</v>
      </c>
      <c r="G102" s="4" t="s">
        <v>3849</v>
      </c>
      <c r="H102" s="4" t="s">
        <v>3850</v>
      </c>
      <c r="I102" s="4" t="s">
        <v>3851</v>
      </c>
    </row>
    <row r="103" spans="1:9" ht="38.25">
      <c r="A103" s="4" t="s">
        <v>1195</v>
      </c>
      <c r="B103" s="4" t="s">
        <v>27</v>
      </c>
      <c r="C103" s="4" t="s">
        <v>1196</v>
      </c>
      <c r="D103" s="4" t="s">
        <v>322</v>
      </c>
      <c r="E103" s="4" t="s">
        <v>3852</v>
      </c>
      <c r="F103" s="4" t="s">
        <v>3853</v>
      </c>
      <c r="G103" s="4" t="s">
        <v>3854</v>
      </c>
      <c r="H103" s="4" t="s">
        <v>3850</v>
      </c>
      <c r="I103" s="4" t="s">
        <v>3855</v>
      </c>
    </row>
    <row r="104" spans="1:9" ht="25.5">
      <c r="A104" s="4" t="s">
        <v>188</v>
      </c>
      <c r="B104" s="4" t="s">
        <v>27</v>
      </c>
      <c r="C104" s="4" t="s">
        <v>189</v>
      </c>
      <c r="D104" s="4" t="s">
        <v>99</v>
      </c>
      <c r="E104" s="4" t="s">
        <v>3856</v>
      </c>
      <c r="F104" s="4" t="s">
        <v>3844</v>
      </c>
      <c r="G104" s="4" t="s">
        <v>3857</v>
      </c>
      <c r="H104" s="4" t="s">
        <v>3850</v>
      </c>
      <c r="I104" s="4" t="s">
        <v>3858</v>
      </c>
    </row>
    <row r="105" spans="1:9" ht="25.5">
      <c r="A105" s="4" t="s">
        <v>107</v>
      </c>
      <c r="B105" s="4" t="s">
        <v>27</v>
      </c>
      <c r="C105" s="4" t="s">
        <v>108</v>
      </c>
      <c r="D105" s="4" t="s">
        <v>99</v>
      </c>
      <c r="E105" s="4" t="s">
        <v>3859</v>
      </c>
      <c r="F105" s="4" t="s">
        <v>3860</v>
      </c>
      <c r="G105" s="4" t="s">
        <v>3861</v>
      </c>
      <c r="H105" s="4" t="s">
        <v>3850</v>
      </c>
      <c r="I105" s="4" t="s">
        <v>3862</v>
      </c>
    </row>
    <row r="106" spans="1:9" ht="25.5">
      <c r="A106" s="4" t="s">
        <v>1188</v>
      </c>
      <c r="B106" s="4" t="s">
        <v>20</v>
      </c>
      <c r="C106" s="4" t="s">
        <v>1189</v>
      </c>
      <c r="D106" s="4" t="s">
        <v>1190</v>
      </c>
      <c r="E106" s="4" t="s">
        <v>3863</v>
      </c>
      <c r="F106" s="4" t="s">
        <v>3864</v>
      </c>
      <c r="G106" s="4" t="s">
        <v>3865</v>
      </c>
      <c r="H106" s="4" t="s">
        <v>3850</v>
      </c>
      <c r="I106" s="4" t="s">
        <v>3866</v>
      </c>
    </row>
    <row r="107" spans="1:9" ht="38.25">
      <c r="A107" s="4" t="s">
        <v>371</v>
      </c>
      <c r="B107" s="4" t="s">
        <v>27</v>
      </c>
      <c r="C107" s="4" t="s">
        <v>372</v>
      </c>
      <c r="D107" s="4" t="s">
        <v>44</v>
      </c>
      <c r="E107" s="4" t="s">
        <v>3867</v>
      </c>
      <c r="F107" s="4" t="s">
        <v>3868</v>
      </c>
      <c r="G107" s="4" t="s">
        <v>3869</v>
      </c>
      <c r="H107" s="4" t="s">
        <v>3870</v>
      </c>
      <c r="I107" s="4" t="s">
        <v>3871</v>
      </c>
    </row>
    <row r="108" spans="1:9" ht="38.25">
      <c r="A108" s="4" t="s">
        <v>571</v>
      </c>
      <c r="B108" s="4" t="s">
        <v>20</v>
      </c>
      <c r="C108" s="4" t="s">
        <v>572</v>
      </c>
      <c r="D108" s="4" t="s">
        <v>48</v>
      </c>
      <c r="E108" s="4" t="s">
        <v>3872</v>
      </c>
      <c r="F108" s="4" t="s">
        <v>3873</v>
      </c>
      <c r="G108" s="4" t="s">
        <v>3874</v>
      </c>
      <c r="H108" s="4" t="s">
        <v>3870</v>
      </c>
      <c r="I108" s="4" t="s">
        <v>3875</v>
      </c>
    </row>
    <row r="109" spans="1:9" ht="25.5">
      <c r="A109" s="4" t="s">
        <v>166</v>
      </c>
      <c r="B109" s="4" t="s">
        <v>27</v>
      </c>
      <c r="C109" s="4" t="s">
        <v>167</v>
      </c>
      <c r="D109" s="4" t="s">
        <v>99</v>
      </c>
      <c r="E109" s="4" t="s">
        <v>3876</v>
      </c>
      <c r="F109" s="4" t="s">
        <v>3710</v>
      </c>
      <c r="G109" s="4" t="s">
        <v>3877</v>
      </c>
      <c r="H109" s="4" t="s">
        <v>3870</v>
      </c>
      <c r="I109" s="4" t="s">
        <v>3878</v>
      </c>
    </row>
    <row r="110" spans="1:9" ht="25.5">
      <c r="A110" s="4" t="s">
        <v>557</v>
      </c>
      <c r="B110" s="4" t="s">
        <v>27</v>
      </c>
      <c r="C110" s="4" t="s">
        <v>558</v>
      </c>
      <c r="D110" s="4" t="s">
        <v>44</v>
      </c>
      <c r="E110" s="4" t="s">
        <v>3879</v>
      </c>
      <c r="F110" s="4" t="s">
        <v>3880</v>
      </c>
      <c r="G110" s="4" t="s">
        <v>3881</v>
      </c>
      <c r="H110" s="4" t="s">
        <v>3870</v>
      </c>
      <c r="I110" s="4" t="s">
        <v>3882</v>
      </c>
    </row>
    <row r="111" spans="1:9" ht="25.5">
      <c r="A111" s="4" t="s">
        <v>1300</v>
      </c>
      <c r="B111" s="4" t="s">
        <v>20</v>
      </c>
      <c r="C111" s="4" t="s">
        <v>1301</v>
      </c>
      <c r="D111" s="4" t="s">
        <v>48</v>
      </c>
      <c r="E111" s="4" t="s">
        <v>3883</v>
      </c>
      <c r="F111" s="4" t="s">
        <v>3884</v>
      </c>
      <c r="G111" s="4" t="s">
        <v>3885</v>
      </c>
      <c r="H111" s="4" t="s">
        <v>3870</v>
      </c>
      <c r="I111" s="4" t="s">
        <v>3886</v>
      </c>
    </row>
    <row r="112" spans="1:9" ht="25.5">
      <c r="A112" s="4" t="s">
        <v>172</v>
      </c>
      <c r="B112" s="4" t="s">
        <v>27</v>
      </c>
      <c r="C112" s="4" t="s">
        <v>173</v>
      </c>
      <c r="D112" s="4" t="s">
        <v>99</v>
      </c>
      <c r="E112" s="4" t="s">
        <v>3887</v>
      </c>
      <c r="F112" s="4" t="s">
        <v>3888</v>
      </c>
      <c r="G112" s="4" t="s">
        <v>3889</v>
      </c>
      <c r="H112" s="4" t="s">
        <v>3890</v>
      </c>
      <c r="I112" s="4" t="s">
        <v>3891</v>
      </c>
    </row>
    <row r="113" spans="1:9" ht="25.5">
      <c r="A113" s="4" t="s">
        <v>125</v>
      </c>
      <c r="B113" s="4" t="s">
        <v>27</v>
      </c>
      <c r="C113" s="4" t="s">
        <v>126</v>
      </c>
      <c r="D113" s="4" t="s">
        <v>99</v>
      </c>
      <c r="E113" s="4" t="s">
        <v>3892</v>
      </c>
      <c r="F113" s="4" t="s">
        <v>3893</v>
      </c>
      <c r="G113" s="4" t="s">
        <v>3894</v>
      </c>
      <c r="H113" s="4" t="s">
        <v>3890</v>
      </c>
      <c r="I113" s="4" t="s">
        <v>3895</v>
      </c>
    </row>
    <row r="114" spans="1:9" ht="38.25">
      <c r="A114" s="4" t="s">
        <v>484</v>
      </c>
      <c r="B114" s="4" t="s">
        <v>147</v>
      </c>
      <c r="C114" s="4" t="s">
        <v>485</v>
      </c>
      <c r="D114" s="4" t="s">
        <v>486</v>
      </c>
      <c r="E114" s="4" t="s">
        <v>3896</v>
      </c>
      <c r="F114" s="4" t="s">
        <v>3897</v>
      </c>
      <c r="G114" s="4" t="s">
        <v>3898</v>
      </c>
      <c r="H114" s="4" t="s">
        <v>3890</v>
      </c>
      <c r="I114" s="4" t="s">
        <v>3899</v>
      </c>
    </row>
    <row r="115" spans="1:9" ht="14.25">
      <c r="A115" s="4" t="s">
        <v>1483</v>
      </c>
      <c r="B115" s="4" t="s">
        <v>20</v>
      </c>
      <c r="C115" s="4" t="s">
        <v>1484</v>
      </c>
      <c r="D115" s="4" t="s">
        <v>44</v>
      </c>
      <c r="E115" s="4" t="s">
        <v>3900</v>
      </c>
      <c r="F115" s="4" t="s">
        <v>3901</v>
      </c>
      <c r="G115" s="4" t="s">
        <v>3902</v>
      </c>
      <c r="H115" s="4" t="s">
        <v>3890</v>
      </c>
      <c r="I115" s="4" t="s">
        <v>3903</v>
      </c>
    </row>
    <row r="116" spans="1:9" ht="25.5">
      <c r="A116" s="4" t="s">
        <v>122</v>
      </c>
      <c r="B116" s="4" t="s">
        <v>27</v>
      </c>
      <c r="C116" s="4" t="s">
        <v>123</v>
      </c>
      <c r="D116" s="4" t="s">
        <v>99</v>
      </c>
      <c r="E116" s="4" t="s">
        <v>3904</v>
      </c>
      <c r="F116" s="4" t="s">
        <v>3905</v>
      </c>
      <c r="G116" s="4" t="s">
        <v>3906</v>
      </c>
      <c r="H116" s="4" t="s">
        <v>3890</v>
      </c>
      <c r="I116" s="4" t="s">
        <v>3907</v>
      </c>
    </row>
    <row r="117" spans="1:9" ht="25.5">
      <c r="A117" s="4" t="s">
        <v>677</v>
      </c>
      <c r="B117" s="4" t="s">
        <v>27</v>
      </c>
      <c r="C117" s="4" t="s">
        <v>678</v>
      </c>
      <c r="D117" s="4" t="s">
        <v>322</v>
      </c>
      <c r="E117" s="4" t="s">
        <v>3908</v>
      </c>
      <c r="F117" s="4" t="s">
        <v>3909</v>
      </c>
      <c r="G117" s="4" t="s">
        <v>3910</v>
      </c>
      <c r="H117" s="4" t="s">
        <v>3890</v>
      </c>
      <c r="I117" s="4" t="s">
        <v>3911</v>
      </c>
    </row>
    <row r="118" spans="1:9" ht="25.5">
      <c r="A118" s="4" t="s">
        <v>995</v>
      </c>
      <c r="B118" s="4" t="s">
        <v>27</v>
      </c>
      <c r="C118" s="4" t="s">
        <v>996</v>
      </c>
      <c r="D118" s="4" t="s">
        <v>76</v>
      </c>
      <c r="E118" s="4" t="s">
        <v>3912</v>
      </c>
      <c r="F118" s="4" t="s">
        <v>3913</v>
      </c>
      <c r="G118" s="4" t="s">
        <v>3914</v>
      </c>
      <c r="H118" s="4" t="s">
        <v>3890</v>
      </c>
      <c r="I118" s="4" t="s">
        <v>3915</v>
      </c>
    </row>
    <row r="119" spans="1:9" ht="25.5">
      <c r="A119" s="4" t="s">
        <v>116</v>
      </c>
      <c r="B119" s="4" t="s">
        <v>27</v>
      </c>
      <c r="C119" s="4" t="s">
        <v>117</v>
      </c>
      <c r="D119" s="4" t="s">
        <v>99</v>
      </c>
      <c r="E119" s="4" t="s">
        <v>3916</v>
      </c>
      <c r="F119" s="4" t="s">
        <v>3917</v>
      </c>
      <c r="G119" s="4" t="s">
        <v>3918</v>
      </c>
      <c r="H119" s="4" t="s">
        <v>3890</v>
      </c>
      <c r="I119" s="4" t="s">
        <v>3919</v>
      </c>
    </row>
    <row r="120" spans="1:9" ht="38.25">
      <c r="A120" s="4" t="s">
        <v>59</v>
      </c>
      <c r="B120" s="4" t="s">
        <v>20</v>
      </c>
      <c r="C120" s="4" t="s">
        <v>60</v>
      </c>
      <c r="D120" s="4" t="s">
        <v>61</v>
      </c>
      <c r="E120" s="4" t="s">
        <v>3920</v>
      </c>
      <c r="F120" s="4" t="s">
        <v>3921</v>
      </c>
      <c r="G120" s="4" t="s">
        <v>3922</v>
      </c>
      <c r="H120" s="4" t="s">
        <v>3890</v>
      </c>
      <c r="I120" s="4" t="s">
        <v>3923</v>
      </c>
    </row>
    <row r="121" spans="1:9" ht="25.5">
      <c r="A121" s="4" t="s">
        <v>1171</v>
      </c>
      <c r="B121" s="4" t="s">
        <v>27</v>
      </c>
      <c r="C121" s="4" t="s">
        <v>1172</v>
      </c>
      <c r="D121" s="4" t="s">
        <v>322</v>
      </c>
      <c r="E121" s="4" t="s">
        <v>3924</v>
      </c>
      <c r="F121" s="4" t="s">
        <v>3925</v>
      </c>
      <c r="G121" s="4" t="s">
        <v>3926</v>
      </c>
      <c r="H121" s="4" t="s">
        <v>2368</v>
      </c>
      <c r="I121" s="4" t="s">
        <v>3927</v>
      </c>
    </row>
    <row r="122" spans="1:9" ht="14.25">
      <c r="A122" s="4" t="s">
        <v>37</v>
      </c>
      <c r="B122" s="4" t="s">
        <v>27</v>
      </c>
      <c r="C122" s="4" t="s">
        <v>38</v>
      </c>
      <c r="D122" s="4" t="s">
        <v>29</v>
      </c>
      <c r="E122" s="4" t="s">
        <v>3928</v>
      </c>
      <c r="F122" s="4" t="s">
        <v>3929</v>
      </c>
      <c r="G122" s="4" t="s">
        <v>3930</v>
      </c>
      <c r="H122" s="4" t="s">
        <v>2368</v>
      </c>
      <c r="I122" s="4" t="s">
        <v>3931</v>
      </c>
    </row>
    <row r="123" spans="1:9" ht="63.75">
      <c r="A123" s="4" t="s">
        <v>1245</v>
      </c>
      <c r="B123" s="4" t="s">
        <v>20</v>
      </c>
      <c r="C123" s="4" t="s">
        <v>1246</v>
      </c>
      <c r="D123" s="4" t="s">
        <v>48</v>
      </c>
      <c r="E123" s="4" t="s">
        <v>3872</v>
      </c>
      <c r="F123" s="4" t="s">
        <v>3932</v>
      </c>
      <c r="G123" s="4" t="s">
        <v>3933</v>
      </c>
      <c r="H123" s="4" t="s">
        <v>2368</v>
      </c>
      <c r="I123" s="4" t="s">
        <v>3934</v>
      </c>
    </row>
    <row r="124" spans="1:9" ht="14.25">
      <c r="A124" s="4" t="s">
        <v>728</v>
      </c>
      <c r="B124" s="4" t="s">
        <v>20</v>
      </c>
      <c r="C124" s="4" t="s">
        <v>729</v>
      </c>
      <c r="D124" s="4" t="s">
        <v>48</v>
      </c>
      <c r="E124" s="4" t="s">
        <v>3736</v>
      </c>
      <c r="F124" s="4" t="s">
        <v>3935</v>
      </c>
      <c r="G124" s="4" t="s">
        <v>3936</v>
      </c>
      <c r="H124" s="4" t="s">
        <v>2368</v>
      </c>
      <c r="I124" s="4" t="s">
        <v>3937</v>
      </c>
    </row>
    <row r="125" spans="1:9" ht="38.25">
      <c r="A125" s="4" t="s">
        <v>519</v>
      </c>
      <c r="B125" s="4" t="s">
        <v>27</v>
      </c>
      <c r="C125" s="4" t="s">
        <v>520</v>
      </c>
      <c r="D125" s="4" t="s">
        <v>44</v>
      </c>
      <c r="E125" s="4" t="s">
        <v>3938</v>
      </c>
      <c r="F125" s="4" t="s">
        <v>3939</v>
      </c>
      <c r="G125" s="4" t="s">
        <v>3940</v>
      </c>
      <c r="H125" s="4" t="s">
        <v>2368</v>
      </c>
      <c r="I125" s="4" t="s">
        <v>3941</v>
      </c>
    </row>
    <row r="126" spans="1:9" ht="38.25">
      <c r="A126" s="4" t="s">
        <v>954</v>
      </c>
      <c r="B126" s="4" t="s">
        <v>147</v>
      </c>
      <c r="C126" s="4" t="s">
        <v>955</v>
      </c>
      <c r="D126" s="4" t="s">
        <v>322</v>
      </c>
      <c r="E126" s="4" t="s">
        <v>3942</v>
      </c>
      <c r="F126" s="4" t="s">
        <v>3943</v>
      </c>
      <c r="G126" s="4" t="s">
        <v>3944</v>
      </c>
      <c r="H126" s="4" t="s">
        <v>3945</v>
      </c>
      <c r="I126" s="4" t="s">
        <v>3946</v>
      </c>
    </row>
    <row r="127" spans="1:9" ht="38.25">
      <c r="A127" s="4" t="s">
        <v>377</v>
      </c>
      <c r="B127" s="4" t="s">
        <v>27</v>
      </c>
      <c r="C127" s="4" t="s">
        <v>378</v>
      </c>
      <c r="D127" s="4" t="s">
        <v>44</v>
      </c>
      <c r="E127" s="4" t="s">
        <v>3947</v>
      </c>
      <c r="F127" s="4" t="s">
        <v>3948</v>
      </c>
      <c r="G127" s="4" t="s">
        <v>3949</v>
      </c>
      <c r="H127" s="4" t="s">
        <v>3945</v>
      </c>
      <c r="I127" s="4" t="s">
        <v>3950</v>
      </c>
    </row>
    <row r="128" spans="1:9" ht="14.25">
      <c r="A128" s="4" t="s">
        <v>532</v>
      </c>
      <c r="B128" s="4" t="s">
        <v>27</v>
      </c>
      <c r="C128" s="4" t="s">
        <v>533</v>
      </c>
      <c r="D128" s="4" t="s">
        <v>44</v>
      </c>
      <c r="E128" s="4" t="s">
        <v>3951</v>
      </c>
      <c r="F128" s="4" t="s">
        <v>3952</v>
      </c>
      <c r="G128" s="4" t="s">
        <v>3953</v>
      </c>
      <c r="H128" s="4" t="s">
        <v>3945</v>
      </c>
      <c r="I128" s="4" t="s">
        <v>3954</v>
      </c>
    </row>
    <row r="129" spans="1:9" ht="25.5">
      <c r="A129" s="4" t="s">
        <v>411</v>
      </c>
      <c r="B129" s="4" t="s">
        <v>27</v>
      </c>
      <c r="C129" s="4" t="s">
        <v>412</v>
      </c>
      <c r="D129" s="4" t="s">
        <v>44</v>
      </c>
      <c r="E129" s="4" t="s">
        <v>3485</v>
      </c>
      <c r="F129" s="4" t="s">
        <v>3955</v>
      </c>
      <c r="G129" s="4" t="s">
        <v>3956</v>
      </c>
      <c r="H129" s="4" t="s">
        <v>3945</v>
      </c>
      <c r="I129" s="4" t="s">
        <v>3957</v>
      </c>
    </row>
    <row r="130" spans="1:9" ht="25.5">
      <c r="A130" s="4" t="s">
        <v>529</v>
      </c>
      <c r="B130" s="4" t="s">
        <v>27</v>
      </c>
      <c r="C130" s="4" t="s">
        <v>530</v>
      </c>
      <c r="D130" s="4" t="s">
        <v>44</v>
      </c>
      <c r="E130" s="4" t="s">
        <v>3958</v>
      </c>
      <c r="F130" s="4" t="s">
        <v>3959</v>
      </c>
      <c r="G130" s="4" t="s">
        <v>3960</v>
      </c>
      <c r="H130" s="4" t="s">
        <v>3961</v>
      </c>
      <c r="I130" s="4" t="s">
        <v>3962</v>
      </c>
    </row>
    <row r="131" spans="1:9" ht="25.5">
      <c r="A131" s="4" t="s">
        <v>890</v>
      </c>
      <c r="B131" s="4" t="s">
        <v>20</v>
      </c>
      <c r="C131" s="4" t="s">
        <v>891</v>
      </c>
      <c r="D131" s="4" t="s">
        <v>48</v>
      </c>
      <c r="E131" s="4" t="s">
        <v>3963</v>
      </c>
      <c r="F131" s="4" t="s">
        <v>3964</v>
      </c>
      <c r="G131" s="4" t="s">
        <v>3965</v>
      </c>
      <c r="H131" s="4" t="s">
        <v>3961</v>
      </c>
      <c r="I131" s="4" t="s">
        <v>3966</v>
      </c>
    </row>
    <row r="132" spans="1:9" ht="25.5">
      <c r="A132" s="4" t="s">
        <v>119</v>
      </c>
      <c r="B132" s="4" t="s">
        <v>27</v>
      </c>
      <c r="C132" s="4" t="s">
        <v>120</v>
      </c>
      <c r="D132" s="4" t="s">
        <v>99</v>
      </c>
      <c r="E132" s="4" t="s">
        <v>3967</v>
      </c>
      <c r="F132" s="4" t="s">
        <v>3968</v>
      </c>
      <c r="G132" s="4" t="s">
        <v>3969</v>
      </c>
      <c r="H132" s="4" t="s">
        <v>3970</v>
      </c>
      <c r="I132" s="4" t="s">
        <v>3971</v>
      </c>
    </row>
    <row r="133" spans="1:9" ht="38.25">
      <c r="A133" s="4" t="s">
        <v>488</v>
      </c>
      <c r="B133" s="4" t="s">
        <v>147</v>
      </c>
      <c r="C133" s="4" t="s">
        <v>489</v>
      </c>
      <c r="D133" s="4" t="s">
        <v>486</v>
      </c>
      <c r="E133" s="4" t="s">
        <v>3722</v>
      </c>
      <c r="F133" s="4" t="s">
        <v>3972</v>
      </c>
      <c r="G133" s="4" t="s">
        <v>3973</v>
      </c>
      <c r="H133" s="4" t="s">
        <v>3970</v>
      </c>
      <c r="I133" s="4" t="s">
        <v>3974</v>
      </c>
    </row>
    <row r="134" spans="1:9" ht="25.5">
      <c r="A134" s="4" t="s">
        <v>934</v>
      </c>
      <c r="B134" s="4" t="s">
        <v>147</v>
      </c>
      <c r="C134" s="4" t="s">
        <v>935</v>
      </c>
      <c r="D134" s="4" t="s">
        <v>76</v>
      </c>
      <c r="E134" s="4" t="s">
        <v>3975</v>
      </c>
      <c r="F134" s="4" t="s">
        <v>3976</v>
      </c>
      <c r="G134" s="4" t="s">
        <v>3977</v>
      </c>
      <c r="H134" s="4" t="s">
        <v>3978</v>
      </c>
      <c r="I134" s="4" t="s">
        <v>3979</v>
      </c>
    </row>
    <row r="135" spans="1:9" ht="25.5">
      <c r="A135" s="4" t="s">
        <v>418</v>
      </c>
      <c r="B135" s="4" t="s">
        <v>27</v>
      </c>
      <c r="C135" s="4" t="s">
        <v>419</v>
      </c>
      <c r="D135" s="4" t="s">
        <v>44</v>
      </c>
      <c r="E135" s="4" t="s">
        <v>3456</v>
      </c>
      <c r="F135" s="4" t="s">
        <v>3980</v>
      </c>
      <c r="G135" s="4" t="s">
        <v>3981</v>
      </c>
      <c r="H135" s="4" t="s">
        <v>3978</v>
      </c>
      <c r="I135" s="4" t="s">
        <v>3982</v>
      </c>
    </row>
    <row r="136" spans="1:9" ht="38.25">
      <c r="A136" s="4" t="s">
        <v>481</v>
      </c>
      <c r="B136" s="4" t="s">
        <v>27</v>
      </c>
      <c r="C136" s="4" t="s">
        <v>482</v>
      </c>
      <c r="D136" s="4" t="s">
        <v>76</v>
      </c>
      <c r="E136" s="4" t="s">
        <v>3983</v>
      </c>
      <c r="F136" s="4" t="s">
        <v>3984</v>
      </c>
      <c r="G136" s="4" t="s">
        <v>3985</v>
      </c>
      <c r="H136" s="4" t="s">
        <v>3978</v>
      </c>
      <c r="I136" s="4" t="s">
        <v>3986</v>
      </c>
    </row>
    <row r="137" spans="1:9" ht="25.5">
      <c r="A137" s="4" t="s">
        <v>214</v>
      </c>
      <c r="B137" s="4" t="s">
        <v>27</v>
      </c>
      <c r="C137" s="4" t="s">
        <v>215</v>
      </c>
      <c r="D137" s="4" t="s">
        <v>99</v>
      </c>
      <c r="E137" s="4" t="s">
        <v>3987</v>
      </c>
      <c r="F137" s="4" t="s">
        <v>3988</v>
      </c>
      <c r="G137" s="4" t="s">
        <v>3989</v>
      </c>
      <c r="H137" s="4" t="s">
        <v>3978</v>
      </c>
      <c r="I137" s="4" t="s">
        <v>3990</v>
      </c>
    </row>
    <row r="138" spans="1:9" ht="216.75">
      <c r="A138" s="4" t="s">
        <v>1095</v>
      </c>
      <c r="B138" s="4" t="s">
        <v>147</v>
      </c>
      <c r="C138" s="4" t="s">
        <v>1096</v>
      </c>
      <c r="D138" s="4" t="s">
        <v>48</v>
      </c>
      <c r="E138" s="4" t="s">
        <v>3466</v>
      </c>
      <c r="F138" s="4" t="s">
        <v>3991</v>
      </c>
      <c r="G138" s="4" t="s">
        <v>3991</v>
      </c>
      <c r="H138" s="4" t="s">
        <v>3992</v>
      </c>
      <c r="I138" s="4" t="s">
        <v>3993</v>
      </c>
    </row>
    <row r="139" spans="1:9" ht="38.25">
      <c r="A139" s="4" t="s">
        <v>1123</v>
      </c>
      <c r="B139" s="4" t="s">
        <v>20</v>
      </c>
      <c r="C139" s="4" t="s">
        <v>1124</v>
      </c>
      <c r="D139" s="4" t="s">
        <v>61</v>
      </c>
      <c r="E139" s="4" t="s">
        <v>3994</v>
      </c>
      <c r="F139" s="4" t="s">
        <v>3995</v>
      </c>
      <c r="G139" s="4" t="s">
        <v>3996</v>
      </c>
      <c r="H139" s="4" t="s">
        <v>3992</v>
      </c>
      <c r="I139" s="4" t="s">
        <v>3997</v>
      </c>
    </row>
    <row r="140" spans="1:9" ht="25.5">
      <c r="A140" s="4" t="s">
        <v>1010</v>
      </c>
      <c r="B140" s="4" t="s">
        <v>27</v>
      </c>
      <c r="C140" s="4" t="s">
        <v>1011</v>
      </c>
      <c r="D140" s="4" t="s">
        <v>76</v>
      </c>
      <c r="E140" s="4" t="s">
        <v>3998</v>
      </c>
      <c r="F140" s="4" t="s">
        <v>3999</v>
      </c>
      <c r="G140" s="4" t="s">
        <v>4000</v>
      </c>
      <c r="H140" s="4" t="s">
        <v>3992</v>
      </c>
      <c r="I140" s="4" t="s">
        <v>4001</v>
      </c>
    </row>
    <row r="141" spans="1:9" ht="25.5">
      <c r="A141" s="4" t="s">
        <v>146</v>
      </c>
      <c r="B141" s="4" t="s">
        <v>147</v>
      </c>
      <c r="C141" s="4" t="s">
        <v>148</v>
      </c>
      <c r="D141" s="4" t="s">
        <v>44</v>
      </c>
      <c r="E141" s="4" t="s">
        <v>4002</v>
      </c>
      <c r="F141" s="4" t="s">
        <v>4003</v>
      </c>
      <c r="G141" s="4" t="s">
        <v>4004</v>
      </c>
      <c r="H141" s="4" t="s">
        <v>3992</v>
      </c>
      <c r="I141" s="4" t="s">
        <v>4005</v>
      </c>
    </row>
    <row r="142" spans="1:9" ht="25.5">
      <c r="A142" s="4" t="s">
        <v>217</v>
      </c>
      <c r="B142" s="4" t="s">
        <v>27</v>
      </c>
      <c r="C142" s="4" t="s">
        <v>218</v>
      </c>
      <c r="D142" s="4" t="s">
        <v>99</v>
      </c>
      <c r="E142" s="4" t="s">
        <v>4006</v>
      </c>
      <c r="F142" s="4" t="s">
        <v>4007</v>
      </c>
      <c r="G142" s="4" t="s">
        <v>4008</v>
      </c>
      <c r="H142" s="4" t="s">
        <v>4009</v>
      </c>
      <c r="I142" s="4" t="s">
        <v>4010</v>
      </c>
    </row>
    <row r="143" spans="1:9" ht="38.25">
      <c r="A143" s="4" t="s">
        <v>823</v>
      </c>
      <c r="B143" s="4" t="s">
        <v>27</v>
      </c>
      <c r="C143" s="4" t="s">
        <v>824</v>
      </c>
      <c r="D143" s="4" t="s">
        <v>322</v>
      </c>
      <c r="E143" s="4" t="s">
        <v>4011</v>
      </c>
      <c r="F143" s="4" t="s">
        <v>4012</v>
      </c>
      <c r="G143" s="4" t="s">
        <v>4013</v>
      </c>
      <c r="H143" s="4" t="s">
        <v>4009</v>
      </c>
      <c r="I143" s="4" t="s">
        <v>4014</v>
      </c>
    </row>
    <row r="144" spans="1:9" ht="38.25">
      <c r="A144" s="4" t="s">
        <v>951</v>
      </c>
      <c r="B144" s="4" t="s">
        <v>20</v>
      </c>
      <c r="C144" s="4" t="s">
        <v>952</v>
      </c>
      <c r="D144" s="4" t="s">
        <v>61</v>
      </c>
      <c r="E144" s="4" t="s">
        <v>4015</v>
      </c>
      <c r="F144" s="4" t="s">
        <v>4016</v>
      </c>
      <c r="G144" s="4" t="s">
        <v>4017</v>
      </c>
      <c r="H144" s="4" t="s">
        <v>4009</v>
      </c>
      <c r="I144" s="4" t="s">
        <v>4018</v>
      </c>
    </row>
    <row r="145" spans="1:9" ht="51">
      <c r="A145" s="4" t="s">
        <v>848</v>
      </c>
      <c r="B145" s="4" t="s">
        <v>20</v>
      </c>
      <c r="C145" s="4" t="s">
        <v>849</v>
      </c>
      <c r="D145" s="4" t="s">
        <v>48</v>
      </c>
      <c r="E145" s="4" t="s">
        <v>3847</v>
      </c>
      <c r="F145" s="4" t="s">
        <v>4019</v>
      </c>
      <c r="G145" s="4" t="s">
        <v>4020</v>
      </c>
      <c r="H145" s="4" t="s">
        <v>4009</v>
      </c>
      <c r="I145" s="4" t="s">
        <v>4021</v>
      </c>
    </row>
    <row r="146" spans="1:9" ht="25.5">
      <c r="A146" s="4" t="s">
        <v>1365</v>
      </c>
      <c r="B146" s="4" t="s">
        <v>27</v>
      </c>
      <c r="C146" s="4" t="s">
        <v>1366</v>
      </c>
      <c r="D146" s="4" t="s">
        <v>322</v>
      </c>
      <c r="E146" s="4" t="s">
        <v>4022</v>
      </c>
      <c r="F146" s="4" t="s">
        <v>4023</v>
      </c>
      <c r="G146" s="4" t="s">
        <v>4024</v>
      </c>
      <c r="H146" s="4" t="s">
        <v>4025</v>
      </c>
      <c r="I146" s="4" t="s">
        <v>4026</v>
      </c>
    </row>
    <row r="147" spans="1:9" ht="25.5">
      <c r="A147" s="4" t="s">
        <v>1135</v>
      </c>
      <c r="B147" s="4" t="s">
        <v>27</v>
      </c>
      <c r="C147" s="4" t="s">
        <v>1136</v>
      </c>
      <c r="D147" s="4" t="s">
        <v>76</v>
      </c>
      <c r="E147" s="4" t="s">
        <v>3736</v>
      </c>
      <c r="F147" s="4" t="s">
        <v>4027</v>
      </c>
      <c r="G147" s="4" t="s">
        <v>4028</v>
      </c>
      <c r="H147" s="4" t="s">
        <v>4025</v>
      </c>
      <c r="I147" s="4" t="s">
        <v>4029</v>
      </c>
    </row>
    <row r="148" spans="1:9" ht="38.25">
      <c r="A148" s="4" t="s">
        <v>472</v>
      </c>
      <c r="B148" s="4" t="s">
        <v>27</v>
      </c>
      <c r="C148" s="4" t="s">
        <v>473</v>
      </c>
      <c r="D148" s="4" t="s">
        <v>76</v>
      </c>
      <c r="E148" s="4" t="s">
        <v>4030</v>
      </c>
      <c r="F148" s="4" t="s">
        <v>4031</v>
      </c>
      <c r="G148" s="4" t="s">
        <v>4032</v>
      </c>
      <c r="H148" s="4" t="s">
        <v>4025</v>
      </c>
      <c r="I148" s="4" t="s">
        <v>4033</v>
      </c>
    </row>
    <row r="149" spans="1:9" ht="25.5">
      <c r="A149" s="4" t="s">
        <v>940</v>
      </c>
      <c r="B149" s="4" t="s">
        <v>147</v>
      </c>
      <c r="C149" s="4" t="s">
        <v>941</v>
      </c>
      <c r="D149" s="4" t="s">
        <v>76</v>
      </c>
      <c r="E149" s="4" t="s">
        <v>4034</v>
      </c>
      <c r="F149" s="4" t="s">
        <v>4035</v>
      </c>
      <c r="G149" s="4" t="s">
        <v>4036</v>
      </c>
      <c r="H149" s="4" t="s">
        <v>4025</v>
      </c>
      <c r="I149" s="4" t="s">
        <v>4037</v>
      </c>
    </row>
    <row r="150" spans="1:9" ht="25.5">
      <c r="A150" s="4" t="s">
        <v>110</v>
      </c>
      <c r="B150" s="4" t="s">
        <v>27</v>
      </c>
      <c r="C150" s="4" t="s">
        <v>128</v>
      </c>
      <c r="D150" s="4" t="s">
        <v>99</v>
      </c>
      <c r="E150" s="4" t="s">
        <v>4038</v>
      </c>
      <c r="F150" s="4" t="s">
        <v>3829</v>
      </c>
      <c r="G150" s="4" t="s">
        <v>4039</v>
      </c>
      <c r="H150" s="4" t="s">
        <v>4025</v>
      </c>
      <c r="I150" s="4" t="s">
        <v>4040</v>
      </c>
    </row>
    <row r="151" spans="1:9" ht="14.25">
      <c r="A151" s="4" t="s">
        <v>1255</v>
      </c>
      <c r="B151" s="4" t="s">
        <v>20</v>
      </c>
      <c r="C151" s="4" t="s">
        <v>1256</v>
      </c>
      <c r="D151" s="4" t="s">
        <v>311</v>
      </c>
      <c r="E151" s="4" t="s">
        <v>3896</v>
      </c>
      <c r="F151" s="4" t="s">
        <v>4041</v>
      </c>
      <c r="G151" s="4" t="s">
        <v>4042</v>
      </c>
      <c r="H151" s="4" t="s">
        <v>4025</v>
      </c>
      <c r="I151" s="4" t="s">
        <v>4043</v>
      </c>
    </row>
    <row r="152" spans="1:9" ht="51">
      <c r="A152" s="4" t="s">
        <v>754</v>
      </c>
      <c r="B152" s="4" t="s">
        <v>20</v>
      </c>
      <c r="C152" s="4" t="s">
        <v>755</v>
      </c>
      <c r="D152" s="4" t="s">
        <v>48</v>
      </c>
      <c r="E152" s="4" t="s">
        <v>4044</v>
      </c>
      <c r="F152" s="4" t="s">
        <v>4045</v>
      </c>
      <c r="G152" s="4" t="s">
        <v>4046</v>
      </c>
      <c r="H152" s="4" t="s">
        <v>4025</v>
      </c>
      <c r="I152" s="4" t="s">
        <v>4047</v>
      </c>
    </row>
    <row r="153" spans="1:9" ht="25.5">
      <c r="A153" s="4" t="s">
        <v>88</v>
      </c>
      <c r="B153" s="4" t="s">
        <v>27</v>
      </c>
      <c r="C153" s="4" t="s">
        <v>89</v>
      </c>
      <c r="D153" s="4" t="s">
        <v>44</v>
      </c>
      <c r="E153" s="4" t="s">
        <v>4048</v>
      </c>
      <c r="F153" s="4" t="s">
        <v>4049</v>
      </c>
      <c r="G153" s="4" t="s">
        <v>4050</v>
      </c>
      <c r="H153" s="4" t="s">
        <v>4025</v>
      </c>
      <c r="I153" s="4" t="s">
        <v>4051</v>
      </c>
    </row>
    <row r="154" spans="1:9" ht="14.25">
      <c r="A154" s="4" t="s">
        <v>1177</v>
      </c>
      <c r="B154" s="4" t="s">
        <v>147</v>
      </c>
      <c r="C154" s="4" t="s">
        <v>1178</v>
      </c>
      <c r="D154" s="4" t="s">
        <v>61</v>
      </c>
      <c r="E154" s="4" t="s">
        <v>4052</v>
      </c>
      <c r="F154" s="4" t="s">
        <v>4053</v>
      </c>
      <c r="G154" s="4" t="s">
        <v>4054</v>
      </c>
      <c r="H154" s="4" t="s">
        <v>4025</v>
      </c>
      <c r="I154" s="4" t="s">
        <v>4055</v>
      </c>
    </row>
    <row r="155" spans="1:9" ht="25.5">
      <c r="A155" s="4" t="s">
        <v>211</v>
      </c>
      <c r="B155" s="4" t="s">
        <v>27</v>
      </c>
      <c r="C155" s="4" t="s">
        <v>212</v>
      </c>
      <c r="D155" s="4" t="s">
        <v>99</v>
      </c>
      <c r="E155" s="4" t="s">
        <v>4056</v>
      </c>
      <c r="F155" s="4" t="s">
        <v>4057</v>
      </c>
      <c r="G155" s="4" t="s">
        <v>4058</v>
      </c>
      <c r="H155" s="4" t="s">
        <v>4025</v>
      </c>
      <c r="I155" s="4" t="s">
        <v>4059</v>
      </c>
    </row>
    <row r="156" spans="1:9" ht="25.5">
      <c r="A156" s="4" t="s">
        <v>113</v>
      </c>
      <c r="B156" s="4" t="s">
        <v>27</v>
      </c>
      <c r="C156" s="4" t="s">
        <v>130</v>
      </c>
      <c r="D156" s="4" t="s">
        <v>99</v>
      </c>
      <c r="E156" s="4" t="s">
        <v>4060</v>
      </c>
      <c r="F156" s="4" t="s">
        <v>4061</v>
      </c>
      <c r="G156" s="4" t="s">
        <v>4062</v>
      </c>
      <c r="H156" s="4" t="s">
        <v>4063</v>
      </c>
      <c r="I156" s="4" t="s">
        <v>4064</v>
      </c>
    </row>
    <row r="157" spans="1:9" ht="14.25">
      <c r="A157" s="4" t="s">
        <v>1132</v>
      </c>
      <c r="B157" s="4" t="s">
        <v>27</v>
      </c>
      <c r="C157" s="4" t="s">
        <v>1133</v>
      </c>
      <c r="D157" s="4" t="s">
        <v>76</v>
      </c>
      <c r="E157" s="4" t="s">
        <v>3470</v>
      </c>
      <c r="F157" s="4" t="s">
        <v>4065</v>
      </c>
      <c r="G157" s="4" t="s">
        <v>4066</v>
      </c>
      <c r="H157" s="4" t="s">
        <v>4063</v>
      </c>
      <c r="I157" s="4" t="s">
        <v>4067</v>
      </c>
    </row>
    <row r="158" spans="1:9" ht="38.25">
      <c r="A158" s="4" t="s">
        <v>811</v>
      </c>
      <c r="B158" s="4" t="s">
        <v>27</v>
      </c>
      <c r="C158" s="4" t="s">
        <v>812</v>
      </c>
      <c r="D158" s="4" t="s">
        <v>322</v>
      </c>
      <c r="E158" s="4" t="s">
        <v>4068</v>
      </c>
      <c r="F158" s="4" t="s">
        <v>4069</v>
      </c>
      <c r="G158" s="4" t="s">
        <v>4070</v>
      </c>
      <c r="H158" s="4" t="s">
        <v>4063</v>
      </c>
      <c r="I158" s="4" t="s">
        <v>4071</v>
      </c>
    </row>
    <row r="159" spans="1:9" ht="38.25">
      <c r="A159" s="4" t="s">
        <v>1126</v>
      </c>
      <c r="B159" s="4" t="s">
        <v>20</v>
      </c>
      <c r="C159" s="4" t="s">
        <v>1127</v>
      </c>
      <c r="D159" s="4" t="s">
        <v>61</v>
      </c>
      <c r="E159" s="4" t="s">
        <v>4072</v>
      </c>
      <c r="F159" s="4" t="s">
        <v>4073</v>
      </c>
      <c r="G159" s="4" t="s">
        <v>4074</v>
      </c>
      <c r="H159" s="4" t="s">
        <v>4063</v>
      </c>
      <c r="I159" s="4" t="s">
        <v>4075</v>
      </c>
    </row>
    <row r="160" spans="1:9" ht="25.5">
      <c r="A160" s="4" t="s">
        <v>172</v>
      </c>
      <c r="B160" s="4" t="s">
        <v>27</v>
      </c>
      <c r="C160" s="4" t="s">
        <v>195</v>
      </c>
      <c r="D160" s="4" t="s">
        <v>99</v>
      </c>
      <c r="E160" s="4" t="s">
        <v>4076</v>
      </c>
      <c r="F160" s="4" t="s">
        <v>3888</v>
      </c>
      <c r="G160" s="4" t="s">
        <v>4077</v>
      </c>
      <c r="H160" s="4" t="s">
        <v>4063</v>
      </c>
      <c r="I160" s="4" t="s">
        <v>4078</v>
      </c>
    </row>
    <row r="161" spans="1:9" ht="38.25">
      <c r="A161" s="4" t="s">
        <v>648</v>
      </c>
      <c r="B161" s="4" t="s">
        <v>20</v>
      </c>
      <c r="C161" s="4" t="s">
        <v>649</v>
      </c>
      <c r="D161" s="4" t="s">
        <v>48</v>
      </c>
      <c r="E161" s="4" t="s">
        <v>4079</v>
      </c>
      <c r="F161" s="4" t="s">
        <v>4080</v>
      </c>
      <c r="G161" s="4" t="s">
        <v>4081</v>
      </c>
      <c r="H161" s="4" t="s">
        <v>4063</v>
      </c>
      <c r="I161" s="4" t="s">
        <v>4082</v>
      </c>
    </row>
    <row r="162" spans="1:9" ht="38.25">
      <c r="A162" s="4" t="s">
        <v>605</v>
      </c>
      <c r="B162" s="4" t="s">
        <v>27</v>
      </c>
      <c r="C162" s="4" t="s">
        <v>606</v>
      </c>
      <c r="D162" s="4" t="s">
        <v>76</v>
      </c>
      <c r="E162" s="4" t="s">
        <v>4083</v>
      </c>
      <c r="F162" s="4" t="s">
        <v>4084</v>
      </c>
      <c r="G162" s="4" t="s">
        <v>4085</v>
      </c>
      <c r="H162" s="4" t="s">
        <v>4063</v>
      </c>
      <c r="I162" s="4" t="s">
        <v>4086</v>
      </c>
    </row>
    <row r="163" spans="1:9" ht="51">
      <c r="A163" s="4" t="s">
        <v>478</v>
      </c>
      <c r="B163" s="4" t="s">
        <v>20</v>
      </c>
      <c r="C163" s="4" t="s">
        <v>479</v>
      </c>
      <c r="D163" s="4" t="s">
        <v>48</v>
      </c>
      <c r="E163" s="4" t="s">
        <v>3883</v>
      </c>
      <c r="F163" s="4" t="s">
        <v>4087</v>
      </c>
      <c r="G163" s="4" t="s">
        <v>4088</v>
      </c>
      <c r="H163" s="4" t="s">
        <v>4089</v>
      </c>
      <c r="I163" s="4" t="s">
        <v>4090</v>
      </c>
    </row>
    <row r="164" spans="1:9" ht="25.5">
      <c r="A164" s="4" t="s">
        <v>820</v>
      </c>
      <c r="B164" s="4" t="s">
        <v>20</v>
      </c>
      <c r="C164" s="4" t="s">
        <v>821</v>
      </c>
      <c r="D164" s="4" t="s">
        <v>61</v>
      </c>
      <c r="E164" s="4" t="s">
        <v>4091</v>
      </c>
      <c r="F164" s="4" t="s">
        <v>4092</v>
      </c>
      <c r="G164" s="4" t="s">
        <v>4093</v>
      </c>
      <c r="H164" s="4" t="s">
        <v>4089</v>
      </c>
      <c r="I164" s="4" t="s">
        <v>4094</v>
      </c>
    </row>
    <row r="165" spans="1:9" ht="14.25">
      <c r="A165" s="4" t="s">
        <v>65</v>
      </c>
      <c r="B165" s="4" t="s">
        <v>27</v>
      </c>
      <c r="C165" s="4" t="s">
        <v>66</v>
      </c>
      <c r="D165" s="4" t="s">
        <v>44</v>
      </c>
      <c r="E165" s="4" t="s">
        <v>4095</v>
      </c>
      <c r="F165" s="4" t="s">
        <v>4096</v>
      </c>
      <c r="G165" s="4" t="s">
        <v>4097</v>
      </c>
      <c r="H165" s="4" t="s">
        <v>4089</v>
      </c>
      <c r="I165" s="4" t="s">
        <v>4098</v>
      </c>
    </row>
    <row r="166" spans="1:9" ht="114.75">
      <c r="A166" s="4" t="s">
        <v>881</v>
      </c>
      <c r="B166" s="4" t="s">
        <v>147</v>
      </c>
      <c r="C166" s="4" t="s">
        <v>882</v>
      </c>
      <c r="D166" s="4" t="s">
        <v>486</v>
      </c>
      <c r="E166" s="4" t="s">
        <v>3470</v>
      </c>
      <c r="F166" s="4" t="s">
        <v>4099</v>
      </c>
      <c r="G166" s="4" t="s">
        <v>4100</v>
      </c>
      <c r="H166" s="4" t="s">
        <v>4089</v>
      </c>
      <c r="I166" s="4" t="s">
        <v>4101</v>
      </c>
    </row>
    <row r="167" spans="1:9" ht="38.25">
      <c r="A167" s="4" t="s">
        <v>826</v>
      </c>
      <c r="B167" s="4" t="s">
        <v>27</v>
      </c>
      <c r="C167" s="4" t="s">
        <v>827</v>
      </c>
      <c r="D167" s="4" t="s">
        <v>322</v>
      </c>
      <c r="E167" s="4" t="s">
        <v>4102</v>
      </c>
      <c r="F167" s="4" t="s">
        <v>4103</v>
      </c>
      <c r="G167" s="4" t="s">
        <v>4104</v>
      </c>
      <c r="H167" s="4" t="s">
        <v>4089</v>
      </c>
      <c r="I167" s="4" t="s">
        <v>4105</v>
      </c>
    </row>
    <row r="168" spans="1:9" ht="25.5">
      <c r="A168" s="4" t="s">
        <v>335</v>
      </c>
      <c r="B168" s="4" t="s">
        <v>27</v>
      </c>
      <c r="C168" s="4" t="s">
        <v>336</v>
      </c>
      <c r="D168" s="4" t="s">
        <v>44</v>
      </c>
      <c r="E168" s="4" t="s">
        <v>4106</v>
      </c>
      <c r="F168" s="4" t="s">
        <v>4107</v>
      </c>
      <c r="G168" s="4" t="s">
        <v>4108</v>
      </c>
      <c r="H168" s="4" t="s">
        <v>4089</v>
      </c>
      <c r="I168" s="4" t="s">
        <v>4109</v>
      </c>
    </row>
    <row r="169" spans="1:9" ht="51">
      <c r="A169" s="4" t="s">
        <v>1356</v>
      </c>
      <c r="B169" s="4" t="s">
        <v>27</v>
      </c>
      <c r="C169" s="4" t="s">
        <v>1357</v>
      </c>
      <c r="D169" s="4" t="s">
        <v>322</v>
      </c>
      <c r="E169" s="4" t="s">
        <v>4110</v>
      </c>
      <c r="F169" s="4" t="s">
        <v>4111</v>
      </c>
      <c r="G169" s="4" t="s">
        <v>4112</v>
      </c>
      <c r="H169" s="4" t="s">
        <v>4089</v>
      </c>
      <c r="I169" s="4" t="s">
        <v>4113</v>
      </c>
    </row>
    <row r="170" spans="1:9" ht="25.5">
      <c r="A170" s="4" t="s">
        <v>82</v>
      </c>
      <c r="B170" s="4" t="s">
        <v>27</v>
      </c>
      <c r="C170" s="4" t="s">
        <v>83</v>
      </c>
      <c r="D170" s="4" t="s">
        <v>80</v>
      </c>
      <c r="E170" s="4" t="s">
        <v>4114</v>
      </c>
      <c r="F170" s="4" t="s">
        <v>4115</v>
      </c>
      <c r="G170" s="4" t="s">
        <v>4116</v>
      </c>
      <c r="H170" s="4" t="s">
        <v>4089</v>
      </c>
      <c r="I170" s="4" t="s">
        <v>4117</v>
      </c>
    </row>
    <row r="171" spans="1:9" ht="25.5">
      <c r="A171" s="4" t="s">
        <v>78</v>
      </c>
      <c r="B171" s="4" t="s">
        <v>27</v>
      </c>
      <c r="C171" s="4" t="s">
        <v>79</v>
      </c>
      <c r="D171" s="4" t="s">
        <v>80</v>
      </c>
      <c r="E171" s="4" t="s">
        <v>4118</v>
      </c>
      <c r="F171" s="4" t="s">
        <v>4119</v>
      </c>
      <c r="G171" s="4" t="s">
        <v>4120</v>
      </c>
      <c r="H171" s="4" t="s">
        <v>4089</v>
      </c>
      <c r="I171" s="4" t="s">
        <v>4121</v>
      </c>
    </row>
    <row r="172" spans="1:9" ht="25.5">
      <c r="A172" s="4" t="s">
        <v>172</v>
      </c>
      <c r="B172" s="4" t="s">
        <v>27</v>
      </c>
      <c r="C172" s="4" t="s">
        <v>260</v>
      </c>
      <c r="D172" s="4" t="s">
        <v>99</v>
      </c>
      <c r="E172" s="4" t="s">
        <v>4122</v>
      </c>
      <c r="F172" s="4" t="s">
        <v>3888</v>
      </c>
      <c r="G172" s="4" t="s">
        <v>4123</v>
      </c>
      <c r="H172" s="4" t="s">
        <v>4124</v>
      </c>
      <c r="I172" s="4" t="s">
        <v>4125</v>
      </c>
    </row>
    <row r="173" spans="1:9" ht="14.25">
      <c r="A173" s="4" t="s">
        <v>352</v>
      </c>
      <c r="B173" s="4" t="s">
        <v>27</v>
      </c>
      <c r="C173" s="4" t="s">
        <v>353</v>
      </c>
      <c r="D173" s="4" t="s">
        <v>322</v>
      </c>
      <c r="E173" s="4" t="s">
        <v>4126</v>
      </c>
      <c r="F173" s="4" t="s">
        <v>4127</v>
      </c>
      <c r="G173" s="4" t="s">
        <v>4128</v>
      </c>
      <c r="H173" s="4" t="s">
        <v>4124</v>
      </c>
      <c r="I173" s="4" t="s">
        <v>4129</v>
      </c>
    </row>
    <row r="174" spans="1:9" ht="25.5">
      <c r="A174" s="4" t="s">
        <v>596</v>
      </c>
      <c r="B174" s="4" t="s">
        <v>27</v>
      </c>
      <c r="C174" s="4" t="s">
        <v>597</v>
      </c>
      <c r="D174" s="4" t="s">
        <v>76</v>
      </c>
      <c r="E174" s="4" t="s">
        <v>3883</v>
      </c>
      <c r="F174" s="4" t="s">
        <v>4130</v>
      </c>
      <c r="G174" s="4" t="s">
        <v>4131</v>
      </c>
      <c r="H174" s="4" t="s">
        <v>4124</v>
      </c>
      <c r="I174" s="4" t="s">
        <v>4132</v>
      </c>
    </row>
    <row r="175" spans="1:9" ht="25.5">
      <c r="A175" s="4" t="s">
        <v>1312</v>
      </c>
      <c r="B175" s="4" t="s">
        <v>20</v>
      </c>
      <c r="C175" s="4" t="s">
        <v>1313</v>
      </c>
      <c r="D175" s="4" t="s">
        <v>48</v>
      </c>
      <c r="E175" s="4" t="s">
        <v>3812</v>
      </c>
      <c r="F175" s="4" t="s">
        <v>4133</v>
      </c>
      <c r="G175" s="4" t="s">
        <v>4134</v>
      </c>
      <c r="H175" s="4" t="s">
        <v>4124</v>
      </c>
      <c r="I175" s="4" t="s">
        <v>4135</v>
      </c>
    </row>
    <row r="176" spans="1:9" ht="25.5">
      <c r="A176" s="4" t="s">
        <v>432</v>
      </c>
      <c r="B176" s="4" t="s">
        <v>27</v>
      </c>
      <c r="C176" s="4" t="s">
        <v>433</v>
      </c>
      <c r="D176" s="4" t="s">
        <v>44</v>
      </c>
      <c r="E176" s="4" t="s">
        <v>4136</v>
      </c>
      <c r="F176" s="4" t="s">
        <v>4137</v>
      </c>
      <c r="G176" s="4" t="s">
        <v>4138</v>
      </c>
      <c r="H176" s="4" t="s">
        <v>4124</v>
      </c>
      <c r="I176" s="4" t="s">
        <v>4139</v>
      </c>
    </row>
    <row r="177" spans="1:9" ht="38.25">
      <c r="A177" s="4" t="s">
        <v>330</v>
      </c>
      <c r="B177" s="4" t="s">
        <v>20</v>
      </c>
      <c r="C177" s="4" t="s">
        <v>331</v>
      </c>
      <c r="D177" s="4" t="s">
        <v>44</v>
      </c>
      <c r="E177" s="4" t="s">
        <v>4140</v>
      </c>
      <c r="F177" s="4" t="s">
        <v>4141</v>
      </c>
      <c r="G177" s="4" t="s">
        <v>4142</v>
      </c>
      <c r="H177" s="4" t="s">
        <v>4124</v>
      </c>
      <c r="I177" s="4" t="s">
        <v>4143</v>
      </c>
    </row>
    <row r="178" spans="1:9" ht="25.5">
      <c r="A178" s="4" t="s">
        <v>1113</v>
      </c>
      <c r="B178" s="4" t="s">
        <v>147</v>
      </c>
      <c r="C178" s="4" t="s">
        <v>1114</v>
      </c>
      <c r="D178" s="4" t="s">
        <v>76</v>
      </c>
      <c r="E178" s="4" t="s">
        <v>4144</v>
      </c>
      <c r="F178" s="4" t="s">
        <v>3684</v>
      </c>
      <c r="G178" s="4" t="s">
        <v>4145</v>
      </c>
      <c r="H178" s="4" t="s">
        <v>4124</v>
      </c>
      <c r="I178" s="4" t="s">
        <v>4146</v>
      </c>
    </row>
    <row r="179" spans="1:9" ht="38.25">
      <c r="A179" s="4" t="s">
        <v>504</v>
      </c>
      <c r="B179" s="4" t="s">
        <v>20</v>
      </c>
      <c r="C179" s="4" t="s">
        <v>505</v>
      </c>
      <c r="D179" s="4" t="s">
        <v>61</v>
      </c>
      <c r="E179" s="4" t="s">
        <v>4147</v>
      </c>
      <c r="F179" s="4" t="s">
        <v>4148</v>
      </c>
      <c r="G179" s="4" t="s">
        <v>4149</v>
      </c>
      <c r="H179" s="4" t="s">
        <v>4124</v>
      </c>
      <c r="I179" s="4" t="s">
        <v>4150</v>
      </c>
    </row>
    <row r="180" spans="1:9" ht="38.25">
      <c r="A180" s="4" t="s">
        <v>966</v>
      </c>
      <c r="B180" s="4" t="s">
        <v>147</v>
      </c>
      <c r="C180" s="4" t="s">
        <v>967</v>
      </c>
      <c r="D180" s="4" t="s">
        <v>48</v>
      </c>
      <c r="E180" s="4" t="s">
        <v>4151</v>
      </c>
      <c r="F180" s="4" t="s">
        <v>4152</v>
      </c>
      <c r="G180" s="4" t="s">
        <v>4153</v>
      </c>
      <c r="H180" s="4" t="s">
        <v>4154</v>
      </c>
      <c r="I180" s="4" t="s">
        <v>4155</v>
      </c>
    </row>
    <row r="181" spans="1:9" ht="25.5">
      <c r="A181" s="4" t="s">
        <v>101</v>
      </c>
      <c r="B181" s="4" t="s">
        <v>27</v>
      </c>
      <c r="C181" s="4" t="s">
        <v>102</v>
      </c>
      <c r="D181" s="4" t="s">
        <v>99</v>
      </c>
      <c r="E181" s="4" t="s">
        <v>4156</v>
      </c>
      <c r="F181" s="4" t="s">
        <v>4157</v>
      </c>
      <c r="G181" s="4" t="s">
        <v>4158</v>
      </c>
      <c r="H181" s="4" t="s">
        <v>4154</v>
      </c>
      <c r="I181" s="4" t="s">
        <v>4159</v>
      </c>
    </row>
    <row r="182" spans="1:9" ht="14.25">
      <c r="A182" s="4" t="s">
        <v>1341</v>
      </c>
      <c r="B182" s="4" t="s">
        <v>20</v>
      </c>
      <c r="C182" s="4" t="s">
        <v>1342</v>
      </c>
      <c r="D182" s="4" t="s">
        <v>48</v>
      </c>
      <c r="E182" s="4" t="s">
        <v>3466</v>
      </c>
      <c r="F182" s="4" t="s">
        <v>4160</v>
      </c>
      <c r="G182" s="4" t="s">
        <v>4160</v>
      </c>
      <c r="H182" s="4" t="s">
        <v>4154</v>
      </c>
      <c r="I182" s="4" t="s">
        <v>4161</v>
      </c>
    </row>
    <row r="183" spans="1:9" ht="38.25">
      <c r="A183" s="4" t="s">
        <v>1192</v>
      </c>
      <c r="B183" s="4" t="s">
        <v>147</v>
      </c>
      <c r="C183" s="4" t="s">
        <v>1193</v>
      </c>
      <c r="D183" s="4" t="s">
        <v>76</v>
      </c>
      <c r="E183" s="4" t="s">
        <v>3466</v>
      </c>
      <c r="F183" s="4" t="s">
        <v>4162</v>
      </c>
      <c r="G183" s="4" t="s">
        <v>4162</v>
      </c>
      <c r="H183" s="4" t="s">
        <v>4154</v>
      </c>
      <c r="I183" s="4" t="s">
        <v>4163</v>
      </c>
    </row>
    <row r="184" spans="1:9" ht="38.25">
      <c r="A184" s="4" t="s">
        <v>829</v>
      </c>
      <c r="B184" s="4" t="s">
        <v>27</v>
      </c>
      <c r="C184" s="4" t="s">
        <v>830</v>
      </c>
      <c r="D184" s="4" t="s">
        <v>322</v>
      </c>
      <c r="E184" s="4" t="s">
        <v>4164</v>
      </c>
      <c r="F184" s="4" t="s">
        <v>4165</v>
      </c>
      <c r="G184" s="4" t="s">
        <v>4166</v>
      </c>
      <c r="H184" s="4" t="s">
        <v>4154</v>
      </c>
      <c r="I184" s="4" t="s">
        <v>4167</v>
      </c>
    </row>
    <row r="185" spans="1:9" ht="38.25">
      <c r="A185" s="4" t="s">
        <v>581</v>
      </c>
      <c r="B185" s="4" t="s">
        <v>27</v>
      </c>
      <c r="C185" s="4" t="s">
        <v>582</v>
      </c>
      <c r="D185" s="4" t="s">
        <v>76</v>
      </c>
      <c r="E185" s="4" t="s">
        <v>4168</v>
      </c>
      <c r="F185" s="4" t="s">
        <v>4169</v>
      </c>
      <c r="G185" s="4" t="s">
        <v>4170</v>
      </c>
      <c r="H185" s="4" t="s">
        <v>4154</v>
      </c>
      <c r="I185" s="4" t="s">
        <v>4171</v>
      </c>
    </row>
    <row r="186" spans="1:9" ht="25.5">
      <c r="A186" s="4" t="s">
        <v>234</v>
      </c>
      <c r="B186" s="4" t="s">
        <v>27</v>
      </c>
      <c r="C186" s="4" t="s">
        <v>301</v>
      </c>
      <c r="D186" s="4" t="s">
        <v>44</v>
      </c>
      <c r="E186" s="4" t="s">
        <v>4172</v>
      </c>
      <c r="F186" s="4" t="s">
        <v>4173</v>
      </c>
      <c r="G186" s="4" t="s">
        <v>4174</v>
      </c>
      <c r="H186" s="4" t="s">
        <v>4154</v>
      </c>
      <c r="I186" s="4" t="s">
        <v>4175</v>
      </c>
    </row>
    <row r="187" spans="1:9" ht="14.25">
      <c r="A187" s="4" t="s">
        <v>560</v>
      </c>
      <c r="B187" s="4" t="s">
        <v>27</v>
      </c>
      <c r="C187" s="4" t="s">
        <v>561</v>
      </c>
      <c r="D187" s="4" t="s">
        <v>44</v>
      </c>
      <c r="E187" s="4" t="s">
        <v>4176</v>
      </c>
      <c r="F187" s="4" t="s">
        <v>4177</v>
      </c>
      <c r="G187" s="4" t="s">
        <v>4178</v>
      </c>
      <c r="H187" s="4" t="s">
        <v>4154</v>
      </c>
      <c r="I187" s="4" t="s">
        <v>4179</v>
      </c>
    </row>
    <row r="188" spans="1:9" ht="25.5">
      <c r="A188" s="4" t="s">
        <v>141</v>
      </c>
      <c r="B188" s="4" t="s">
        <v>20</v>
      </c>
      <c r="C188" s="4" t="s">
        <v>142</v>
      </c>
      <c r="D188" s="4" t="s">
        <v>80</v>
      </c>
      <c r="E188" s="4" t="s">
        <v>4180</v>
      </c>
      <c r="F188" s="4" t="s">
        <v>4181</v>
      </c>
      <c r="G188" s="4" t="s">
        <v>4182</v>
      </c>
      <c r="H188" s="4" t="s">
        <v>4154</v>
      </c>
      <c r="I188" s="4" t="s">
        <v>4183</v>
      </c>
    </row>
    <row r="189" spans="1:9" ht="38.25">
      <c r="A189" s="4" t="s">
        <v>969</v>
      </c>
      <c r="B189" s="4" t="s">
        <v>147</v>
      </c>
      <c r="C189" s="4" t="s">
        <v>970</v>
      </c>
      <c r="D189" s="4" t="s">
        <v>76</v>
      </c>
      <c r="E189" s="4" t="s">
        <v>4184</v>
      </c>
      <c r="F189" s="4" t="s">
        <v>4185</v>
      </c>
      <c r="G189" s="4" t="s">
        <v>4186</v>
      </c>
      <c r="H189" s="4" t="s">
        <v>4154</v>
      </c>
      <c r="I189" s="4" t="s">
        <v>4187</v>
      </c>
    </row>
    <row r="190" spans="1:9" ht="38.25">
      <c r="A190" s="4" t="s">
        <v>1329</v>
      </c>
      <c r="B190" s="4" t="s">
        <v>27</v>
      </c>
      <c r="C190" s="4" t="s">
        <v>1330</v>
      </c>
      <c r="D190" s="4" t="s">
        <v>76</v>
      </c>
      <c r="E190" s="4" t="s">
        <v>4188</v>
      </c>
      <c r="F190" s="4" t="s">
        <v>4189</v>
      </c>
      <c r="G190" s="4" t="s">
        <v>4190</v>
      </c>
      <c r="H190" s="4" t="s">
        <v>4154</v>
      </c>
      <c r="I190" s="4" t="s">
        <v>4191</v>
      </c>
    </row>
    <row r="191" spans="1:9" ht="14.25">
      <c r="A191" s="4" t="s">
        <v>85</v>
      </c>
      <c r="B191" s="4" t="s">
        <v>20</v>
      </c>
      <c r="C191" s="4" t="s">
        <v>86</v>
      </c>
      <c r="D191" s="4" t="s">
        <v>44</v>
      </c>
      <c r="E191" s="4" t="s">
        <v>4048</v>
      </c>
      <c r="F191" s="4" t="s">
        <v>4192</v>
      </c>
      <c r="G191" s="4" t="s">
        <v>4193</v>
      </c>
      <c r="H191" s="4" t="s">
        <v>4194</v>
      </c>
      <c r="I191" s="4" t="s">
        <v>4195</v>
      </c>
    </row>
    <row r="192" spans="1:9" ht="25.5">
      <c r="A192" s="4" t="s">
        <v>113</v>
      </c>
      <c r="B192" s="4" t="s">
        <v>27</v>
      </c>
      <c r="C192" s="4" t="s">
        <v>114</v>
      </c>
      <c r="D192" s="4" t="s">
        <v>99</v>
      </c>
      <c r="E192" s="4" t="s">
        <v>4196</v>
      </c>
      <c r="F192" s="4" t="s">
        <v>4061</v>
      </c>
      <c r="G192" s="4" t="s">
        <v>4197</v>
      </c>
      <c r="H192" s="4" t="s">
        <v>4194</v>
      </c>
      <c r="I192" s="4" t="s">
        <v>4198</v>
      </c>
    </row>
    <row r="193" spans="1:9" ht="25.5">
      <c r="A193" s="6" t="s">
        <v>851</v>
      </c>
      <c r="B193" s="6" t="s">
        <v>27</v>
      </c>
      <c r="C193" s="6" t="s">
        <v>852</v>
      </c>
      <c r="D193" s="6" t="s">
        <v>322</v>
      </c>
      <c r="E193" s="6" t="s">
        <v>4199</v>
      </c>
      <c r="F193" s="6" t="s">
        <v>4200</v>
      </c>
      <c r="G193" s="6" t="s">
        <v>4201</v>
      </c>
      <c r="H193" s="6" t="s">
        <v>4194</v>
      </c>
      <c r="I193" s="6" t="s">
        <v>4202</v>
      </c>
    </row>
    <row r="194" spans="1:9" ht="38.25">
      <c r="A194" s="6" t="s">
        <v>584</v>
      </c>
      <c r="B194" s="6" t="s">
        <v>20</v>
      </c>
      <c r="C194" s="6" t="s">
        <v>585</v>
      </c>
      <c r="D194" s="6" t="s">
        <v>48</v>
      </c>
      <c r="E194" s="6" t="s">
        <v>4168</v>
      </c>
      <c r="F194" s="6" t="s">
        <v>4203</v>
      </c>
      <c r="G194" s="6" t="s">
        <v>4204</v>
      </c>
      <c r="H194" s="6" t="s">
        <v>4194</v>
      </c>
      <c r="I194" s="6" t="s">
        <v>4205</v>
      </c>
    </row>
    <row r="195" spans="1:9" ht="38.25">
      <c r="A195" s="6" t="s">
        <v>526</v>
      </c>
      <c r="B195" s="6" t="s">
        <v>27</v>
      </c>
      <c r="C195" s="6" t="s">
        <v>527</v>
      </c>
      <c r="D195" s="6" t="s">
        <v>44</v>
      </c>
      <c r="E195" s="6" t="s">
        <v>4206</v>
      </c>
      <c r="F195" s="6" t="s">
        <v>4207</v>
      </c>
      <c r="G195" s="6" t="s">
        <v>4208</v>
      </c>
      <c r="H195" s="6" t="s">
        <v>4194</v>
      </c>
      <c r="I195" s="6" t="s">
        <v>4209</v>
      </c>
    </row>
    <row r="196" spans="1:9" ht="38.25">
      <c r="A196" s="6" t="s">
        <v>602</v>
      </c>
      <c r="B196" s="6" t="s">
        <v>20</v>
      </c>
      <c r="C196" s="6" t="s">
        <v>603</v>
      </c>
      <c r="D196" s="6" t="s">
        <v>48</v>
      </c>
      <c r="E196" s="6" t="s">
        <v>4168</v>
      </c>
      <c r="F196" s="6" t="s">
        <v>4210</v>
      </c>
      <c r="G196" s="6" t="s">
        <v>4211</v>
      </c>
      <c r="H196" s="6" t="s">
        <v>4194</v>
      </c>
      <c r="I196" s="6" t="s">
        <v>4212</v>
      </c>
    </row>
    <row r="197" spans="1:9" ht="25.5">
      <c r="A197" s="6" t="s">
        <v>185</v>
      </c>
      <c r="B197" s="6" t="s">
        <v>27</v>
      </c>
      <c r="C197" s="6" t="s">
        <v>186</v>
      </c>
      <c r="D197" s="6" t="s">
        <v>99</v>
      </c>
      <c r="E197" s="6" t="s">
        <v>4213</v>
      </c>
      <c r="F197" s="6" t="s">
        <v>3746</v>
      </c>
      <c r="G197" s="6" t="s">
        <v>4214</v>
      </c>
      <c r="H197" s="6" t="s">
        <v>4194</v>
      </c>
      <c r="I197" s="6" t="s">
        <v>4215</v>
      </c>
    </row>
    <row r="198" spans="1:9" ht="25.5">
      <c r="A198" s="6" t="s">
        <v>1479</v>
      </c>
      <c r="B198" s="6" t="s">
        <v>20</v>
      </c>
      <c r="C198" s="6" t="s">
        <v>1480</v>
      </c>
      <c r="D198" s="6" t="s">
        <v>1481</v>
      </c>
      <c r="E198" s="6" t="s">
        <v>4216</v>
      </c>
      <c r="F198" s="6" t="s">
        <v>4217</v>
      </c>
      <c r="G198" s="6" t="s">
        <v>4218</v>
      </c>
      <c r="H198" s="6" t="s">
        <v>4194</v>
      </c>
      <c r="I198" s="6" t="s">
        <v>4219</v>
      </c>
    </row>
    <row r="199" spans="1:9" ht="25.5">
      <c r="A199" s="6" t="s">
        <v>722</v>
      </c>
      <c r="B199" s="6" t="s">
        <v>20</v>
      </c>
      <c r="C199" s="6" t="s">
        <v>723</v>
      </c>
      <c r="D199" s="6" t="s">
        <v>80</v>
      </c>
      <c r="E199" s="6" t="s">
        <v>4220</v>
      </c>
      <c r="F199" s="6" t="s">
        <v>4181</v>
      </c>
      <c r="G199" s="6" t="s">
        <v>4221</v>
      </c>
      <c r="H199" s="6" t="s">
        <v>4194</v>
      </c>
      <c r="I199" s="6" t="s">
        <v>4222</v>
      </c>
    </row>
    <row r="200" spans="1:9" ht="25.5">
      <c r="A200" s="6" t="s">
        <v>692</v>
      </c>
      <c r="B200" s="6" t="s">
        <v>27</v>
      </c>
      <c r="C200" s="6" t="s">
        <v>693</v>
      </c>
      <c r="D200" s="6" t="s">
        <v>76</v>
      </c>
      <c r="E200" s="6" t="s">
        <v>4188</v>
      </c>
      <c r="F200" s="6" t="s">
        <v>4223</v>
      </c>
      <c r="G200" s="6" t="s">
        <v>4224</v>
      </c>
      <c r="H200" s="6" t="s">
        <v>4194</v>
      </c>
      <c r="I200" s="6" t="s">
        <v>4225</v>
      </c>
    </row>
    <row r="201" spans="1:9" ht="38.25">
      <c r="A201" s="6" t="s">
        <v>636</v>
      </c>
      <c r="B201" s="6" t="s">
        <v>27</v>
      </c>
      <c r="C201" s="6" t="s">
        <v>637</v>
      </c>
      <c r="D201" s="6" t="s">
        <v>76</v>
      </c>
      <c r="E201" s="6" t="s">
        <v>4079</v>
      </c>
      <c r="F201" s="6" t="s">
        <v>4226</v>
      </c>
      <c r="G201" s="6" t="s">
        <v>4227</v>
      </c>
      <c r="H201" s="6" t="s">
        <v>4194</v>
      </c>
      <c r="I201" s="6" t="s">
        <v>4228</v>
      </c>
    </row>
    <row r="202" spans="1:9" ht="25.5">
      <c r="A202" s="6" t="s">
        <v>645</v>
      </c>
      <c r="B202" s="6" t="s">
        <v>20</v>
      </c>
      <c r="C202" s="6" t="s">
        <v>646</v>
      </c>
      <c r="D202" s="6" t="s">
        <v>48</v>
      </c>
      <c r="E202" s="6" t="s">
        <v>4168</v>
      </c>
      <c r="F202" s="6" t="s">
        <v>4229</v>
      </c>
      <c r="G202" s="6" t="s">
        <v>4230</v>
      </c>
      <c r="H202" s="6" t="s">
        <v>4231</v>
      </c>
      <c r="I202" s="6" t="s">
        <v>4232</v>
      </c>
    </row>
    <row r="203" spans="1:9" ht="25.5">
      <c r="A203" s="6" t="s">
        <v>208</v>
      </c>
      <c r="B203" s="6" t="s">
        <v>27</v>
      </c>
      <c r="C203" s="6" t="s">
        <v>209</v>
      </c>
      <c r="D203" s="6" t="s">
        <v>99</v>
      </c>
      <c r="E203" s="6" t="s">
        <v>4233</v>
      </c>
      <c r="F203" s="6" t="s">
        <v>4234</v>
      </c>
      <c r="G203" s="6" t="s">
        <v>4235</v>
      </c>
      <c r="H203" s="6" t="s">
        <v>4231</v>
      </c>
      <c r="I203" s="6" t="s">
        <v>4236</v>
      </c>
    </row>
    <row r="204" spans="1:9" ht="25.5">
      <c r="A204" s="6" t="s">
        <v>630</v>
      </c>
      <c r="B204" s="6" t="s">
        <v>27</v>
      </c>
      <c r="C204" s="6" t="s">
        <v>631</v>
      </c>
      <c r="D204" s="6" t="s">
        <v>76</v>
      </c>
      <c r="E204" s="6" t="s">
        <v>4079</v>
      </c>
      <c r="F204" s="6" t="s">
        <v>4237</v>
      </c>
      <c r="G204" s="6" t="s">
        <v>4238</v>
      </c>
      <c r="H204" s="6" t="s">
        <v>4231</v>
      </c>
      <c r="I204" s="6" t="s">
        <v>4239</v>
      </c>
    </row>
    <row r="205" spans="1:9" ht="38.25">
      <c r="A205" s="6" t="s">
        <v>1444</v>
      </c>
      <c r="B205" s="6" t="s">
        <v>20</v>
      </c>
      <c r="C205" s="6" t="s">
        <v>1445</v>
      </c>
      <c r="D205" s="6" t="s">
        <v>44</v>
      </c>
      <c r="E205" s="6" t="s">
        <v>3803</v>
      </c>
      <c r="F205" s="6" t="s">
        <v>4240</v>
      </c>
      <c r="G205" s="6" t="s">
        <v>4241</v>
      </c>
      <c r="H205" s="6" t="s">
        <v>4231</v>
      </c>
      <c r="I205" s="6" t="s">
        <v>4242</v>
      </c>
    </row>
    <row r="206" spans="1:9" ht="25.5">
      <c r="A206" s="6" t="s">
        <v>340</v>
      </c>
      <c r="B206" s="6" t="s">
        <v>27</v>
      </c>
      <c r="C206" s="6" t="s">
        <v>341</v>
      </c>
      <c r="D206" s="6" t="s">
        <v>44</v>
      </c>
      <c r="E206" s="6" t="s">
        <v>4243</v>
      </c>
      <c r="F206" s="6" t="s">
        <v>4244</v>
      </c>
      <c r="G206" s="6" t="s">
        <v>4245</v>
      </c>
      <c r="H206" s="6" t="s">
        <v>4231</v>
      </c>
      <c r="I206" s="6" t="s">
        <v>4246</v>
      </c>
    </row>
    <row r="207" spans="1:9" ht="25.5">
      <c r="A207" s="6" t="s">
        <v>234</v>
      </c>
      <c r="B207" s="6" t="s">
        <v>27</v>
      </c>
      <c r="C207" s="6" t="s">
        <v>235</v>
      </c>
      <c r="D207" s="6" t="s">
        <v>44</v>
      </c>
      <c r="E207" s="6" t="s">
        <v>4247</v>
      </c>
      <c r="F207" s="6" t="s">
        <v>4173</v>
      </c>
      <c r="G207" s="6" t="s">
        <v>4248</v>
      </c>
      <c r="H207" s="6" t="s">
        <v>4231</v>
      </c>
      <c r="I207" s="6" t="s">
        <v>4249</v>
      </c>
    </row>
    <row r="208" spans="1:9" ht="14.25">
      <c r="A208" s="6" t="s">
        <v>642</v>
      </c>
      <c r="B208" s="6" t="s">
        <v>627</v>
      </c>
      <c r="C208" s="6" t="s">
        <v>643</v>
      </c>
      <c r="D208" s="6" t="s">
        <v>48</v>
      </c>
      <c r="E208" s="6" t="s">
        <v>4079</v>
      </c>
      <c r="F208" s="6" t="s">
        <v>4250</v>
      </c>
      <c r="G208" s="6" t="s">
        <v>4251</v>
      </c>
      <c r="H208" s="6" t="s">
        <v>4231</v>
      </c>
      <c r="I208" s="6" t="s">
        <v>4252</v>
      </c>
    </row>
    <row r="209" spans="1:9" ht="38.25">
      <c r="A209" s="6" t="s">
        <v>1004</v>
      </c>
      <c r="B209" s="6" t="s">
        <v>147</v>
      </c>
      <c r="C209" s="6" t="s">
        <v>1005</v>
      </c>
      <c r="D209" s="6" t="s">
        <v>76</v>
      </c>
      <c r="E209" s="6" t="s">
        <v>4253</v>
      </c>
      <c r="F209" s="6" t="s">
        <v>4254</v>
      </c>
      <c r="G209" s="6" t="s">
        <v>4255</v>
      </c>
      <c r="H209" s="6" t="s">
        <v>4231</v>
      </c>
      <c r="I209" s="6" t="s">
        <v>4035</v>
      </c>
    </row>
    <row r="210" spans="1:9" ht="25.5">
      <c r="A210" s="6" t="s">
        <v>138</v>
      </c>
      <c r="B210" s="6" t="s">
        <v>27</v>
      </c>
      <c r="C210" s="6" t="s">
        <v>1410</v>
      </c>
      <c r="D210" s="6" t="s">
        <v>44</v>
      </c>
      <c r="E210" s="6" t="s">
        <v>4256</v>
      </c>
      <c r="F210" s="6" t="s">
        <v>3661</v>
      </c>
      <c r="G210" s="6" t="s">
        <v>4257</v>
      </c>
      <c r="H210" s="6" t="s">
        <v>4231</v>
      </c>
      <c r="I210" s="6" t="s">
        <v>4258</v>
      </c>
    </row>
    <row r="211" spans="1:9" ht="38.25">
      <c r="A211" s="6" t="s">
        <v>1039</v>
      </c>
      <c r="B211" s="6" t="s">
        <v>27</v>
      </c>
      <c r="C211" s="6" t="s">
        <v>1040</v>
      </c>
      <c r="D211" s="6" t="s">
        <v>322</v>
      </c>
      <c r="E211" s="6" t="s">
        <v>4259</v>
      </c>
      <c r="F211" s="6" t="s">
        <v>3670</v>
      </c>
      <c r="G211" s="6" t="s">
        <v>4260</v>
      </c>
      <c r="H211" s="6" t="s">
        <v>4231</v>
      </c>
      <c r="I211" s="6" t="s">
        <v>4261</v>
      </c>
    </row>
    <row r="212" spans="1:9" ht="25.5">
      <c r="A212" s="6" t="s">
        <v>998</v>
      </c>
      <c r="B212" s="6" t="s">
        <v>27</v>
      </c>
      <c r="C212" s="6" t="s">
        <v>999</v>
      </c>
      <c r="D212" s="6" t="s">
        <v>76</v>
      </c>
      <c r="E212" s="6" t="s">
        <v>4262</v>
      </c>
      <c r="F212" s="6" t="s">
        <v>4263</v>
      </c>
      <c r="G212" s="6" t="s">
        <v>4264</v>
      </c>
      <c r="H212" s="6" t="s">
        <v>4231</v>
      </c>
      <c r="I212" s="6" t="s">
        <v>4265</v>
      </c>
    </row>
    <row r="213" spans="1:9" ht="25.5">
      <c r="A213" s="6" t="s">
        <v>104</v>
      </c>
      <c r="B213" s="6" t="s">
        <v>27</v>
      </c>
      <c r="C213" s="6" t="s">
        <v>105</v>
      </c>
      <c r="D213" s="6" t="s">
        <v>99</v>
      </c>
      <c r="E213" s="6" t="s">
        <v>4266</v>
      </c>
      <c r="F213" s="6" t="s">
        <v>4267</v>
      </c>
      <c r="G213" s="6" t="s">
        <v>4268</v>
      </c>
      <c r="H213" s="6" t="s">
        <v>4231</v>
      </c>
      <c r="I213" s="6" t="s">
        <v>4269</v>
      </c>
    </row>
    <row r="214" spans="1:9" ht="25.5">
      <c r="A214" s="6" t="s">
        <v>608</v>
      </c>
      <c r="B214" s="6" t="s">
        <v>27</v>
      </c>
      <c r="C214" s="6" t="s">
        <v>609</v>
      </c>
      <c r="D214" s="6" t="s">
        <v>76</v>
      </c>
      <c r="E214" s="6" t="s">
        <v>4083</v>
      </c>
      <c r="F214" s="6" t="s">
        <v>4270</v>
      </c>
      <c r="G214" s="6" t="s">
        <v>4271</v>
      </c>
      <c r="H214" s="6" t="s">
        <v>4231</v>
      </c>
      <c r="I214" s="6" t="s">
        <v>4272</v>
      </c>
    </row>
    <row r="215" spans="1:9" ht="25.5">
      <c r="A215" s="6" t="s">
        <v>132</v>
      </c>
      <c r="B215" s="6" t="s">
        <v>27</v>
      </c>
      <c r="C215" s="6" t="s">
        <v>197</v>
      </c>
      <c r="D215" s="6" t="s">
        <v>99</v>
      </c>
      <c r="E215" s="6" t="s">
        <v>4273</v>
      </c>
      <c r="F215" s="6" t="s">
        <v>4274</v>
      </c>
      <c r="G215" s="6" t="s">
        <v>4275</v>
      </c>
      <c r="H215" s="6" t="s">
        <v>4231</v>
      </c>
      <c r="I215" s="6" t="s">
        <v>4276</v>
      </c>
    </row>
    <row r="216" spans="1:9" ht="38.25">
      <c r="A216" s="6" t="s">
        <v>617</v>
      </c>
      <c r="B216" s="6" t="s">
        <v>20</v>
      </c>
      <c r="C216" s="6" t="s">
        <v>618</v>
      </c>
      <c r="D216" s="6" t="s">
        <v>48</v>
      </c>
      <c r="E216" s="6" t="s">
        <v>4079</v>
      </c>
      <c r="F216" s="6" t="s">
        <v>4277</v>
      </c>
      <c r="G216" s="6" t="s">
        <v>4278</v>
      </c>
      <c r="H216" s="6" t="s">
        <v>4279</v>
      </c>
      <c r="I216" s="6" t="s">
        <v>4280</v>
      </c>
    </row>
    <row r="217" spans="1:9" ht="25.5">
      <c r="A217" s="6" t="s">
        <v>231</v>
      </c>
      <c r="B217" s="6" t="s">
        <v>27</v>
      </c>
      <c r="C217" s="6" t="s">
        <v>232</v>
      </c>
      <c r="D217" s="6" t="s">
        <v>99</v>
      </c>
      <c r="E217" s="6" t="s">
        <v>4281</v>
      </c>
      <c r="F217" s="6" t="s">
        <v>4282</v>
      </c>
      <c r="G217" s="6" t="s">
        <v>4283</v>
      </c>
      <c r="H217" s="6" t="s">
        <v>4279</v>
      </c>
      <c r="I217" s="6" t="s">
        <v>4284</v>
      </c>
    </row>
    <row r="218" spans="1:9" ht="14.25">
      <c r="A218" s="6" t="s">
        <v>445</v>
      </c>
      <c r="B218" s="6" t="s">
        <v>20</v>
      </c>
      <c r="C218" s="6" t="s">
        <v>446</v>
      </c>
      <c r="D218" s="6" t="s">
        <v>61</v>
      </c>
      <c r="E218" s="6" t="s">
        <v>4285</v>
      </c>
      <c r="F218" s="6" t="s">
        <v>4286</v>
      </c>
      <c r="G218" s="6" t="s">
        <v>4287</v>
      </c>
      <c r="H218" s="6" t="s">
        <v>4279</v>
      </c>
      <c r="I218" s="6" t="s">
        <v>4288</v>
      </c>
    </row>
    <row r="219" spans="1:9" ht="14.25">
      <c r="A219" s="6" t="s">
        <v>132</v>
      </c>
      <c r="B219" s="6" t="s">
        <v>27</v>
      </c>
      <c r="C219" s="6" t="s">
        <v>133</v>
      </c>
      <c r="D219" s="6" t="s">
        <v>99</v>
      </c>
      <c r="E219" s="6" t="s">
        <v>4289</v>
      </c>
      <c r="F219" s="6" t="s">
        <v>4274</v>
      </c>
      <c r="G219" s="6" t="s">
        <v>4290</v>
      </c>
      <c r="H219" s="6" t="s">
        <v>4279</v>
      </c>
      <c r="I219" s="6" t="s">
        <v>4291</v>
      </c>
    </row>
    <row r="220" spans="1:9" ht="25.5">
      <c r="A220" s="6" t="s">
        <v>542</v>
      </c>
      <c r="B220" s="6" t="s">
        <v>27</v>
      </c>
      <c r="C220" s="6" t="s">
        <v>543</v>
      </c>
      <c r="D220" s="6" t="s">
        <v>76</v>
      </c>
      <c r="E220" s="6" t="s">
        <v>4292</v>
      </c>
      <c r="F220" s="6" t="s">
        <v>4293</v>
      </c>
      <c r="G220" s="6" t="s">
        <v>4294</v>
      </c>
      <c r="H220" s="6" t="s">
        <v>4279</v>
      </c>
      <c r="I220" s="6" t="s">
        <v>4295</v>
      </c>
    </row>
    <row r="221" spans="1:9" ht="38.25">
      <c r="A221" s="6" t="s">
        <v>1338</v>
      </c>
      <c r="B221" s="6" t="s">
        <v>27</v>
      </c>
      <c r="C221" s="6" t="s">
        <v>1339</v>
      </c>
      <c r="D221" s="6" t="s">
        <v>76</v>
      </c>
      <c r="E221" s="6" t="s">
        <v>3812</v>
      </c>
      <c r="F221" s="6" t="s">
        <v>4296</v>
      </c>
      <c r="G221" s="6" t="s">
        <v>4297</v>
      </c>
      <c r="H221" s="6" t="s">
        <v>4279</v>
      </c>
      <c r="I221" s="6" t="s">
        <v>4298</v>
      </c>
    </row>
    <row r="222" spans="1:9" ht="25.5">
      <c r="A222" s="6" t="s">
        <v>1066</v>
      </c>
      <c r="B222" s="6" t="s">
        <v>147</v>
      </c>
      <c r="C222" s="6" t="s">
        <v>1067</v>
      </c>
      <c r="D222" s="6" t="s">
        <v>1064</v>
      </c>
      <c r="E222" s="6" t="s">
        <v>4079</v>
      </c>
      <c r="F222" s="6" t="s">
        <v>4299</v>
      </c>
      <c r="G222" s="6" t="s">
        <v>4300</v>
      </c>
      <c r="H222" s="6" t="s">
        <v>4279</v>
      </c>
      <c r="I222" s="6" t="s">
        <v>4301</v>
      </c>
    </row>
    <row r="223" spans="1:9" ht="25.5">
      <c r="A223" s="6" t="s">
        <v>74</v>
      </c>
      <c r="B223" s="6" t="s">
        <v>27</v>
      </c>
      <c r="C223" s="6" t="s">
        <v>75</v>
      </c>
      <c r="D223" s="6" t="s">
        <v>76</v>
      </c>
      <c r="E223" s="6" t="s">
        <v>4302</v>
      </c>
      <c r="F223" s="6" t="s">
        <v>4303</v>
      </c>
      <c r="G223" s="6" t="s">
        <v>4304</v>
      </c>
      <c r="H223" s="6" t="s">
        <v>4279</v>
      </c>
      <c r="I223" s="6" t="s">
        <v>4305</v>
      </c>
    </row>
    <row r="224" spans="1:9" ht="38.25">
      <c r="A224" s="6" t="s">
        <v>1036</v>
      </c>
      <c r="B224" s="6" t="s">
        <v>27</v>
      </c>
      <c r="C224" s="6" t="s">
        <v>1037</v>
      </c>
      <c r="D224" s="6" t="s">
        <v>322</v>
      </c>
      <c r="E224" s="6" t="s">
        <v>4306</v>
      </c>
      <c r="F224" s="6" t="s">
        <v>4307</v>
      </c>
      <c r="G224" s="6" t="s">
        <v>4308</v>
      </c>
      <c r="H224" s="6" t="s">
        <v>4279</v>
      </c>
      <c r="I224" s="6" t="s">
        <v>4309</v>
      </c>
    </row>
    <row r="225" spans="1:9" ht="25.5">
      <c r="A225" s="6" t="s">
        <v>656</v>
      </c>
      <c r="B225" s="6" t="s">
        <v>27</v>
      </c>
      <c r="C225" s="6" t="s">
        <v>657</v>
      </c>
      <c r="D225" s="6" t="s">
        <v>322</v>
      </c>
      <c r="E225" s="6" t="s">
        <v>4310</v>
      </c>
      <c r="F225" s="6" t="s">
        <v>4311</v>
      </c>
      <c r="G225" s="6" t="s">
        <v>4312</v>
      </c>
      <c r="H225" s="6" t="s">
        <v>4279</v>
      </c>
      <c r="I225" s="6" t="s">
        <v>4313</v>
      </c>
    </row>
    <row r="226" spans="1:9" ht="25.5">
      <c r="A226" s="6" t="s">
        <v>683</v>
      </c>
      <c r="B226" s="6" t="s">
        <v>27</v>
      </c>
      <c r="C226" s="6" t="s">
        <v>684</v>
      </c>
      <c r="D226" s="6" t="s">
        <v>322</v>
      </c>
      <c r="E226" s="6" t="s">
        <v>4314</v>
      </c>
      <c r="F226" s="6" t="s">
        <v>4315</v>
      </c>
      <c r="G226" s="6" t="s">
        <v>4316</v>
      </c>
      <c r="H226" s="6" t="s">
        <v>4279</v>
      </c>
      <c r="I226" s="6" t="s">
        <v>4317</v>
      </c>
    </row>
    <row r="227" spans="1:9" ht="14.25">
      <c r="A227" s="6" t="s">
        <v>1158</v>
      </c>
      <c r="B227" s="6" t="s">
        <v>627</v>
      </c>
      <c r="C227" s="6" t="s">
        <v>1159</v>
      </c>
      <c r="D227" s="6" t="s">
        <v>48</v>
      </c>
      <c r="E227" s="6" t="s">
        <v>3470</v>
      </c>
      <c r="F227" s="6" t="s">
        <v>4318</v>
      </c>
      <c r="G227" s="6" t="s">
        <v>4319</v>
      </c>
      <c r="H227" s="6" t="s">
        <v>4279</v>
      </c>
      <c r="I227" s="6" t="s">
        <v>4320</v>
      </c>
    </row>
    <row r="228" spans="1:9" ht="25.5">
      <c r="A228" s="6" t="s">
        <v>1168</v>
      </c>
      <c r="B228" s="6" t="s">
        <v>20</v>
      </c>
      <c r="C228" s="6" t="s">
        <v>1169</v>
      </c>
      <c r="D228" s="6" t="s">
        <v>61</v>
      </c>
      <c r="E228" s="6" t="s">
        <v>4306</v>
      </c>
      <c r="F228" s="6" t="s">
        <v>4321</v>
      </c>
      <c r="G228" s="6" t="s">
        <v>4322</v>
      </c>
      <c r="H228" s="6" t="s">
        <v>4279</v>
      </c>
      <c r="I228" s="6" t="s">
        <v>4323</v>
      </c>
    </row>
    <row r="229" spans="1:9" ht="38.25">
      <c r="A229" s="6" t="s">
        <v>633</v>
      </c>
      <c r="B229" s="6" t="s">
        <v>27</v>
      </c>
      <c r="C229" s="6" t="s">
        <v>634</v>
      </c>
      <c r="D229" s="6" t="s">
        <v>76</v>
      </c>
      <c r="E229" s="6" t="s">
        <v>4079</v>
      </c>
      <c r="F229" s="6" t="s">
        <v>4324</v>
      </c>
      <c r="G229" s="6" t="s">
        <v>4325</v>
      </c>
      <c r="H229" s="6" t="s">
        <v>4279</v>
      </c>
      <c r="I229" s="6" t="s">
        <v>4326</v>
      </c>
    </row>
    <row r="230" spans="1:9" ht="25.5">
      <c r="A230" s="6" t="s">
        <v>1457</v>
      </c>
      <c r="B230" s="6" t="s">
        <v>27</v>
      </c>
      <c r="C230" s="6" t="s">
        <v>1458</v>
      </c>
      <c r="D230" s="6" t="s">
        <v>322</v>
      </c>
      <c r="E230" s="6" t="s">
        <v>4327</v>
      </c>
      <c r="F230" s="6" t="s">
        <v>4328</v>
      </c>
      <c r="G230" s="6" t="s">
        <v>4329</v>
      </c>
      <c r="H230" s="6" t="s">
        <v>4279</v>
      </c>
      <c r="I230" s="6" t="s">
        <v>4330</v>
      </c>
    </row>
    <row r="231" spans="1:9" ht="25.5">
      <c r="A231" s="6" t="s">
        <v>907</v>
      </c>
      <c r="B231" s="6" t="s">
        <v>27</v>
      </c>
      <c r="C231" s="6" t="s">
        <v>908</v>
      </c>
      <c r="D231" s="6" t="s">
        <v>76</v>
      </c>
      <c r="E231" s="6" t="s">
        <v>4259</v>
      </c>
      <c r="F231" s="6" t="s">
        <v>4331</v>
      </c>
      <c r="G231" s="6" t="s">
        <v>4332</v>
      </c>
      <c r="H231" s="6" t="s">
        <v>4333</v>
      </c>
      <c r="I231" s="6" t="s">
        <v>4334</v>
      </c>
    </row>
    <row r="232" spans="1:9" ht="38.25">
      <c r="A232" s="6" t="s">
        <v>611</v>
      </c>
      <c r="B232" s="6" t="s">
        <v>27</v>
      </c>
      <c r="C232" s="6" t="s">
        <v>612</v>
      </c>
      <c r="D232" s="6" t="s">
        <v>76</v>
      </c>
      <c r="E232" s="6" t="s">
        <v>3470</v>
      </c>
      <c r="F232" s="6" t="s">
        <v>4335</v>
      </c>
      <c r="G232" s="6" t="s">
        <v>4336</v>
      </c>
      <c r="H232" s="6" t="s">
        <v>4333</v>
      </c>
      <c r="I232" s="6" t="s">
        <v>4337</v>
      </c>
    </row>
    <row r="233" spans="1:9" ht="25.5">
      <c r="A233" s="6" t="s">
        <v>710</v>
      </c>
      <c r="B233" s="6" t="s">
        <v>27</v>
      </c>
      <c r="C233" s="6" t="s">
        <v>711</v>
      </c>
      <c r="D233" s="6" t="s">
        <v>76</v>
      </c>
      <c r="E233" s="6" t="s">
        <v>3722</v>
      </c>
      <c r="F233" s="6" t="s">
        <v>4338</v>
      </c>
      <c r="G233" s="6" t="s">
        <v>4339</v>
      </c>
      <c r="H233" s="6" t="s">
        <v>4333</v>
      </c>
      <c r="I233" s="6" t="s">
        <v>4340</v>
      </c>
    </row>
    <row r="234" spans="1:9" ht="25.5">
      <c r="A234" s="6" t="s">
        <v>150</v>
      </c>
      <c r="B234" s="6" t="s">
        <v>27</v>
      </c>
      <c r="C234" s="6" t="s">
        <v>151</v>
      </c>
      <c r="D234" s="6" t="s">
        <v>44</v>
      </c>
      <c r="E234" s="6" t="s">
        <v>4341</v>
      </c>
      <c r="F234" s="6" t="s">
        <v>4342</v>
      </c>
      <c r="G234" s="6" t="s">
        <v>4343</v>
      </c>
      <c r="H234" s="6" t="s">
        <v>4333</v>
      </c>
      <c r="I234" s="6" t="s">
        <v>4344</v>
      </c>
    </row>
    <row r="235" spans="1:9" ht="38.25">
      <c r="A235" s="6" t="s">
        <v>512</v>
      </c>
      <c r="B235" s="6" t="s">
        <v>20</v>
      </c>
      <c r="C235" s="6" t="s">
        <v>513</v>
      </c>
      <c r="D235" s="6" t="s">
        <v>514</v>
      </c>
      <c r="E235" s="6" t="s">
        <v>3470</v>
      </c>
      <c r="F235" s="6" t="s">
        <v>4345</v>
      </c>
      <c r="G235" s="6" t="s">
        <v>4346</v>
      </c>
      <c r="H235" s="6" t="s">
        <v>4333</v>
      </c>
      <c r="I235" s="6" t="s">
        <v>4347</v>
      </c>
    </row>
    <row r="236" spans="1:9" ht="38.25">
      <c r="A236" s="6" t="s">
        <v>1335</v>
      </c>
      <c r="B236" s="6" t="s">
        <v>27</v>
      </c>
      <c r="C236" s="6" t="s">
        <v>1336</v>
      </c>
      <c r="D236" s="6" t="s">
        <v>322</v>
      </c>
      <c r="E236" s="6" t="s">
        <v>3812</v>
      </c>
      <c r="F236" s="6" t="s">
        <v>4348</v>
      </c>
      <c r="G236" s="6" t="s">
        <v>4349</v>
      </c>
      <c r="H236" s="6" t="s">
        <v>4333</v>
      </c>
      <c r="I236" s="6" t="s">
        <v>4350</v>
      </c>
    </row>
    <row r="237" spans="1:9" ht="25.5">
      <c r="A237" s="6" t="s">
        <v>878</v>
      </c>
      <c r="B237" s="6" t="s">
        <v>20</v>
      </c>
      <c r="C237" s="6" t="s">
        <v>879</v>
      </c>
      <c r="D237" s="6" t="s">
        <v>48</v>
      </c>
      <c r="E237" s="6" t="s">
        <v>3872</v>
      </c>
      <c r="F237" s="6" t="s">
        <v>4351</v>
      </c>
      <c r="G237" s="6" t="s">
        <v>4352</v>
      </c>
      <c r="H237" s="6" t="s">
        <v>4333</v>
      </c>
      <c r="I237" s="6" t="s">
        <v>4353</v>
      </c>
    </row>
    <row r="238" spans="1:9" ht="25.5">
      <c r="A238" s="6" t="s">
        <v>1252</v>
      </c>
      <c r="B238" s="6" t="s">
        <v>27</v>
      </c>
      <c r="C238" s="6" t="s">
        <v>1253</v>
      </c>
      <c r="D238" s="6" t="s">
        <v>76</v>
      </c>
      <c r="E238" s="6" t="s">
        <v>4354</v>
      </c>
      <c r="F238" s="6" t="s">
        <v>4355</v>
      </c>
      <c r="G238" s="6" t="s">
        <v>4356</v>
      </c>
      <c r="H238" s="6" t="s">
        <v>4333</v>
      </c>
      <c r="I238" s="6" t="s">
        <v>4357</v>
      </c>
    </row>
    <row r="239" spans="1:9" ht="14.25">
      <c r="A239" s="6" t="s">
        <v>1362</v>
      </c>
      <c r="B239" s="6" t="s">
        <v>20</v>
      </c>
      <c r="C239" s="6" t="s">
        <v>1363</v>
      </c>
      <c r="D239" s="6" t="s">
        <v>61</v>
      </c>
      <c r="E239" s="6" t="s">
        <v>4022</v>
      </c>
      <c r="F239" s="6" t="s">
        <v>4358</v>
      </c>
      <c r="G239" s="6" t="s">
        <v>4359</v>
      </c>
      <c r="H239" s="6" t="s">
        <v>4333</v>
      </c>
      <c r="I239" s="6" t="s">
        <v>4360</v>
      </c>
    </row>
    <row r="240" spans="1:9" ht="25.5">
      <c r="A240" s="6" t="s">
        <v>639</v>
      </c>
      <c r="B240" s="6" t="s">
        <v>20</v>
      </c>
      <c r="C240" s="6" t="s">
        <v>640</v>
      </c>
      <c r="D240" s="6" t="s">
        <v>48</v>
      </c>
      <c r="E240" s="6" t="s">
        <v>4079</v>
      </c>
      <c r="F240" s="6" t="s">
        <v>4361</v>
      </c>
      <c r="G240" s="6" t="s">
        <v>4362</v>
      </c>
      <c r="H240" s="6" t="s">
        <v>4333</v>
      </c>
      <c r="I240" s="6" t="s">
        <v>4363</v>
      </c>
    </row>
    <row r="241" spans="1:9" ht="25.5">
      <c r="A241" s="6" t="s">
        <v>887</v>
      </c>
      <c r="B241" s="6" t="s">
        <v>20</v>
      </c>
      <c r="C241" s="6" t="s">
        <v>888</v>
      </c>
      <c r="D241" s="6" t="s">
        <v>48</v>
      </c>
      <c r="E241" s="6" t="s">
        <v>3470</v>
      </c>
      <c r="F241" s="6" t="s">
        <v>4364</v>
      </c>
      <c r="G241" s="6" t="s">
        <v>4365</v>
      </c>
      <c r="H241" s="6" t="s">
        <v>4333</v>
      </c>
      <c r="I241" s="6" t="s">
        <v>4366</v>
      </c>
    </row>
    <row r="242" spans="1:9" ht="25.5">
      <c r="A242" s="6" t="s">
        <v>538</v>
      </c>
      <c r="B242" s="6" t="s">
        <v>20</v>
      </c>
      <c r="C242" s="6" t="s">
        <v>539</v>
      </c>
      <c r="D242" s="6" t="s">
        <v>48</v>
      </c>
      <c r="E242" s="6" t="s">
        <v>4253</v>
      </c>
      <c r="F242" s="6" t="s">
        <v>4367</v>
      </c>
      <c r="G242" s="6" t="s">
        <v>4368</v>
      </c>
      <c r="H242" s="6" t="s">
        <v>4333</v>
      </c>
      <c r="I242" s="6" t="s">
        <v>4369</v>
      </c>
    </row>
    <row r="243" spans="1:9" ht="38.25">
      <c r="A243" s="6" t="s">
        <v>1359</v>
      </c>
      <c r="B243" s="6" t="s">
        <v>27</v>
      </c>
      <c r="C243" s="6" t="s">
        <v>1360</v>
      </c>
      <c r="D243" s="6" t="s">
        <v>76</v>
      </c>
      <c r="E243" s="6" t="s">
        <v>4030</v>
      </c>
      <c r="F243" s="6" t="s">
        <v>4370</v>
      </c>
      <c r="G243" s="6" t="s">
        <v>4371</v>
      </c>
      <c r="H243" s="6" t="s">
        <v>4333</v>
      </c>
      <c r="I243" s="6" t="s">
        <v>4372</v>
      </c>
    </row>
    <row r="244" spans="1:9" ht="38.25">
      <c r="A244" s="6" t="s">
        <v>766</v>
      </c>
      <c r="B244" s="6" t="s">
        <v>27</v>
      </c>
      <c r="C244" s="6" t="s">
        <v>767</v>
      </c>
      <c r="D244" s="6" t="s">
        <v>76</v>
      </c>
      <c r="E244" s="6" t="s">
        <v>4030</v>
      </c>
      <c r="F244" s="6" t="s">
        <v>4373</v>
      </c>
      <c r="G244" s="6" t="s">
        <v>4374</v>
      </c>
      <c r="H244" s="6" t="s">
        <v>4333</v>
      </c>
      <c r="I244" s="6" t="s">
        <v>4375</v>
      </c>
    </row>
    <row r="245" spans="1:9" ht="25.5">
      <c r="A245" s="6" t="s">
        <v>1153</v>
      </c>
      <c r="B245" s="6" t="s">
        <v>1154</v>
      </c>
      <c r="C245" s="6" t="s">
        <v>1155</v>
      </c>
      <c r="D245" s="6" t="s">
        <v>322</v>
      </c>
      <c r="E245" s="6" t="s">
        <v>4376</v>
      </c>
      <c r="F245" s="6" t="s">
        <v>4377</v>
      </c>
      <c r="G245" s="6" t="s">
        <v>4378</v>
      </c>
      <c r="H245" s="6" t="s">
        <v>4333</v>
      </c>
      <c r="I245" s="6" t="s">
        <v>4379</v>
      </c>
    </row>
    <row r="246" spans="1:9" ht="14.25">
      <c r="A246" s="6" t="s">
        <v>1147</v>
      </c>
      <c r="B246" s="6" t="s">
        <v>20</v>
      </c>
      <c r="C246" s="6" t="s">
        <v>1148</v>
      </c>
      <c r="D246" s="6" t="s">
        <v>514</v>
      </c>
      <c r="E246" s="6" t="s">
        <v>3470</v>
      </c>
      <c r="F246" s="6" t="s">
        <v>4380</v>
      </c>
      <c r="G246" s="6" t="s">
        <v>4381</v>
      </c>
      <c r="H246" s="6" t="s">
        <v>4333</v>
      </c>
      <c r="I246" s="6" t="s">
        <v>4382</v>
      </c>
    </row>
    <row r="247" spans="1:9" ht="38.25">
      <c r="A247" s="6" t="s">
        <v>817</v>
      </c>
      <c r="B247" s="6" t="s">
        <v>27</v>
      </c>
      <c r="C247" s="6" t="s">
        <v>818</v>
      </c>
      <c r="D247" s="6" t="s">
        <v>76</v>
      </c>
      <c r="E247" s="6" t="s">
        <v>4383</v>
      </c>
      <c r="F247" s="6" t="s">
        <v>4384</v>
      </c>
      <c r="G247" s="6" t="s">
        <v>4385</v>
      </c>
      <c r="H247" s="6" t="s">
        <v>4333</v>
      </c>
      <c r="I247" s="6" t="s">
        <v>4386</v>
      </c>
    </row>
    <row r="248" spans="1:9" ht="14.25">
      <c r="A248" s="6" t="s">
        <v>1438</v>
      </c>
      <c r="B248" s="6" t="s">
        <v>27</v>
      </c>
      <c r="C248" s="6" t="s">
        <v>1439</v>
      </c>
      <c r="D248" s="6" t="s">
        <v>76</v>
      </c>
      <c r="E248" s="6" t="s">
        <v>3466</v>
      </c>
      <c r="F248" s="6" t="s">
        <v>4387</v>
      </c>
      <c r="G248" s="6" t="s">
        <v>4387</v>
      </c>
      <c r="H248" s="6" t="s">
        <v>4333</v>
      </c>
      <c r="I248" s="6" t="s">
        <v>4388</v>
      </c>
    </row>
    <row r="249" spans="1:9" ht="25.5">
      <c r="A249" s="6" t="s">
        <v>925</v>
      </c>
      <c r="B249" s="6" t="s">
        <v>27</v>
      </c>
      <c r="C249" s="6" t="s">
        <v>926</v>
      </c>
      <c r="D249" s="6" t="s">
        <v>76</v>
      </c>
      <c r="E249" s="6" t="s">
        <v>4292</v>
      </c>
      <c r="F249" s="6" t="s">
        <v>4389</v>
      </c>
      <c r="G249" s="6" t="s">
        <v>4390</v>
      </c>
      <c r="H249" s="6" t="s">
        <v>4333</v>
      </c>
      <c r="I249" s="6" t="s">
        <v>4391</v>
      </c>
    </row>
    <row r="250" spans="1:9" ht="25.5">
      <c r="A250" s="6" t="s">
        <v>713</v>
      </c>
      <c r="B250" s="6" t="s">
        <v>27</v>
      </c>
      <c r="C250" s="6" t="s">
        <v>714</v>
      </c>
      <c r="D250" s="6" t="s">
        <v>76</v>
      </c>
      <c r="E250" s="6" t="s">
        <v>4392</v>
      </c>
      <c r="F250" s="6" t="s">
        <v>4393</v>
      </c>
      <c r="G250" s="6" t="s">
        <v>4394</v>
      </c>
      <c r="H250" s="6" t="s">
        <v>4333</v>
      </c>
      <c r="I250" s="6" t="s">
        <v>4395</v>
      </c>
    </row>
    <row r="251" spans="1:9" ht="25.5">
      <c r="A251" s="6" t="s">
        <v>884</v>
      </c>
      <c r="B251" s="6" t="s">
        <v>20</v>
      </c>
      <c r="C251" s="6" t="s">
        <v>885</v>
      </c>
      <c r="D251" s="6" t="s">
        <v>48</v>
      </c>
      <c r="E251" s="6" t="s">
        <v>3466</v>
      </c>
      <c r="F251" s="6" t="s">
        <v>4396</v>
      </c>
      <c r="G251" s="6" t="s">
        <v>4396</v>
      </c>
      <c r="H251" s="6" t="s">
        <v>4333</v>
      </c>
      <c r="I251" s="6" t="s">
        <v>4397</v>
      </c>
    </row>
    <row r="252" spans="1:9" ht="38.25">
      <c r="A252" s="6" t="s">
        <v>1098</v>
      </c>
      <c r="B252" s="6" t="s">
        <v>147</v>
      </c>
      <c r="C252" s="6" t="s">
        <v>1099</v>
      </c>
      <c r="D252" s="6" t="s">
        <v>322</v>
      </c>
      <c r="E252" s="6" t="s">
        <v>4052</v>
      </c>
      <c r="F252" s="6" t="s">
        <v>4398</v>
      </c>
      <c r="G252" s="6" t="s">
        <v>4399</v>
      </c>
      <c r="H252" s="6" t="s">
        <v>4400</v>
      </c>
      <c r="I252" s="6" t="s">
        <v>4401</v>
      </c>
    </row>
    <row r="253" spans="1:9" ht="25.5">
      <c r="A253" s="6" t="s">
        <v>491</v>
      </c>
      <c r="B253" s="6" t="s">
        <v>27</v>
      </c>
      <c r="C253" s="6" t="s">
        <v>492</v>
      </c>
      <c r="D253" s="6" t="s">
        <v>76</v>
      </c>
      <c r="E253" s="6" t="s">
        <v>4079</v>
      </c>
      <c r="F253" s="6" t="s">
        <v>4402</v>
      </c>
      <c r="G253" s="6" t="s">
        <v>4403</v>
      </c>
      <c r="H253" s="6" t="s">
        <v>4400</v>
      </c>
      <c r="I253" s="6" t="s">
        <v>4404</v>
      </c>
    </row>
    <row r="254" spans="1:9" ht="25.5">
      <c r="A254" s="6" t="s">
        <v>1476</v>
      </c>
      <c r="B254" s="6" t="s">
        <v>27</v>
      </c>
      <c r="C254" s="6" t="s">
        <v>1477</v>
      </c>
      <c r="D254" s="6" t="s">
        <v>322</v>
      </c>
      <c r="E254" s="6" t="s">
        <v>4405</v>
      </c>
      <c r="F254" s="6" t="s">
        <v>3947</v>
      </c>
      <c r="G254" s="6" t="s">
        <v>4406</v>
      </c>
      <c r="H254" s="6" t="s">
        <v>4400</v>
      </c>
      <c r="I254" s="6" t="s">
        <v>4407</v>
      </c>
    </row>
    <row r="255" spans="1:9" ht="14.25">
      <c r="A255" s="6" t="s">
        <v>1377</v>
      </c>
      <c r="B255" s="6" t="s">
        <v>147</v>
      </c>
      <c r="C255" s="6" t="s">
        <v>1378</v>
      </c>
      <c r="D255" s="6" t="s">
        <v>76</v>
      </c>
      <c r="E255" s="6" t="s">
        <v>3466</v>
      </c>
      <c r="F255" s="6" t="s">
        <v>4408</v>
      </c>
      <c r="G255" s="6" t="s">
        <v>4408</v>
      </c>
      <c r="H255" s="6" t="s">
        <v>4400</v>
      </c>
      <c r="I255" s="6" t="s">
        <v>4409</v>
      </c>
    </row>
    <row r="256" spans="1:9" ht="25.5">
      <c r="A256" s="6" t="s">
        <v>671</v>
      </c>
      <c r="B256" s="6" t="s">
        <v>27</v>
      </c>
      <c r="C256" s="6" t="s">
        <v>672</v>
      </c>
      <c r="D256" s="6" t="s">
        <v>76</v>
      </c>
      <c r="E256" s="6" t="s">
        <v>4410</v>
      </c>
      <c r="F256" s="6" t="s">
        <v>4411</v>
      </c>
      <c r="G256" s="6" t="s">
        <v>4412</v>
      </c>
      <c r="H256" s="6" t="s">
        <v>4400</v>
      </c>
      <c r="I256" s="6" t="s">
        <v>4413</v>
      </c>
    </row>
    <row r="257" spans="1:9" ht="25.5">
      <c r="A257" s="6" t="s">
        <v>866</v>
      </c>
      <c r="B257" s="6" t="s">
        <v>27</v>
      </c>
      <c r="C257" s="6" t="s">
        <v>867</v>
      </c>
      <c r="D257" s="6" t="s">
        <v>322</v>
      </c>
      <c r="E257" s="6" t="s">
        <v>4414</v>
      </c>
      <c r="F257" s="6" t="s">
        <v>4415</v>
      </c>
      <c r="G257" s="6" t="s">
        <v>4416</v>
      </c>
      <c r="H257" s="6" t="s">
        <v>4400</v>
      </c>
      <c r="I257" s="6" t="s">
        <v>4417</v>
      </c>
    </row>
    <row r="258" spans="1:9" ht="25.5">
      <c r="A258" s="6" t="s">
        <v>132</v>
      </c>
      <c r="B258" s="6" t="s">
        <v>27</v>
      </c>
      <c r="C258" s="6" t="s">
        <v>262</v>
      </c>
      <c r="D258" s="6" t="s">
        <v>99</v>
      </c>
      <c r="E258" s="6" t="s">
        <v>4418</v>
      </c>
      <c r="F258" s="6" t="s">
        <v>4274</v>
      </c>
      <c r="G258" s="6" t="s">
        <v>4419</v>
      </c>
      <c r="H258" s="6" t="s">
        <v>4400</v>
      </c>
      <c r="I258" s="6" t="s">
        <v>4420</v>
      </c>
    </row>
    <row r="259" spans="1:9" ht="38.25">
      <c r="A259" s="6" t="s">
        <v>599</v>
      </c>
      <c r="B259" s="6" t="s">
        <v>20</v>
      </c>
      <c r="C259" s="6" t="s">
        <v>600</v>
      </c>
      <c r="D259" s="6" t="s">
        <v>48</v>
      </c>
      <c r="E259" s="6" t="s">
        <v>3722</v>
      </c>
      <c r="F259" s="6" t="s">
        <v>4421</v>
      </c>
      <c r="G259" s="6" t="s">
        <v>4422</v>
      </c>
      <c r="H259" s="6" t="s">
        <v>4400</v>
      </c>
      <c r="I259" s="6" t="s">
        <v>4423</v>
      </c>
    </row>
    <row r="260" spans="1:9" ht="38.25">
      <c r="A260" s="6" t="s">
        <v>972</v>
      </c>
      <c r="B260" s="6" t="s">
        <v>27</v>
      </c>
      <c r="C260" s="6" t="s">
        <v>973</v>
      </c>
      <c r="D260" s="6" t="s">
        <v>322</v>
      </c>
      <c r="E260" s="6" t="s">
        <v>4216</v>
      </c>
      <c r="F260" s="6" t="s">
        <v>4424</v>
      </c>
      <c r="G260" s="6" t="s">
        <v>4425</v>
      </c>
      <c r="H260" s="6" t="s">
        <v>4400</v>
      </c>
      <c r="I260" s="6" t="s">
        <v>4426</v>
      </c>
    </row>
    <row r="261" spans="1:9" ht="25.5">
      <c r="A261" s="6" t="s">
        <v>963</v>
      </c>
      <c r="B261" s="6" t="s">
        <v>20</v>
      </c>
      <c r="C261" s="6" t="s">
        <v>964</v>
      </c>
      <c r="D261" s="6" t="s">
        <v>48</v>
      </c>
      <c r="E261" s="6" t="s">
        <v>4427</v>
      </c>
      <c r="F261" s="6" t="s">
        <v>4428</v>
      </c>
      <c r="G261" s="6" t="s">
        <v>4429</v>
      </c>
      <c r="H261" s="6" t="s">
        <v>4400</v>
      </c>
      <c r="I261" s="6" t="s">
        <v>4430</v>
      </c>
    </row>
    <row r="262" spans="1:9" ht="25.5">
      <c r="A262" s="6" t="s">
        <v>1165</v>
      </c>
      <c r="B262" s="6" t="s">
        <v>20</v>
      </c>
      <c r="C262" s="6" t="s">
        <v>1166</v>
      </c>
      <c r="D262" s="6" t="s">
        <v>61</v>
      </c>
      <c r="E262" s="6" t="s">
        <v>4431</v>
      </c>
      <c r="F262" s="6" t="s">
        <v>4432</v>
      </c>
      <c r="G262" s="6" t="s">
        <v>4433</v>
      </c>
      <c r="H262" s="6" t="s">
        <v>4400</v>
      </c>
      <c r="I262" s="6" t="s">
        <v>4434</v>
      </c>
    </row>
    <row r="263" spans="1:9" ht="38.25">
      <c r="A263" s="6" t="s">
        <v>838</v>
      </c>
      <c r="B263" s="6" t="s">
        <v>27</v>
      </c>
      <c r="C263" s="6" t="s">
        <v>839</v>
      </c>
      <c r="D263" s="6" t="s">
        <v>76</v>
      </c>
      <c r="E263" s="6" t="s">
        <v>4435</v>
      </c>
      <c r="F263" s="6" t="s">
        <v>4436</v>
      </c>
      <c r="G263" s="6" t="s">
        <v>4437</v>
      </c>
      <c r="H263" s="6" t="s">
        <v>4400</v>
      </c>
      <c r="I263" s="6" t="s">
        <v>4438</v>
      </c>
    </row>
    <row r="264" spans="1:9" ht="38.25">
      <c r="A264" s="6" t="s">
        <v>802</v>
      </c>
      <c r="B264" s="6" t="s">
        <v>27</v>
      </c>
      <c r="C264" s="6" t="s">
        <v>803</v>
      </c>
      <c r="D264" s="6" t="s">
        <v>76</v>
      </c>
      <c r="E264" s="6" t="s">
        <v>4168</v>
      </c>
      <c r="F264" s="6" t="s">
        <v>4439</v>
      </c>
      <c r="G264" s="6" t="s">
        <v>4440</v>
      </c>
      <c r="H264" s="6" t="s">
        <v>4400</v>
      </c>
      <c r="I264" s="6" t="s">
        <v>4441</v>
      </c>
    </row>
    <row r="265" spans="1:9" ht="51">
      <c r="A265" s="6" t="s">
        <v>757</v>
      </c>
      <c r="B265" s="6" t="s">
        <v>20</v>
      </c>
      <c r="C265" s="6" t="s">
        <v>758</v>
      </c>
      <c r="D265" s="6" t="s">
        <v>48</v>
      </c>
      <c r="E265" s="6" t="s">
        <v>3466</v>
      </c>
      <c r="F265" s="6" t="s">
        <v>4442</v>
      </c>
      <c r="G265" s="6" t="s">
        <v>4442</v>
      </c>
      <c r="H265" s="6" t="s">
        <v>4400</v>
      </c>
      <c r="I265" s="6" t="s">
        <v>4443</v>
      </c>
    </row>
    <row r="266" spans="1:9" ht="25.5">
      <c r="A266" s="6" t="s">
        <v>922</v>
      </c>
      <c r="B266" s="6" t="s">
        <v>27</v>
      </c>
      <c r="C266" s="6" t="s">
        <v>923</v>
      </c>
      <c r="D266" s="6" t="s">
        <v>76</v>
      </c>
      <c r="E266" s="6" t="s">
        <v>3883</v>
      </c>
      <c r="F266" s="6" t="s">
        <v>4444</v>
      </c>
      <c r="G266" s="6" t="s">
        <v>4445</v>
      </c>
      <c r="H266" s="6" t="s">
        <v>4400</v>
      </c>
      <c r="I266" s="6" t="s">
        <v>4446</v>
      </c>
    </row>
    <row r="267" spans="1:9" ht="25.5">
      <c r="A267" s="6" t="s">
        <v>1075</v>
      </c>
      <c r="B267" s="6" t="s">
        <v>27</v>
      </c>
      <c r="C267" s="6" t="s">
        <v>1076</v>
      </c>
      <c r="D267" s="6" t="s">
        <v>76</v>
      </c>
      <c r="E267" s="6" t="s">
        <v>4447</v>
      </c>
      <c r="F267" s="6" t="s">
        <v>4448</v>
      </c>
      <c r="G267" s="6" t="s">
        <v>4449</v>
      </c>
      <c r="H267" s="6" t="s">
        <v>4400</v>
      </c>
      <c r="I267" s="6" t="s">
        <v>4450</v>
      </c>
    </row>
    <row r="268" spans="1:9" ht="38.25">
      <c r="A268" s="6" t="s">
        <v>429</v>
      </c>
      <c r="B268" s="6" t="s">
        <v>20</v>
      </c>
      <c r="C268" s="6" t="s">
        <v>430</v>
      </c>
      <c r="D268" s="6" t="s">
        <v>44</v>
      </c>
      <c r="E268" s="6" t="s">
        <v>4451</v>
      </c>
      <c r="F268" s="6" t="s">
        <v>3809</v>
      </c>
      <c r="G268" s="6" t="s">
        <v>4452</v>
      </c>
      <c r="H268" s="6" t="s">
        <v>4400</v>
      </c>
      <c r="I268" s="6" t="s">
        <v>4453</v>
      </c>
    </row>
    <row r="269" spans="1:9" ht="14.25">
      <c r="A269" s="6" t="s">
        <v>590</v>
      </c>
      <c r="B269" s="6" t="s">
        <v>20</v>
      </c>
      <c r="C269" s="6" t="s">
        <v>591</v>
      </c>
      <c r="D269" s="6" t="s">
        <v>48</v>
      </c>
      <c r="E269" s="6" t="s">
        <v>4168</v>
      </c>
      <c r="F269" s="6" t="s">
        <v>4454</v>
      </c>
      <c r="G269" s="6" t="s">
        <v>4455</v>
      </c>
      <c r="H269" s="6" t="s">
        <v>4400</v>
      </c>
      <c r="I269" s="6" t="s">
        <v>4456</v>
      </c>
    </row>
    <row r="270" spans="1:9" ht="25.5">
      <c r="A270" s="6" t="s">
        <v>1201</v>
      </c>
      <c r="B270" s="6" t="s">
        <v>27</v>
      </c>
      <c r="C270" s="6" t="s">
        <v>1202</v>
      </c>
      <c r="D270" s="6" t="s">
        <v>76</v>
      </c>
      <c r="E270" s="6" t="s">
        <v>3883</v>
      </c>
      <c r="F270" s="6" t="s">
        <v>4457</v>
      </c>
      <c r="G270" s="6" t="s">
        <v>4458</v>
      </c>
      <c r="H270" s="6" t="s">
        <v>4400</v>
      </c>
      <c r="I270" s="6" t="s">
        <v>4459</v>
      </c>
    </row>
    <row r="271" spans="1:9" ht="25.5">
      <c r="A271" s="6" t="s">
        <v>943</v>
      </c>
      <c r="B271" s="6" t="s">
        <v>147</v>
      </c>
      <c r="C271" s="6" t="s">
        <v>944</v>
      </c>
      <c r="D271" s="6" t="s">
        <v>76</v>
      </c>
      <c r="E271" s="6" t="s">
        <v>3722</v>
      </c>
      <c r="F271" s="6" t="s">
        <v>4460</v>
      </c>
      <c r="G271" s="6" t="s">
        <v>4461</v>
      </c>
      <c r="H271" s="6" t="s">
        <v>4400</v>
      </c>
      <c r="I271" s="6" t="s">
        <v>4462</v>
      </c>
    </row>
    <row r="272" spans="1:9" ht="51">
      <c r="A272" s="6" t="s">
        <v>50</v>
      </c>
      <c r="B272" s="6" t="s">
        <v>20</v>
      </c>
      <c r="C272" s="6" t="s">
        <v>51</v>
      </c>
      <c r="D272" s="6" t="s">
        <v>48</v>
      </c>
      <c r="E272" s="6" t="s">
        <v>3466</v>
      </c>
      <c r="F272" s="6" t="s">
        <v>4463</v>
      </c>
      <c r="G272" s="6" t="s">
        <v>4463</v>
      </c>
      <c r="H272" s="6" t="s">
        <v>4400</v>
      </c>
      <c r="I272" s="6" t="s">
        <v>4464</v>
      </c>
    </row>
    <row r="273" spans="1:9" ht="25.5">
      <c r="A273" s="6" t="s">
        <v>1078</v>
      </c>
      <c r="B273" s="6" t="s">
        <v>27</v>
      </c>
      <c r="C273" s="6" t="s">
        <v>1079</v>
      </c>
      <c r="D273" s="6" t="s">
        <v>76</v>
      </c>
      <c r="E273" s="6" t="s">
        <v>4465</v>
      </c>
      <c r="F273" s="6" t="s">
        <v>4466</v>
      </c>
      <c r="G273" s="6" t="s">
        <v>4467</v>
      </c>
      <c r="H273" s="6" t="s">
        <v>4400</v>
      </c>
      <c r="I273" s="6" t="s">
        <v>4468</v>
      </c>
    </row>
    <row r="274" spans="1:9" ht="14.25">
      <c r="A274" s="6" t="s">
        <v>1318</v>
      </c>
      <c r="B274" s="6" t="s">
        <v>20</v>
      </c>
      <c r="C274" s="6" t="s">
        <v>1319</v>
      </c>
      <c r="D274" s="6" t="s">
        <v>311</v>
      </c>
      <c r="E274" s="6" t="s">
        <v>3466</v>
      </c>
      <c r="F274" s="6" t="s">
        <v>4469</v>
      </c>
      <c r="G274" s="6" t="s">
        <v>4469</v>
      </c>
      <c r="H274" s="6" t="s">
        <v>4400</v>
      </c>
      <c r="I274" s="6" t="s">
        <v>4470</v>
      </c>
    </row>
    <row r="275" spans="1:9" ht="25.5">
      <c r="A275" s="6" t="s">
        <v>156</v>
      </c>
      <c r="B275" s="6" t="s">
        <v>27</v>
      </c>
      <c r="C275" s="6" t="s">
        <v>1428</v>
      </c>
      <c r="D275" s="6" t="s">
        <v>80</v>
      </c>
      <c r="E275" s="6" t="s">
        <v>4471</v>
      </c>
      <c r="F275" s="6" t="s">
        <v>3528</v>
      </c>
      <c r="G275" s="6" t="s">
        <v>4472</v>
      </c>
      <c r="H275" s="6" t="s">
        <v>4400</v>
      </c>
      <c r="I275" s="6" t="s">
        <v>4473</v>
      </c>
    </row>
    <row r="276" spans="1:9" ht="25.5">
      <c r="A276" s="6" t="s">
        <v>1473</v>
      </c>
      <c r="B276" s="6" t="s">
        <v>20</v>
      </c>
      <c r="C276" s="6" t="s">
        <v>1474</v>
      </c>
      <c r="D276" s="6" t="s">
        <v>48</v>
      </c>
      <c r="E276" s="6" t="s">
        <v>3466</v>
      </c>
      <c r="F276" s="6" t="s">
        <v>4474</v>
      </c>
      <c r="G276" s="6" t="s">
        <v>4474</v>
      </c>
      <c r="H276" s="6" t="s">
        <v>4400</v>
      </c>
      <c r="I276" s="6" t="s">
        <v>4475</v>
      </c>
    </row>
    <row r="277" spans="1:9" ht="25.5">
      <c r="A277" s="6" t="s">
        <v>725</v>
      </c>
      <c r="B277" s="6" t="s">
        <v>27</v>
      </c>
      <c r="C277" s="6" t="s">
        <v>726</v>
      </c>
      <c r="D277" s="6" t="s">
        <v>80</v>
      </c>
      <c r="E277" s="6" t="s">
        <v>4476</v>
      </c>
      <c r="F277" s="6" t="s">
        <v>4477</v>
      </c>
      <c r="G277" s="6" t="s">
        <v>4478</v>
      </c>
      <c r="H277" s="6" t="s">
        <v>4400</v>
      </c>
      <c r="I277" s="6" t="s">
        <v>4479</v>
      </c>
    </row>
    <row r="278" spans="1:9" ht="38.25">
      <c r="A278" s="6" t="s">
        <v>781</v>
      </c>
      <c r="B278" s="6" t="s">
        <v>27</v>
      </c>
      <c r="C278" s="6" t="s">
        <v>782</v>
      </c>
      <c r="D278" s="6" t="s">
        <v>76</v>
      </c>
      <c r="E278" s="6" t="s">
        <v>4480</v>
      </c>
      <c r="F278" s="6" t="s">
        <v>4481</v>
      </c>
      <c r="G278" s="6" t="s">
        <v>4482</v>
      </c>
      <c r="H278" s="6" t="s">
        <v>4400</v>
      </c>
      <c r="I278" s="6" t="s">
        <v>4483</v>
      </c>
    </row>
    <row r="279" spans="1:9" ht="25.5">
      <c r="A279" s="6" t="s">
        <v>303</v>
      </c>
      <c r="B279" s="6" t="s">
        <v>20</v>
      </c>
      <c r="C279" s="6" t="s">
        <v>304</v>
      </c>
      <c r="D279" s="6" t="s">
        <v>239</v>
      </c>
      <c r="E279" s="6" t="s">
        <v>4172</v>
      </c>
      <c r="F279" s="6" t="s">
        <v>4484</v>
      </c>
      <c r="G279" s="6" t="s">
        <v>4485</v>
      </c>
      <c r="H279" s="6" t="s">
        <v>4400</v>
      </c>
      <c r="I279" s="6" t="s">
        <v>4486</v>
      </c>
    </row>
    <row r="280" spans="1:9" ht="14.25">
      <c r="A280" s="6" t="s">
        <v>1072</v>
      </c>
      <c r="B280" s="6" t="s">
        <v>147</v>
      </c>
      <c r="C280" s="6" t="s">
        <v>1073</v>
      </c>
      <c r="D280" s="6" t="s">
        <v>1064</v>
      </c>
      <c r="E280" s="6" t="s">
        <v>4487</v>
      </c>
      <c r="F280" s="6" t="s">
        <v>4488</v>
      </c>
      <c r="G280" s="6" t="s">
        <v>4489</v>
      </c>
      <c r="H280" s="6" t="s">
        <v>4400</v>
      </c>
      <c r="I280" s="6" t="s">
        <v>4490</v>
      </c>
    </row>
    <row r="281" spans="1:9" ht="38.25">
      <c r="A281" s="6" t="s">
        <v>701</v>
      </c>
      <c r="B281" s="6" t="s">
        <v>27</v>
      </c>
      <c r="C281" s="6" t="s">
        <v>702</v>
      </c>
      <c r="D281" s="6" t="s">
        <v>76</v>
      </c>
      <c r="E281" s="6" t="s">
        <v>4480</v>
      </c>
      <c r="F281" s="6" t="s">
        <v>4491</v>
      </c>
      <c r="G281" s="6" t="s">
        <v>4492</v>
      </c>
      <c r="H281" s="6" t="s">
        <v>4400</v>
      </c>
      <c r="I281" s="6" t="s">
        <v>4493</v>
      </c>
    </row>
    <row r="282" spans="1:9" ht="25.5">
      <c r="A282" s="6" t="s">
        <v>435</v>
      </c>
      <c r="B282" s="6" t="s">
        <v>20</v>
      </c>
      <c r="C282" s="6" t="s">
        <v>436</v>
      </c>
      <c r="D282" s="6" t="s">
        <v>61</v>
      </c>
      <c r="E282" s="6" t="s">
        <v>4494</v>
      </c>
      <c r="F282" s="6" t="s">
        <v>4495</v>
      </c>
      <c r="G282" s="6" t="s">
        <v>4496</v>
      </c>
      <c r="H282" s="6" t="s">
        <v>4400</v>
      </c>
      <c r="I282" s="6" t="s">
        <v>4497</v>
      </c>
    </row>
    <row r="283" spans="1:9" ht="25.5">
      <c r="A283" s="6" t="s">
        <v>1258</v>
      </c>
      <c r="B283" s="6" t="s">
        <v>20</v>
      </c>
      <c r="C283" s="6" t="s">
        <v>1259</v>
      </c>
      <c r="D283" s="6" t="s">
        <v>48</v>
      </c>
      <c r="E283" s="6" t="s">
        <v>4498</v>
      </c>
      <c r="F283" s="6" t="s">
        <v>4499</v>
      </c>
      <c r="G283" s="6" t="s">
        <v>4500</v>
      </c>
      <c r="H283" s="6" t="s">
        <v>4400</v>
      </c>
      <c r="I283" s="6" t="s">
        <v>4501</v>
      </c>
    </row>
    <row r="284" spans="1:9" ht="38.25">
      <c r="A284" s="6" t="s">
        <v>763</v>
      </c>
      <c r="B284" s="6" t="s">
        <v>27</v>
      </c>
      <c r="C284" s="6" t="s">
        <v>764</v>
      </c>
      <c r="D284" s="6" t="s">
        <v>76</v>
      </c>
      <c r="E284" s="6" t="s">
        <v>3963</v>
      </c>
      <c r="F284" s="6" t="s">
        <v>4502</v>
      </c>
      <c r="G284" s="6" t="s">
        <v>4503</v>
      </c>
      <c r="H284" s="6" t="s">
        <v>4400</v>
      </c>
      <c r="I284" s="6" t="s">
        <v>4504</v>
      </c>
    </row>
    <row r="285" spans="1:9" ht="14.25">
      <c r="A285" s="6" t="s">
        <v>1306</v>
      </c>
      <c r="B285" s="6" t="s">
        <v>20</v>
      </c>
      <c r="C285" s="6" t="s">
        <v>1307</v>
      </c>
      <c r="D285" s="6" t="s">
        <v>311</v>
      </c>
      <c r="E285" s="6" t="s">
        <v>3883</v>
      </c>
      <c r="F285" s="6" t="s">
        <v>4505</v>
      </c>
      <c r="G285" s="6" t="s">
        <v>4506</v>
      </c>
      <c r="H285" s="6" t="s">
        <v>4400</v>
      </c>
      <c r="I285" s="6" t="s">
        <v>4507</v>
      </c>
    </row>
    <row r="286" spans="1:9" ht="38.25">
      <c r="A286" s="6" t="s">
        <v>1232</v>
      </c>
      <c r="B286" s="6" t="s">
        <v>147</v>
      </c>
      <c r="C286" s="6" t="s">
        <v>1233</v>
      </c>
      <c r="D286" s="6" t="s">
        <v>76</v>
      </c>
      <c r="E286" s="6" t="s">
        <v>3466</v>
      </c>
      <c r="F286" s="6" t="s">
        <v>4508</v>
      </c>
      <c r="G286" s="6" t="s">
        <v>4508</v>
      </c>
      <c r="H286" s="6" t="s">
        <v>4400</v>
      </c>
      <c r="I286" s="6" t="s">
        <v>4509</v>
      </c>
    </row>
    <row r="287" spans="1:9" ht="25.5">
      <c r="A287" s="6" t="s">
        <v>593</v>
      </c>
      <c r="B287" s="6" t="s">
        <v>27</v>
      </c>
      <c r="C287" s="6" t="s">
        <v>594</v>
      </c>
      <c r="D287" s="6" t="s">
        <v>76</v>
      </c>
      <c r="E287" s="6" t="s">
        <v>4168</v>
      </c>
      <c r="F287" s="6" t="s">
        <v>4510</v>
      </c>
      <c r="G287" s="6" t="s">
        <v>4511</v>
      </c>
      <c r="H287" s="6" t="s">
        <v>4512</v>
      </c>
      <c r="I287" s="6" t="s">
        <v>4513</v>
      </c>
    </row>
    <row r="288" spans="1:9" ht="14.25">
      <c r="A288" s="6" t="s">
        <v>1138</v>
      </c>
      <c r="B288" s="6" t="s">
        <v>20</v>
      </c>
      <c r="C288" s="6" t="s">
        <v>1139</v>
      </c>
      <c r="D288" s="6" t="s">
        <v>514</v>
      </c>
      <c r="E288" s="6" t="s">
        <v>4253</v>
      </c>
      <c r="F288" s="6" t="s">
        <v>4514</v>
      </c>
      <c r="G288" s="6" t="s">
        <v>4515</v>
      </c>
      <c r="H288" s="6" t="s">
        <v>4512</v>
      </c>
      <c r="I288" s="6" t="s">
        <v>4516</v>
      </c>
    </row>
    <row r="289" spans="1:9" ht="25.5">
      <c r="A289" s="6" t="s">
        <v>704</v>
      </c>
      <c r="B289" s="6" t="s">
        <v>27</v>
      </c>
      <c r="C289" s="6" t="s">
        <v>705</v>
      </c>
      <c r="D289" s="6" t="s">
        <v>76</v>
      </c>
      <c r="E289" s="6" t="s">
        <v>4517</v>
      </c>
      <c r="F289" s="6" t="s">
        <v>4518</v>
      </c>
      <c r="G289" s="6" t="s">
        <v>4519</v>
      </c>
      <c r="H289" s="6" t="s">
        <v>4512</v>
      </c>
      <c r="I289" s="6" t="s">
        <v>4444</v>
      </c>
    </row>
    <row r="290" spans="1:9" ht="38.25">
      <c r="A290" s="6" t="s">
        <v>854</v>
      </c>
      <c r="B290" s="6" t="s">
        <v>27</v>
      </c>
      <c r="C290" s="6" t="s">
        <v>855</v>
      </c>
      <c r="D290" s="6" t="s">
        <v>76</v>
      </c>
      <c r="E290" s="6" t="s">
        <v>3847</v>
      </c>
      <c r="F290" s="6" t="s">
        <v>4520</v>
      </c>
      <c r="G290" s="6" t="s">
        <v>4521</v>
      </c>
      <c r="H290" s="6" t="s">
        <v>4512</v>
      </c>
      <c r="I290" s="6" t="s">
        <v>4522</v>
      </c>
    </row>
    <row r="291" spans="1:9" ht="25.5">
      <c r="A291" s="6" t="s">
        <v>1104</v>
      </c>
      <c r="B291" s="6" t="s">
        <v>27</v>
      </c>
      <c r="C291" s="6" t="s">
        <v>1105</v>
      </c>
      <c r="D291" s="6" t="s">
        <v>322</v>
      </c>
      <c r="E291" s="6" t="s">
        <v>4306</v>
      </c>
      <c r="F291" s="6" t="s">
        <v>4523</v>
      </c>
      <c r="G291" s="6" t="s">
        <v>4524</v>
      </c>
      <c r="H291" s="6" t="s">
        <v>4512</v>
      </c>
      <c r="I291" s="6" t="s">
        <v>4525</v>
      </c>
    </row>
    <row r="292" spans="1:9" ht="25.5">
      <c r="A292" s="6" t="s">
        <v>1303</v>
      </c>
      <c r="B292" s="6" t="s">
        <v>20</v>
      </c>
      <c r="C292" s="6" t="s">
        <v>1304</v>
      </c>
      <c r="D292" s="6" t="s">
        <v>48</v>
      </c>
      <c r="E292" s="6" t="s">
        <v>3883</v>
      </c>
      <c r="F292" s="6" t="s">
        <v>4526</v>
      </c>
      <c r="G292" s="6" t="s">
        <v>4527</v>
      </c>
      <c r="H292" s="6" t="s">
        <v>4512</v>
      </c>
      <c r="I292" s="6" t="s">
        <v>4528</v>
      </c>
    </row>
    <row r="293" spans="1:9" ht="25.5">
      <c r="A293" s="6" t="s">
        <v>931</v>
      </c>
      <c r="B293" s="6" t="s">
        <v>27</v>
      </c>
      <c r="C293" s="6" t="s">
        <v>932</v>
      </c>
      <c r="D293" s="6" t="s">
        <v>76</v>
      </c>
      <c r="E293" s="6" t="s">
        <v>3847</v>
      </c>
      <c r="F293" s="6" t="s">
        <v>4529</v>
      </c>
      <c r="G293" s="6" t="s">
        <v>4530</v>
      </c>
      <c r="H293" s="6" t="s">
        <v>4512</v>
      </c>
      <c r="I293" s="6" t="s">
        <v>4531</v>
      </c>
    </row>
    <row r="294" spans="1:9" ht="38.25">
      <c r="A294" s="6" t="s">
        <v>790</v>
      </c>
      <c r="B294" s="6" t="s">
        <v>27</v>
      </c>
      <c r="C294" s="6" t="s">
        <v>791</v>
      </c>
      <c r="D294" s="6" t="s">
        <v>76</v>
      </c>
      <c r="E294" s="6" t="s">
        <v>4435</v>
      </c>
      <c r="F294" s="6" t="s">
        <v>4532</v>
      </c>
      <c r="G294" s="6" t="s">
        <v>4533</v>
      </c>
      <c r="H294" s="6" t="s">
        <v>4512</v>
      </c>
      <c r="I294" s="6" t="s">
        <v>4534</v>
      </c>
    </row>
    <row r="295" spans="1:9" ht="25.5">
      <c r="A295" s="6" t="s">
        <v>1069</v>
      </c>
      <c r="B295" s="6" t="s">
        <v>27</v>
      </c>
      <c r="C295" s="6" t="s">
        <v>1070</v>
      </c>
      <c r="D295" s="6" t="s">
        <v>76</v>
      </c>
      <c r="E295" s="6" t="s">
        <v>4044</v>
      </c>
      <c r="F295" s="6" t="s">
        <v>4535</v>
      </c>
      <c r="G295" s="6" t="s">
        <v>4536</v>
      </c>
      <c r="H295" s="6" t="s">
        <v>4512</v>
      </c>
      <c r="I295" s="6" t="s">
        <v>4537</v>
      </c>
    </row>
    <row r="296" spans="1:9" ht="25.5">
      <c r="A296" s="6" t="s">
        <v>895</v>
      </c>
      <c r="B296" s="6" t="s">
        <v>20</v>
      </c>
      <c r="C296" s="6" t="s">
        <v>896</v>
      </c>
      <c r="D296" s="6" t="s">
        <v>48</v>
      </c>
      <c r="E296" s="6" t="s">
        <v>4383</v>
      </c>
      <c r="F296" s="6" t="s">
        <v>4538</v>
      </c>
      <c r="G296" s="6" t="s">
        <v>4539</v>
      </c>
      <c r="H296" s="6" t="s">
        <v>4512</v>
      </c>
      <c r="I296" s="6" t="s">
        <v>4540</v>
      </c>
    </row>
    <row r="297" spans="1:9" ht="25.5">
      <c r="A297" s="6" t="s">
        <v>587</v>
      </c>
      <c r="B297" s="6" t="s">
        <v>27</v>
      </c>
      <c r="C297" s="6" t="s">
        <v>588</v>
      </c>
      <c r="D297" s="6" t="s">
        <v>76</v>
      </c>
      <c r="E297" s="6" t="s">
        <v>4168</v>
      </c>
      <c r="F297" s="6" t="s">
        <v>4541</v>
      </c>
      <c r="G297" s="6" t="s">
        <v>4542</v>
      </c>
      <c r="H297" s="6" t="s">
        <v>4512</v>
      </c>
      <c r="I297" s="6" t="s">
        <v>4543</v>
      </c>
    </row>
    <row r="298" spans="1:9" ht="38.25">
      <c r="A298" s="6" t="s">
        <v>784</v>
      </c>
      <c r="B298" s="6" t="s">
        <v>27</v>
      </c>
      <c r="C298" s="6" t="s">
        <v>785</v>
      </c>
      <c r="D298" s="6" t="s">
        <v>76</v>
      </c>
      <c r="E298" s="6" t="s">
        <v>4544</v>
      </c>
      <c r="F298" s="6" t="s">
        <v>4545</v>
      </c>
      <c r="G298" s="6" t="s">
        <v>4546</v>
      </c>
      <c r="H298" s="6" t="s">
        <v>4512</v>
      </c>
      <c r="I298" s="6" t="s">
        <v>4547</v>
      </c>
    </row>
    <row r="299" spans="1:9" ht="38.25">
      <c r="A299" s="6" t="s">
        <v>1101</v>
      </c>
      <c r="B299" s="6" t="s">
        <v>147</v>
      </c>
      <c r="C299" s="6" t="s">
        <v>1102</v>
      </c>
      <c r="D299" s="6" t="s">
        <v>322</v>
      </c>
      <c r="E299" s="6" t="s">
        <v>4405</v>
      </c>
      <c r="F299" s="6" t="s">
        <v>4548</v>
      </c>
      <c r="G299" s="6" t="s">
        <v>4549</v>
      </c>
      <c r="H299" s="6" t="s">
        <v>4512</v>
      </c>
      <c r="I299" s="6" t="s">
        <v>4550</v>
      </c>
    </row>
    <row r="300" spans="1:9" ht="25.5">
      <c r="A300" s="6" t="s">
        <v>1225</v>
      </c>
      <c r="B300" s="6" t="s">
        <v>20</v>
      </c>
      <c r="C300" s="6" t="s">
        <v>1226</v>
      </c>
      <c r="D300" s="6" t="s">
        <v>80</v>
      </c>
      <c r="E300" s="6" t="s">
        <v>4551</v>
      </c>
      <c r="F300" s="6" t="s">
        <v>4552</v>
      </c>
      <c r="G300" s="6" t="s">
        <v>4553</v>
      </c>
      <c r="H300" s="6" t="s">
        <v>4512</v>
      </c>
      <c r="I300" s="6" t="s">
        <v>4554</v>
      </c>
    </row>
    <row r="301" spans="1:9" ht="25.5">
      <c r="A301" s="6" t="s">
        <v>237</v>
      </c>
      <c r="B301" s="6" t="s">
        <v>20</v>
      </c>
      <c r="C301" s="6" t="s">
        <v>238</v>
      </c>
      <c r="D301" s="6" t="s">
        <v>239</v>
      </c>
      <c r="E301" s="6" t="s">
        <v>4247</v>
      </c>
      <c r="F301" s="6" t="s">
        <v>4555</v>
      </c>
      <c r="G301" s="6" t="s">
        <v>4556</v>
      </c>
      <c r="H301" s="6" t="s">
        <v>4512</v>
      </c>
      <c r="I301" s="6" t="s">
        <v>4557</v>
      </c>
    </row>
    <row r="302" spans="1:9" ht="25.5">
      <c r="A302" s="6" t="s">
        <v>614</v>
      </c>
      <c r="B302" s="6" t="s">
        <v>27</v>
      </c>
      <c r="C302" s="6" t="s">
        <v>615</v>
      </c>
      <c r="D302" s="6" t="s">
        <v>76</v>
      </c>
      <c r="E302" s="6" t="s">
        <v>4079</v>
      </c>
      <c r="F302" s="6" t="s">
        <v>4558</v>
      </c>
      <c r="G302" s="6" t="s">
        <v>4559</v>
      </c>
      <c r="H302" s="6" t="s">
        <v>4512</v>
      </c>
      <c r="I302" s="6" t="s">
        <v>4560</v>
      </c>
    </row>
    <row r="303" spans="1:9" ht="38.25">
      <c r="A303" s="6" t="s">
        <v>808</v>
      </c>
      <c r="B303" s="6" t="s">
        <v>27</v>
      </c>
      <c r="C303" s="6" t="s">
        <v>809</v>
      </c>
      <c r="D303" s="6" t="s">
        <v>76</v>
      </c>
      <c r="E303" s="6" t="s">
        <v>4030</v>
      </c>
      <c r="F303" s="6" t="s">
        <v>4561</v>
      </c>
      <c r="G303" s="6" t="s">
        <v>4562</v>
      </c>
      <c r="H303" s="6" t="s">
        <v>4512</v>
      </c>
      <c r="I303" s="6" t="s">
        <v>4563</v>
      </c>
    </row>
    <row r="304" spans="1:9" ht="25.5">
      <c r="A304" s="6" t="s">
        <v>549</v>
      </c>
      <c r="B304" s="6" t="s">
        <v>20</v>
      </c>
      <c r="C304" s="6" t="s">
        <v>550</v>
      </c>
      <c r="D304" s="6" t="s">
        <v>48</v>
      </c>
      <c r="E304" s="6" t="s">
        <v>4079</v>
      </c>
      <c r="F304" s="6" t="s">
        <v>4564</v>
      </c>
      <c r="G304" s="6" t="s">
        <v>4565</v>
      </c>
      <c r="H304" s="6" t="s">
        <v>4512</v>
      </c>
      <c r="I304" s="6" t="s">
        <v>4566</v>
      </c>
    </row>
    <row r="305" spans="1:9" ht="25.5">
      <c r="A305" s="6" t="s">
        <v>1180</v>
      </c>
      <c r="B305" s="6" t="s">
        <v>20</v>
      </c>
      <c r="C305" s="6" t="s">
        <v>1181</v>
      </c>
      <c r="D305" s="6" t="s">
        <v>311</v>
      </c>
      <c r="E305" s="6" t="s">
        <v>3466</v>
      </c>
      <c r="F305" s="6" t="s">
        <v>4567</v>
      </c>
      <c r="G305" s="6" t="s">
        <v>4567</v>
      </c>
      <c r="H305" s="6" t="s">
        <v>4512</v>
      </c>
      <c r="I305" s="6" t="s">
        <v>4568</v>
      </c>
    </row>
    <row r="306" spans="1:9" ht="25.5">
      <c r="A306" s="6" t="s">
        <v>978</v>
      </c>
      <c r="B306" s="6" t="s">
        <v>20</v>
      </c>
      <c r="C306" s="6" t="s">
        <v>979</v>
      </c>
      <c r="D306" s="6" t="s">
        <v>61</v>
      </c>
      <c r="E306" s="6" t="s">
        <v>4079</v>
      </c>
      <c r="F306" s="6" t="s">
        <v>4569</v>
      </c>
      <c r="G306" s="6" t="s">
        <v>4570</v>
      </c>
      <c r="H306" s="6" t="s">
        <v>4512</v>
      </c>
      <c r="I306" s="6" t="s">
        <v>4571</v>
      </c>
    </row>
    <row r="307" spans="1:9" ht="25.5">
      <c r="A307" s="6" t="s">
        <v>832</v>
      </c>
      <c r="B307" s="6" t="s">
        <v>27</v>
      </c>
      <c r="C307" s="6" t="s">
        <v>833</v>
      </c>
      <c r="D307" s="6" t="s">
        <v>76</v>
      </c>
      <c r="E307" s="6" t="s">
        <v>3722</v>
      </c>
      <c r="F307" s="6" t="s">
        <v>4572</v>
      </c>
      <c r="G307" s="6" t="s">
        <v>4573</v>
      </c>
      <c r="H307" s="6" t="s">
        <v>4512</v>
      </c>
      <c r="I307" s="6" t="s">
        <v>4574</v>
      </c>
    </row>
    <row r="308" spans="1:9" ht="63.75">
      <c r="A308" s="6" t="s">
        <v>53</v>
      </c>
      <c r="B308" s="6" t="s">
        <v>20</v>
      </c>
      <c r="C308" s="6" t="s">
        <v>54</v>
      </c>
      <c r="D308" s="6" t="s">
        <v>44</v>
      </c>
      <c r="E308" s="6" t="s">
        <v>4575</v>
      </c>
      <c r="F308" s="6" t="s">
        <v>4576</v>
      </c>
      <c r="G308" s="6" t="s">
        <v>4577</v>
      </c>
      <c r="H308" s="6" t="s">
        <v>4512</v>
      </c>
      <c r="I308" s="6" t="s">
        <v>4578</v>
      </c>
    </row>
    <row r="309" spans="1:9" ht="25.5">
      <c r="A309" s="6" t="s">
        <v>1007</v>
      </c>
      <c r="B309" s="6" t="s">
        <v>27</v>
      </c>
      <c r="C309" s="6" t="s">
        <v>1008</v>
      </c>
      <c r="D309" s="6" t="s">
        <v>76</v>
      </c>
      <c r="E309" s="6" t="s">
        <v>4030</v>
      </c>
      <c r="F309" s="6" t="s">
        <v>4579</v>
      </c>
      <c r="G309" s="6" t="s">
        <v>4580</v>
      </c>
      <c r="H309" s="6" t="s">
        <v>4512</v>
      </c>
      <c r="I309" s="6" t="s">
        <v>4581</v>
      </c>
    </row>
    <row r="310" spans="1:9" ht="38.25">
      <c r="A310" s="6" t="s">
        <v>46</v>
      </c>
      <c r="B310" s="6" t="s">
        <v>20</v>
      </c>
      <c r="C310" s="6" t="s">
        <v>47</v>
      </c>
      <c r="D310" s="6" t="s">
        <v>48</v>
      </c>
      <c r="E310" s="6" t="s">
        <v>3466</v>
      </c>
      <c r="F310" s="6" t="s">
        <v>4582</v>
      </c>
      <c r="G310" s="6" t="s">
        <v>4582</v>
      </c>
      <c r="H310" s="6" t="s">
        <v>4512</v>
      </c>
      <c r="I310" s="6" t="s">
        <v>4583</v>
      </c>
    </row>
    <row r="311" spans="1:9" ht="38.25">
      <c r="A311" s="6" t="s">
        <v>814</v>
      </c>
      <c r="B311" s="6" t="s">
        <v>27</v>
      </c>
      <c r="C311" s="6" t="s">
        <v>815</v>
      </c>
      <c r="D311" s="6" t="s">
        <v>76</v>
      </c>
      <c r="E311" s="6" t="s">
        <v>3883</v>
      </c>
      <c r="F311" s="6" t="s">
        <v>4584</v>
      </c>
      <c r="G311" s="6" t="s">
        <v>4585</v>
      </c>
      <c r="H311" s="6" t="s">
        <v>4512</v>
      </c>
      <c r="I311" s="6" t="s">
        <v>4586</v>
      </c>
    </row>
    <row r="312" spans="1:9" ht="38.25">
      <c r="A312" s="6" t="s">
        <v>793</v>
      </c>
      <c r="B312" s="6" t="s">
        <v>27</v>
      </c>
      <c r="C312" s="6" t="s">
        <v>794</v>
      </c>
      <c r="D312" s="6" t="s">
        <v>76</v>
      </c>
      <c r="E312" s="6" t="s">
        <v>4188</v>
      </c>
      <c r="F312" s="6" t="s">
        <v>4484</v>
      </c>
      <c r="G312" s="6" t="s">
        <v>4587</v>
      </c>
      <c r="H312" s="6" t="s">
        <v>4512</v>
      </c>
      <c r="I312" s="6" t="s">
        <v>4588</v>
      </c>
    </row>
    <row r="313" spans="1:9" ht="38.25">
      <c r="A313" s="6" t="s">
        <v>835</v>
      </c>
      <c r="B313" s="6" t="s">
        <v>27</v>
      </c>
      <c r="C313" s="6" t="s">
        <v>836</v>
      </c>
      <c r="D313" s="6" t="s">
        <v>76</v>
      </c>
      <c r="E313" s="6" t="s">
        <v>3896</v>
      </c>
      <c r="F313" s="6" t="s">
        <v>4589</v>
      </c>
      <c r="G313" s="6" t="s">
        <v>4590</v>
      </c>
      <c r="H313" s="6" t="s">
        <v>4512</v>
      </c>
      <c r="I313" s="6" t="s">
        <v>4591</v>
      </c>
    </row>
    <row r="314" spans="1:9" ht="25.5">
      <c r="A314" s="6" t="s">
        <v>743</v>
      </c>
      <c r="B314" s="6" t="s">
        <v>27</v>
      </c>
      <c r="C314" s="6" t="s">
        <v>744</v>
      </c>
      <c r="D314" s="6" t="s">
        <v>76</v>
      </c>
      <c r="E314" s="6" t="s">
        <v>3736</v>
      </c>
      <c r="F314" s="6" t="s">
        <v>4592</v>
      </c>
      <c r="G314" s="6" t="s">
        <v>4593</v>
      </c>
      <c r="H314" s="6" t="s">
        <v>4512</v>
      </c>
      <c r="I314" s="6" t="s">
        <v>4594</v>
      </c>
    </row>
    <row r="315" spans="1:9" ht="25.5">
      <c r="A315" s="6" t="s">
        <v>1092</v>
      </c>
      <c r="B315" s="6" t="s">
        <v>27</v>
      </c>
      <c r="C315" s="6" t="s">
        <v>1093</v>
      </c>
      <c r="D315" s="6" t="s">
        <v>76</v>
      </c>
      <c r="E315" s="6" t="s">
        <v>3847</v>
      </c>
      <c r="F315" s="6" t="s">
        <v>4595</v>
      </c>
      <c r="G315" s="6" t="s">
        <v>4596</v>
      </c>
      <c r="H315" s="6" t="s">
        <v>4512</v>
      </c>
      <c r="I315" s="6" t="s">
        <v>4597</v>
      </c>
    </row>
    <row r="316" spans="1:9" ht="25.5">
      <c r="A316" s="6" t="s">
        <v>1042</v>
      </c>
      <c r="B316" s="6" t="s">
        <v>147</v>
      </c>
      <c r="C316" s="6" t="s">
        <v>1043</v>
      </c>
      <c r="D316" s="6" t="s">
        <v>486</v>
      </c>
      <c r="E316" s="6" t="s">
        <v>3736</v>
      </c>
      <c r="F316" s="6" t="s">
        <v>4598</v>
      </c>
      <c r="G316" s="6" t="s">
        <v>4599</v>
      </c>
      <c r="H316" s="6" t="s">
        <v>4512</v>
      </c>
      <c r="I316" s="6" t="s">
        <v>4600</v>
      </c>
    </row>
    <row r="317" spans="1:9" ht="25.5">
      <c r="A317" s="6" t="s">
        <v>1228</v>
      </c>
      <c r="B317" s="6" t="s">
        <v>1229</v>
      </c>
      <c r="C317" s="6" t="s">
        <v>1230</v>
      </c>
      <c r="D317" s="6" t="s">
        <v>322</v>
      </c>
      <c r="E317" s="6" t="s">
        <v>3431</v>
      </c>
      <c r="F317" s="6" t="s">
        <v>4601</v>
      </c>
      <c r="G317" s="6" t="s">
        <v>4602</v>
      </c>
      <c r="H317" s="6" t="s">
        <v>4512</v>
      </c>
      <c r="I317" s="6" t="s">
        <v>4603</v>
      </c>
    </row>
    <row r="318" spans="1:9" ht="25.5">
      <c r="A318" s="6" t="s">
        <v>975</v>
      </c>
      <c r="B318" s="6" t="s">
        <v>27</v>
      </c>
      <c r="C318" s="6" t="s">
        <v>976</v>
      </c>
      <c r="D318" s="6" t="s">
        <v>322</v>
      </c>
      <c r="E318" s="6" t="s">
        <v>4405</v>
      </c>
      <c r="F318" s="6" t="s">
        <v>4604</v>
      </c>
      <c r="G318" s="6" t="s">
        <v>4605</v>
      </c>
      <c r="H318" s="6" t="s">
        <v>4512</v>
      </c>
      <c r="I318" s="6" t="s">
        <v>4606</v>
      </c>
    </row>
    <row r="319" spans="1:9" ht="25.5">
      <c r="A319" s="6" t="s">
        <v>740</v>
      </c>
      <c r="B319" s="6" t="s">
        <v>27</v>
      </c>
      <c r="C319" s="6" t="s">
        <v>741</v>
      </c>
      <c r="D319" s="6" t="s">
        <v>76</v>
      </c>
      <c r="E319" s="6" t="s">
        <v>4079</v>
      </c>
      <c r="F319" s="6" t="s">
        <v>4607</v>
      </c>
      <c r="G319" s="6" t="s">
        <v>4608</v>
      </c>
      <c r="H319" s="6" t="s">
        <v>4512</v>
      </c>
      <c r="I319" s="6" t="s">
        <v>4609</v>
      </c>
    </row>
    <row r="320" spans="1:9" ht="25.5">
      <c r="A320" s="6" t="s">
        <v>135</v>
      </c>
      <c r="B320" s="6" t="s">
        <v>27</v>
      </c>
      <c r="C320" s="6" t="s">
        <v>1405</v>
      </c>
      <c r="D320" s="6" t="s">
        <v>80</v>
      </c>
      <c r="E320" s="6" t="s">
        <v>3595</v>
      </c>
      <c r="F320" s="6" t="s">
        <v>3504</v>
      </c>
      <c r="G320" s="6" t="s">
        <v>4610</v>
      </c>
      <c r="H320" s="6" t="s">
        <v>4512</v>
      </c>
      <c r="I320" s="6" t="s">
        <v>4611</v>
      </c>
    </row>
    <row r="321" spans="1:9" ht="25.5">
      <c r="A321" s="6" t="s">
        <v>863</v>
      </c>
      <c r="B321" s="6" t="s">
        <v>27</v>
      </c>
      <c r="C321" s="6" t="s">
        <v>864</v>
      </c>
      <c r="D321" s="6" t="s">
        <v>76</v>
      </c>
      <c r="E321" s="6" t="s">
        <v>4544</v>
      </c>
      <c r="F321" s="6" t="s">
        <v>4612</v>
      </c>
      <c r="G321" s="6" t="s">
        <v>4613</v>
      </c>
      <c r="H321" s="6" t="s">
        <v>4512</v>
      </c>
      <c r="I321" s="6" t="s">
        <v>4614</v>
      </c>
    </row>
    <row r="322" spans="1:9" ht="25.5">
      <c r="A322" s="6" t="s">
        <v>1353</v>
      </c>
      <c r="B322" s="6" t="s">
        <v>27</v>
      </c>
      <c r="C322" s="6" t="s">
        <v>1354</v>
      </c>
      <c r="D322" s="6" t="s">
        <v>76</v>
      </c>
      <c r="E322" s="6" t="s">
        <v>3466</v>
      </c>
      <c r="F322" s="6" t="s">
        <v>4615</v>
      </c>
      <c r="G322" s="6" t="s">
        <v>4615</v>
      </c>
      <c r="H322" s="6" t="s">
        <v>4512</v>
      </c>
      <c r="I322" s="6" t="s">
        <v>4616</v>
      </c>
    </row>
    <row r="323" spans="1:9" ht="38.25">
      <c r="A323" s="6" t="s">
        <v>1368</v>
      </c>
      <c r="B323" s="6" t="s">
        <v>27</v>
      </c>
      <c r="C323" s="6" t="s">
        <v>1369</v>
      </c>
      <c r="D323" s="6" t="s">
        <v>76</v>
      </c>
      <c r="E323" s="6" t="s">
        <v>4617</v>
      </c>
      <c r="F323" s="6" t="s">
        <v>4618</v>
      </c>
      <c r="G323" s="6" t="s">
        <v>4619</v>
      </c>
      <c r="H323" s="6" t="s">
        <v>4512</v>
      </c>
      <c r="I323" s="6" t="s">
        <v>4620</v>
      </c>
    </row>
    <row r="324" spans="1:9" ht="38.25">
      <c r="A324" s="6" t="s">
        <v>772</v>
      </c>
      <c r="B324" s="6" t="s">
        <v>27</v>
      </c>
      <c r="C324" s="6" t="s">
        <v>773</v>
      </c>
      <c r="D324" s="6" t="s">
        <v>76</v>
      </c>
      <c r="E324" s="6" t="s">
        <v>4621</v>
      </c>
      <c r="F324" s="6" t="s">
        <v>4622</v>
      </c>
      <c r="G324" s="6" t="s">
        <v>4623</v>
      </c>
      <c r="H324" s="6" t="s">
        <v>4512</v>
      </c>
      <c r="I324" s="6" t="s">
        <v>4624</v>
      </c>
    </row>
    <row r="325" spans="1:9" ht="25.5">
      <c r="A325" s="6" t="s">
        <v>1347</v>
      </c>
      <c r="B325" s="6" t="s">
        <v>27</v>
      </c>
      <c r="C325" s="6" t="s">
        <v>1348</v>
      </c>
      <c r="D325" s="6" t="s">
        <v>76</v>
      </c>
      <c r="E325" s="6" t="s">
        <v>3466</v>
      </c>
      <c r="F325" s="6" t="s">
        <v>4625</v>
      </c>
      <c r="G325" s="6" t="s">
        <v>4625</v>
      </c>
      <c r="H325" s="6" t="s">
        <v>4512</v>
      </c>
      <c r="I325" s="6" t="s">
        <v>4626</v>
      </c>
    </row>
    <row r="326" spans="1:9" ht="38.25">
      <c r="A326" s="6" t="s">
        <v>775</v>
      </c>
      <c r="B326" s="6" t="s">
        <v>27</v>
      </c>
      <c r="C326" s="6" t="s">
        <v>776</v>
      </c>
      <c r="D326" s="6" t="s">
        <v>76</v>
      </c>
      <c r="E326" s="6" t="s">
        <v>4544</v>
      </c>
      <c r="F326" s="6" t="s">
        <v>4627</v>
      </c>
      <c r="G326" s="6" t="s">
        <v>4628</v>
      </c>
      <c r="H326" s="6" t="s">
        <v>4512</v>
      </c>
      <c r="I326" s="6" t="s">
        <v>4629</v>
      </c>
    </row>
    <row r="327" spans="1:9" ht="25.5">
      <c r="A327" s="6" t="s">
        <v>1344</v>
      </c>
      <c r="B327" s="6" t="s">
        <v>27</v>
      </c>
      <c r="C327" s="6" t="s">
        <v>1345</v>
      </c>
      <c r="D327" s="6" t="s">
        <v>76</v>
      </c>
      <c r="E327" s="6" t="s">
        <v>3466</v>
      </c>
      <c r="F327" s="6" t="s">
        <v>4630</v>
      </c>
      <c r="G327" s="6" t="s">
        <v>4630</v>
      </c>
      <c r="H327" s="6" t="s">
        <v>4512</v>
      </c>
      <c r="I327" s="6" t="s">
        <v>4629</v>
      </c>
    </row>
    <row r="328" spans="1:9" ht="38.25">
      <c r="A328" s="6" t="s">
        <v>1087</v>
      </c>
      <c r="B328" s="6" t="s">
        <v>147</v>
      </c>
      <c r="C328" s="6" t="s">
        <v>1088</v>
      </c>
      <c r="D328" s="6" t="s">
        <v>486</v>
      </c>
      <c r="E328" s="6" t="s">
        <v>4079</v>
      </c>
      <c r="F328" s="6" t="s">
        <v>4631</v>
      </c>
      <c r="G328" s="6" t="s">
        <v>4632</v>
      </c>
      <c r="H328" s="6" t="s">
        <v>4512</v>
      </c>
      <c r="I328" s="6" t="s">
        <v>4633</v>
      </c>
    </row>
    <row r="329" spans="1:9" ht="25.5">
      <c r="A329" s="6" t="s">
        <v>1056</v>
      </c>
      <c r="B329" s="6" t="s">
        <v>27</v>
      </c>
      <c r="C329" s="6" t="s">
        <v>1057</v>
      </c>
      <c r="D329" s="6" t="s">
        <v>76</v>
      </c>
      <c r="E329" s="6" t="s">
        <v>4030</v>
      </c>
      <c r="F329" s="6" t="s">
        <v>4634</v>
      </c>
      <c r="G329" s="6" t="s">
        <v>4635</v>
      </c>
      <c r="H329" s="6" t="s">
        <v>4512</v>
      </c>
      <c r="I329" s="6" t="s">
        <v>4636</v>
      </c>
    </row>
    <row r="330" spans="1:9" ht="25.5">
      <c r="A330" s="6" t="s">
        <v>910</v>
      </c>
      <c r="B330" s="6" t="s">
        <v>27</v>
      </c>
      <c r="C330" s="6" t="s">
        <v>911</v>
      </c>
      <c r="D330" s="6" t="s">
        <v>76</v>
      </c>
      <c r="E330" s="6" t="s">
        <v>3847</v>
      </c>
      <c r="F330" s="6" t="s">
        <v>4637</v>
      </c>
      <c r="G330" s="6" t="s">
        <v>4638</v>
      </c>
      <c r="H330" s="6" t="s">
        <v>4512</v>
      </c>
      <c r="I330" s="6" t="s">
        <v>4639</v>
      </c>
    </row>
    <row r="331" spans="1:9" ht="14.25">
      <c r="A331" s="6" t="s">
        <v>1144</v>
      </c>
      <c r="B331" s="6" t="s">
        <v>20</v>
      </c>
      <c r="C331" s="6" t="s">
        <v>1145</v>
      </c>
      <c r="D331" s="6" t="s">
        <v>48</v>
      </c>
      <c r="E331" s="6" t="s">
        <v>3736</v>
      </c>
      <c r="F331" s="6" t="s">
        <v>4640</v>
      </c>
      <c r="G331" s="6" t="s">
        <v>4641</v>
      </c>
      <c r="H331" s="6" t="s">
        <v>4512</v>
      </c>
      <c r="I331" s="6" t="s">
        <v>4642</v>
      </c>
    </row>
    <row r="332" spans="1:9" ht="25.5">
      <c r="A332" s="6" t="s">
        <v>860</v>
      </c>
      <c r="B332" s="6" t="s">
        <v>27</v>
      </c>
      <c r="C332" s="6" t="s">
        <v>861</v>
      </c>
      <c r="D332" s="6" t="s">
        <v>76</v>
      </c>
      <c r="E332" s="6" t="s">
        <v>4544</v>
      </c>
      <c r="F332" s="6" t="s">
        <v>4643</v>
      </c>
      <c r="G332" s="6" t="s">
        <v>4644</v>
      </c>
      <c r="H332" s="6" t="s">
        <v>4512</v>
      </c>
      <c r="I332" s="6" t="s">
        <v>4645</v>
      </c>
    </row>
    <row r="333" spans="1:9" ht="38.25">
      <c r="A333" s="6" t="s">
        <v>1210</v>
      </c>
      <c r="B333" s="6" t="s">
        <v>27</v>
      </c>
      <c r="C333" s="6" t="s">
        <v>1211</v>
      </c>
      <c r="D333" s="6" t="s">
        <v>76</v>
      </c>
      <c r="E333" s="6" t="s">
        <v>3883</v>
      </c>
      <c r="F333" s="6" t="s">
        <v>4646</v>
      </c>
      <c r="G333" s="6" t="s">
        <v>4647</v>
      </c>
      <c r="H333" s="6" t="s">
        <v>4512</v>
      </c>
      <c r="I333" s="6" t="s">
        <v>4645</v>
      </c>
    </row>
    <row r="334" spans="1:9" ht="25.5">
      <c r="A334" s="6" t="s">
        <v>1117</v>
      </c>
      <c r="B334" s="6" t="s">
        <v>20</v>
      </c>
      <c r="C334" s="6" t="s">
        <v>1118</v>
      </c>
      <c r="D334" s="6" t="s">
        <v>61</v>
      </c>
      <c r="E334" s="6" t="s">
        <v>4392</v>
      </c>
      <c r="F334" s="6" t="s">
        <v>4648</v>
      </c>
      <c r="G334" s="6" t="s">
        <v>4649</v>
      </c>
      <c r="H334" s="6" t="s">
        <v>4512</v>
      </c>
      <c r="I334" s="6" t="s">
        <v>4650</v>
      </c>
    </row>
    <row r="335" spans="1:9" ht="25.5">
      <c r="A335" s="6" t="s">
        <v>1470</v>
      </c>
      <c r="B335" s="6" t="s">
        <v>147</v>
      </c>
      <c r="C335" s="6" t="s">
        <v>1471</v>
      </c>
      <c r="D335" s="6" t="s">
        <v>486</v>
      </c>
      <c r="E335" s="6" t="s">
        <v>3466</v>
      </c>
      <c r="F335" s="6" t="s">
        <v>4651</v>
      </c>
      <c r="G335" s="6" t="s">
        <v>4651</v>
      </c>
      <c r="H335" s="6" t="s">
        <v>4512</v>
      </c>
      <c r="I335" s="6" t="s">
        <v>4652</v>
      </c>
    </row>
    <row r="336" spans="1:9" ht="25.5">
      <c r="A336" s="6" t="s">
        <v>1059</v>
      </c>
      <c r="B336" s="6" t="s">
        <v>27</v>
      </c>
      <c r="C336" s="6" t="s">
        <v>1060</v>
      </c>
      <c r="D336" s="6" t="s">
        <v>76</v>
      </c>
      <c r="E336" s="6" t="s">
        <v>4253</v>
      </c>
      <c r="F336" s="6" t="s">
        <v>4653</v>
      </c>
      <c r="G336" s="6" t="s">
        <v>4654</v>
      </c>
      <c r="H336" s="6" t="s">
        <v>4512</v>
      </c>
      <c r="I336" s="6" t="s">
        <v>4655</v>
      </c>
    </row>
    <row r="337" spans="1:9" ht="38.25">
      <c r="A337" s="6" t="s">
        <v>695</v>
      </c>
      <c r="B337" s="6" t="s">
        <v>27</v>
      </c>
      <c r="C337" s="6" t="s">
        <v>696</v>
      </c>
      <c r="D337" s="6" t="s">
        <v>76</v>
      </c>
      <c r="E337" s="6" t="s">
        <v>4015</v>
      </c>
      <c r="F337" s="6" t="s">
        <v>4656</v>
      </c>
      <c r="G337" s="6" t="s">
        <v>4657</v>
      </c>
      <c r="H337" s="6" t="s">
        <v>4512</v>
      </c>
      <c r="I337" s="6" t="s">
        <v>4655</v>
      </c>
    </row>
    <row r="338" spans="1:9" ht="25.5">
      <c r="A338" s="6" t="s">
        <v>1371</v>
      </c>
      <c r="B338" s="6" t="s">
        <v>27</v>
      </c>
      <c r="C338" s="6" t="s">
        <v>1372</v>
      </c>
      <c r="D338" s="6" t="s">
        <v>76</v>
      </c>
      <c r="E338" s="6" t="s">
        <v>3812</v>
      </c>
      <c r="F338" s="6" t="s">
        <v>4658</v>
      </c>
      <c r="G338" s="6" t="s">
        <v>4659</v>
      </c>
      <c r="H338" s="6" t="s">
        <v>4512</v>
      </c>
      <c r="I338" s="6" t="s">
        <v>4660</v>
      </c>
    </row>
    <row r="339" spans="1:9" ht="25.5">
      <c r="A339" s="6" t="s">
        <v>1350</v>
      </c>
      <c r="B339" s="6" t="s">
        <v>27</v>
      </c>
      <c r="C339" s="6" t="s">
        <v>1351</v>
      </c>
      <c r="D339" s="6" t="s">
        <v>76</v>
      </c>
      <c r="E339" s="6" t="s">
        <v>3466</v>
      </c>
      <c r="F339" s="6" t="s">
        <v>4661</v>
      </c>
      <c r="G339" s="6" t="s">
        <v>4661</v>
      </c>
      <c r="H339" s="6" t="s">
        <v>4512</v>
      </c>
      <c r="I339" s="6" t="s">
        <v>4662</v>
      </c>
    </row>
    <row r="340" spans="1:9" ht="14.25">
      <c r="A340" s="6" t="s">
        <v>1207</v>
      </c>
      <c r="B340" s="6" t="s">
        <v>20</v>
      </c>
      <c r="C340" s="6" t="s">
        <v>1208</v>
      </c>
      <c r="D340" s="6" t="s">
        <v>311</v>
      </c>
      <c r="E340" s="6" t="s">
        <v>3847</v>
      </c>
      <c r="F340" s="6" t="s">
        <v>4663</v>
      </c>
      <c r="G340" s="6" t="s">
        <v>4664</v>
      </c>
      <c r="H340" s="6" t="s">
        <v>4512</v>
      </c>
      <c r="I340" s="6" t="s">
        <v>4665</v>
      </c>
    </row>
    <row r="341" spans="1:9" ht="38.25">
      <c r="A341" s="6" t="s">
        <v>494</v>
      </c>
      <c r="B341" s="6" t="s">
        <v>20</v>
      </c>
      <c r="C341" s="6" t="s">
        <v>495</v>
      </c>
      <c r="D341" s="6" t="s">
        <v>44</v>
      </c>
      <c r="E341" s="6" t="s">
        <v>4666</v>
      </c>
      <c r="F341" s="6" t="s">
        <v>4667</v>
      </c>
      <c r="G341" s="6" t="s">
        <v>4668</v>
      </c>
      <c r="H341" s="6" t="s">
        <v>4512</v>
      </c>
      <c r="I341" s="6" t="s">
        <v>4665</v>
      </c>
    </row>
    <row r="342" spans="1:9" ht="25.5">
      <c r="A342" s="6" t="s">
        <v>228</v>
      </c>
      <c r="B342" s="6" t="s">
        <v>27</v>
      </c>
      <c r="C342" s="6" t="s">
        <v>229</v>
      </c>
      <c r="D342" s="6" t="s">
        <v>99</v>
      </c>
      <c r="E342" s="6" t="s">
        <v>4669</v>
      </c>
      <c r="F342" s="6" t="s">
        <v>4670</v>
      </c>
      <c r="G342" s="6" t="s">
        <v>4671</v>
      </c>
      <c r="H342" s="6" t="s">
        <v>4512</v>
      </c>
      <c r="I342" s="6" t="s">
        <v>4672</v>
      </c>
    </row>
    <row r="343" spans="1:9" ht="25.5">
      <c r="A343" s="6" t="s">
        <v>1285</v>
      </c>
      <c r="B343" s="6" t="s">
        <v>20</v>
      </c>
      <c r="C343" s="6" t="s">
        <v>1286</v>
      </c>
      <c r="D343" s="6" t="s">
        <v>48</v>
      </c>
      <c r="E343" s="6" t="s">
        <v>4673</v>
      </c>
      <c r="F343" s="6" t="s">
        <v>4674</v>
      </c>
      <c r="G343" s="6" t="s">
        <v>4675</v>
      </c>
      <c r="H343" s="6" t="s">
        <v>4512</v>
      </c>
      <c r="I343" s="6" t="s">
        <v>4676</v>
      </c>
    </row>
    <row r="344" spans="1:9" ht="38.25">
      <c r="A344" s="6" t="s">
        <v>1326</v>
      </c>
      <c r="B344" s="6" t="s">
        <v>27</v>
      </c>
      <c r="C344" s="6" t="s">
        <v>1327</v>
      </c>
      <c r="D344" s="6" t="s">
        <v>76</v>
      </c>
      <c r="E344" s="6" t="s">
        <v>3470</v>
      </c>
      <c r="F344" s="6" t="s">
        <v>4677</v>
      </c>
      <c r="G344" s="6" t="s">
        <v>4678</v>
      </c>
      <c r="H344" s="6" t="s">
        <v>4512</v>
      </c>
      <c r="I344" s="6" t="s">
        <v>4676</v>
      </c>
    </row>
    <row r="345" spans="1:9" ht="25.5">
      <c r="A345" s="6" t="s">
        <v>78</v>
      </c>
      <c r="B345" s="6" t="s">
        <v>27</v>
      </c>
      <c r="C345" s="6" t="s">
        <v>1393</v>
      </c>
      <c r="D345" s="6" t="s">
        <v>80</v>
      </c>
      <c r="E345" s="6" t="s">
        <v>4679</v>
      </c>
      <c r="F345" s="6" t="s">
        <v>4119</v>
      </c>
      <c r="G345" s="6" t="s">
        <v>4680</v>
      </c>
      <c r="H345" s="6" t="s">
        <v>4512</v>
      </c>
      <c r="I345" s="6" t="s">
        <v>4681</v>
      </c>
    </row>
    <row r="346" spans="1:9" ht="25.5">
      <c r="A346" s="6" t="s">
        <v>1007</v>
      </c>
      <c r="B346" s="6" t="s">
        <v>27</v>
      </c>
      <c r="C346" s="6" t="s">
        <v>1107</v>
      </c>
      <c r="D346" s="6" t="s">
        <v>76</v>
      </c>
      <c r="E346" s="6" t="s">
        <v>4253</v>
      </c>
      <c r="F346" s="6" t="s">
        <v>4579</v>
      </c>
      <c r="G346" s="6" t="s">
        <v>4682</v>
      </c>
      <c r="H346" s="6" t="s">
        <v>4512</v>
      </c>
      <c r="I346" s="6" t="s">
        <v>4683</v>
      </c>
    </row>
    <row r="347" spans="1:9" ht="38.25">
      <c r="A347" s="6" t="s">
        <v>778</v>
      </c>
      <c r="B347" s="6" t="s">
        <v>27</v>
      </c>
      <c r="C347" s="6" t="s">
        <v>779</v>
      </c>
      <c r="D347" s="6" t="s">
        <v>76</v>
      </c>
      <c r="E347" s="6" t="s">
        <v>3896</v>
      </c>
      <c r="F347" s="6" t="s">
        <v>4684</v>
      </c>
      <c r="G347" s="6" t="s">
        <v>4685</v>
      </c>
      <c r="H347" s="6" t="s">
        <v>4512</v>
      </c>
      <c r="I347" s="6" t="s">
        <v>4683</v>
      </c>
    </row>
    <row r="348" spans="1:9" ht="25.5">
      <c r="A348" s="6" t="s">
        <v>901</v>
      </c>
      <c r="B348" s="6" t="s">
        <v>27</v>
      </c>
      <c r="C348" s="6" t="s">
        <v>902</v>
      </c>
      <c r="D348" s="6" t="s">
        <v>76</v>
      </c>
      <c r="E348" s="6" t="s">
        <v>4673</v>
      </c>
      <c r="F348" s="6" t="s">
        <v>4686</v>
      </c>
      <c r="G348" s="6" t="s">
        <v>4687</v>
      </c>
      <c r="H348" s="6" t="s">
        <v>4512</v>
      </c>
      <c r="I348" s="6" t="s">
        <v>4688</v>
      </c>
    </row>
    <row r="349" spans="1:9" ht="38.25">
      <c r="A349" s="6" t="s">
        <v>805</v>
      </c>
      <c r="B349" s="6" t="s">
        <v>27</v>
      </c>
      <c r="C349" s="6" t="s">
        <v>806</v>
      </c>
      <c r="D349" s="6" t="s">
        <v>76</v>
      </c>
      <c r="E349" s="6" t="s">
        <v>3963</v>
      </c>
      <c r="F349" s="6" t="s">
        <v>4689</v>
      </c>
      <c r="G349" s="6" t="s">
        <v>4690</v>
      </c>
      <c r="H349" s="6" t="s">
        <v>4512</v>
      </c>
      <c r="I349" s="6" t="s">
        <v>4691</v>
      </c>
    </row>
    <row r="350" spans="1:9" ht="25.5">
      <c r="A350" s="6" t="s">
        <v>987</v>
      </c>
      <c r="B350" s="6" t="s">
        <v>147</v>
      </c>
      <c r="C350" s="6" t="s">
        <v>988</v>
      </c>
      <c r="D350" s="6" t="s">
        <v>76</v>
      </c>
      <c r="E350" s="6" t="s">
        <v>3466</v>
      </c>
      <c r="F350" s="6" t="s">
        <v>4692</v>
      </c>
      <c r="G350" s="6" t="s">
        <v>4692</v>
      </c>
      <c r="H350" s="6" t="s">
        <v>4512</v>
      </c>
      <c r="I350" s="6" t="s">
        <v>4691</v>
      </c>
    </row>
    <row r="351" spans="1:9" ht="38.25">
      <c r="A351" s="6" t="s">
        <v>716</v>
      </c>
      <c r="B351" s="6" t="s">
        <v>27</v>
      </c>
      <c r="C351" s="6" t="s">
        <v>717</v>
      </c>
      <c r="D351" s="6" t="s">
        <v>76</v>
      </c>
      <c r="E351" s="6" t="s">
        <v>4447</v>
      </c>
      <c r="F351" s="6" t="s">
        <v>4693</v>
      </c>
      <c r="G351" s="6" t="s">
        <v>4694</v>
      </c>
      <c r="H351" s="6" t="s">
        <v>4512</v>
      </c>
      <c r="I351" s="6" t="s">
        <v>4695</v>
      </c>
    </row>
    <row r="352" spans="1:9" ht="25.5">
      <c r="A352" s="6" t="s">
        <v>552</v>
      </c>
      <c r="B352" s="6" t="s">
        <v>27</v>
      </c>
      <c r="C352" s="6" t="s">
        <v>553</v>
      </c>
      <c r="D352" s="6" t="s">
        <v>76</v>
      </c>
      <c r="E352" s="6" t="s">
        <v>3736</v>
      </c>
      <c r="F352" s="6" t="s">
        <v>4696</v>
      </c>
      <c r="G352" s="6" t="s">
        <v>4697</v>
      </c>
      <c r="H352" s="6" t="s">
        <v>4512</v>
      </c>
      <c r="I352" s="6" t="s">
        <v>4698</v>
      </c>
    </row>
    <row r="353" spans="1:9" ht="25.5">
      <c r="A353" s="6" t="s">
        <v>662</v>
      </c>
      <c r="B353" s="6" t="s">
        <v>27</v>
      </c>
      <c r="C353" s="6" t="s">
        <v>663</v>
      </c>
      <c r="D353" s="6" t="s">
        <v>76</v>
      </c>
      <c r="E353" s="6" t="s">
        <v>3896</v>
      </c>
      <c r="F353" s="6" t="s">
        <v>4699</v>
      </c>
      <c r="G353" s="6" t="s">
        <v>4700</v>
      </c>
      <c r="H353" s="6" t="s">
        <v>4512</v>
      </c>
      <c r="I353" s="6" t="s">
        <v>4698</v>
      </c>
    </row>
    <row r="354" spans="1:9" ht="38.25">
      <c r="A354" s="6" t="s">
        <v>1323</v>
      </c>
      <c r="B354" s="6" t="s">
        <v>27</v>
      </c>
      <c r="C354" s="6" t="s">
        <v>1324</v>
      </c>
      <c r="D354" s="6" t="s">
        <v>76</v>
      </c>
      <c r="E354" s="6" t="s">
        <v>3470</v>
      </c>
      <c r="F354" s="6" t="s">
        <v>4701</v>
      </c>
      <c r="G354" s="6" t="s">
        <v>4702</v>
      </c>
      <c r="H354" s="6" t="s">
        <v>4512</v>
      </c>
      <c r="I354" s="6" t="s">
        <v>4703</v>
      </c>
    </row>
    <row r="355" spans="1:9" ht="25.5">
      <c r="A355" s="6" t="s">
        <v>898</v>
      </c>
      <c r="B355" s="6" t="s">
        <v>27</v>
      </c>
      <c r="C355" s="6" t="s">
        <v>899</v>
      </c>
      <c r="D355" s="6" t="s">
        <v>76</v>
      </c>
      <c r="E355" s="6" t="s">
        <v>4704</v>
      </c>
      <c r="F355" s="6" t="s">
        <v>4705</v>
      </c>
      <c r="G355" s="6" t="s">
        <v>4706</v>
      </c>
      <c r="H355" s="6" t="s">
        <v>4512</v>
      </c>
      <c r="I355" s="6" t="s">
        <v>4703</v>
      </c>
    </row>
    <row r="356" spans="1:9" ht="38.25">
      <c r="A356" s="6" t="s">
        <v>799</v>
      </c>
      <c r="B356" s="6" t="s">
        <v>27</v>
      </c>
      <c r="C356" s="6" t="s">
        <v>800</v>
      </c>
      <c r="D356" s="6" t="s">
        <v>76</v>
      </c>
      <c r="E356" s="6" t="s">
        <v>3812</v>
      </c>
      <c r="F356" s="6" t="s">
        <v>4707</v>
      </c>
      <c r="G356" s="6" t="s">
        <v>4708</v>
      </c>
      <c r="H356" s="6" t="s">
        <v>4512</v>
      </c>
      <c r="I356" s="6" t="s">
        <v>4709</v>
      </c>
    </row>
    <row r="357" spans="1:9" ht="25.5">
      <c r="A357" s="6" t="s">
        <v>546</v>
      </c>
      <c r="B357" s="6" t="s">
        <v>20</v>
      </c>
      <c r="C357" s="6" t="s">
        <v>547</v>
      </c>
      <c r="D357" s="6" t="s">
        <v>48</v>
      </c>
      <c r="E357" s="6" t="s">
        <v>3470</v>
      </c>
      <c r="F357" s="6" t="s">
        <v>4564</v>
      </c>
      <c r="G357" s="6" t="s">
        <v>4710</v>
      </c>
      <c r="H357" s="6" t="s">
        <v>4512</v>
      </c>
      <c r="I357" s="6" t="s">
        <v>4709</v>
      </c>
    </row>
    <row r="358" spans="1:9" ht="25.5">
      <c r="A358" s="6" t="s">
        <v>522</v>
      </c>
      <c r="B358" s="6" t="s">
        <v>27</v>
      </c>
      <c r="C358" s="6" t="s">
        <v>523</v>
      </c>
      <c r="D358" s="6" t="s">
        <v>80</v>
      </c>
      <c r="E358" s="6" t="s">
        <v>4711</v>
      </c>
      <c r="F358" s="6" t="s">
        <v>4712</v>
      </c>
      <c r="G358" s="6" t="s">
        <v>4713</v>
      </c>
      <c r="H358" s="6" t="s">
        <v>4512</v>
      </c>
      <c r="I358" s="6" t="s">
        <v>4714</v>
      </c>
    </row>
    <row r="359" spans="1:9" ht="25.5">
      <c r="A359" s="6" t="s">
        <v>869</v>
      </c>
      <c r="B359" s="6" t="s">
        <v>27</v>
      </c>
      <c r="C359" s="6" t="s">
        <v>870</v>
      </c>
      <c r="D359" s="6" t="s">
        <v>76</v>
      </c>
      <c r="E359" s="6" t="s">
        <v>4715</v>
      </c>
      <c r="F359" s="6" t="s">
        <v>4716</v>
      </c>
      <c r="G359" s="6" t="s">
        <v>4717</v>
      </c>
      <c r="H359" s="6" t="s">
        <v>4512</v>
      </c>
      <c r="I359" s="6" t="s">
        <v>4714</v>
      </c>
    </row>
    <row r="360" spans="1:9" ht="25.5">
      <c r="A360" s="6" t="s">
        <v>737</v>
      </c>
      <c r="B360" s="6" t="s">
        <v>27</v>
      </c>
      <c r="C360" s="6" t="s">
        <v>738</v>
      </c>
      <c r="D360" s="6" t="s">
        <v>76</v>
      </c>
      <c r="E360" s="6" t="s">
        <v>4253</v>
      </c>
      <c r="F360" s="6" t="s">
        <v>4718</v>
      </c>
      <c r="G360" s="6" t="s">
        <v>4719</v>
      </c>
      <c r="H360" s="6" t="s">
        <v>4720</v>
      </c>
      <c r="I360" s="6" t="s">
        <v>4721</v>
      </c>
    </row>
    <row r="361" spans="1:9" ht="14.25">
      <c r="A361" s="6" t="s">
        <v>1141</v>
      </c>
      <c r="B361" s="6" t="s">
        <v>20</v>
      </c>
      <c r="C361" s="6" t="s">
        <v>1142</v>
      </c>
      <c r="D361" s="6" t="s">
        <v>514</v>
      </c>
      <c r="E361" s="6" t="s">
        <v>3963</v>
      </c>
      <c r="F361" s="6" t="s">
        <v>4722</v>
      </c>
      <c r="G361" s="6" t="s">
        <v>4723</v>
      </c>
      <c r="H361" s="6" t="s">
        <v>4720</v>
      </c>
      <c r="I361" s="6" t="s">
        <v>4721</v>
      </c>
    </row>
    <row r="362" spans="1:9" ht="14.25">
      <c r="A362" s="6" t="s">
        <v>355</v>
      </c>
      <c r="B362" s="6" t="s">
        <v>20</v>
      </c>
      <c r="C362" s="6" t="s">
        <v>356</v>
      </c>
      <c r="D362" s="6" t="s">
        <v>61</v>
      </c>
      <c r="E362" s="6" t="s">
        <v>4724</v>
      </c>
      <c r="F362" s="6" t="s">
        <v>4725</v>
      </c>
      <c r="G362" s="6" t="s">
        <v>4726</v>
      </c>
      <c r="H362" s="6" t="s">
        <v>4720</v>
      </c>
      <c r="I362" s="6" t="s">
        <v>4727</v>
      </c>
    </row>
    <row r="363" spans="1:9" ht="14.25">
      <c r="A363" s="6" t="s">
        <v>746</v>
      </c>
      <c r="B363" s="6" t="s">
        <v>147</v>
      </c>
      <c r="C363" s="6" t="s">
        <v>747</v>
      </c>
      <c r="D363" s="6" t="s">
        <v>486</v>
      </c>
      <c r="E363" s="6" t="s">
        <v>3466</v>
      </c>
      <c r="F363" s="6" t="s">
        <v>4728</v>
      </c>
      <c r="G363" s="6" t="s">
        <v>4728</v>
      </c>
      <c r="H363" s="6" t="s">
        <v>4720</v>
      </c>
      <c r="I363" s="6" t="s">
        <v>4727</v>
      </c>
    </row>
    <row r="364" spans="1:9" ht="25.5">
      <c r="A364" s="6" t="s">
        <v>686</v>
      </c>
      <c r="B364" s="6" t="s">
        <v>27</v>
      </c>
      <c r="C364" s="6" t="s">
        <v>687</v>
      </c>
      <c r="D364" s="6" t="s">
        <v>76</v>
      </c>
      <c r="E364" s="6" t="s">
        <v>3883</v>
      </c>
      <c r="F364" s="6" t="s">
        <v>4729</v>
      </c>
      <c r="G364" s="6" t="s">
        <v>4730</v>
      </c>
      <c r="H364" s="6" t="s">
        <v>4720</v>
      </c>
      <c r="I364" s="6" t="s">
        <v>4731</v>
      </c>
    </row>
    <row r="365" spans="1:9" ht="25.5">
      <c r="A365" s="6" t="s">
        <v>981</v>
      </c>
      <c r="B365" s="6" t="s">
        <v>27</v>
      </c>
      <c r="C365" s="6" t="s">
        <v>982</v>
      </c>
      <c r="D365" s="6" t="s">
        <v>76</v>
      </c>
      <c r="E365" s="6" t="s">
        <v>3470</v>
      </c>
      <c r="F365" s="6" t="s">
        <v>4732</v>
      </c>
      <c r="G365" s="6" t="s">
        <v>4733</v>
      </c>
      <c r="H365" s="6" t="s">
        <v>4720</v>
      </c>
      <c r="I365" s="6" t="s">
        <v>4731</v>
      </c>
    </row>
    <row r="366" spans="1:9" ht="14.25">
      <c r="A366" s="6" t="s">
        <v>1204</v>
      </c>
      <c r="B366" s="6" t="s">
        <v>20</v>
      </c>
      <c r="C366" s="6" t="s">
        <v>1205</v>
      </c>
      <c r="D366" s="6" t="s">
        <v>311</v>
      </c>
      <c r="E366" s="6" t="s">
        <v>3872</v>
      </c>
      <c r="F366" s="6" t="s">
        <v>4734</v>
      </c>
      <c r="G366" s="6" t="s">
        <v>4735</v>
      </c>
      <c r="H366" s="6" t="s">
        <v>4720</v>
      </c>
      <c r="I366" s="6" t="s">
        <v>4736</v>
      </c>
    </row>
    <row r="367" spans="1:9" ht="25.5">
      <c r="A367" s="6" t="s">
        <v>937</v>
      </c>
      <c r="B367" s="6" t="s">
        <v>147</v>
      </c>
      <c r="C367" s="6" t="s">
        <v>938</v>
      </c>
      <c r="D367" s="6" t="s">
        <v>76</v>
      </c>
      <c r="E367" s="6" t="s">
        <v>3466</v>
      </c>
      <c r="F367" s="6" t="s">
        <v>4737</v>
      </c>
      <c r="G367" s="6" t="s">
        <v>4737</v>
      </c>
      <c r="H367" s="6" t="s">
        <v>4720</v>
      </c>
      <c r="I367" s="6" t="s">
        <v>4736</v>
      </c>
    </row>
    <row r="368" spans="1:9" ht="25.5">
      <c r="A368" s="6" t="s">
        <v>88</v>
      </c>
      <c r="B368" s="6" t="s">
        <v>27</v>
      </c>
      <c r="C368" s="6" t="s">
        <v>1397</v>
      </c>
      <c r="D368" s="6" t="s">
        <v>44</v>
      </c>
      <c r="E368" s="6" t="s">
        <v>4738</v>
      </c>
      <c r="F368" s="6" t="s">
        <v>4049</v>
      </c>
      <c r="G368" s="6" t="s">
        <v>4739</v>
      </c>
      <c r="H368" s="6" t="s">
        <v>4720</v>
      </c>
      <c r="I368" s="6" t="s">
        <v>4736</v>
      </c>
    </row>
    <row r="369" spans="1:9" ht="25.5">
      <c r="A369" s="6" t="s">
        <v>984</v>
      </c>
      <c r="B369" s="6" t="s">
        <v>27</v>
      </c>
      <c r="C369" s="6" t="s">
        <v>985</v>
      </c>
      <c r="D369" s="6" t="s">
        <v>76</v>
      </c>
      <c r="E369" s="6" t="s">
        <v>3470</v>
      </c>
      <c r="F369" s="6" t="s">
        <v>4740</v>
      </c>
      <c r="G369" s="6" t="s">
        <v>4741</v>
      </c>
      <c r="H369" s="6" t="s">
        <v>4720</v>
      </c>
      <c r="I369" s="6" t="s">
        <v>4742</v>
      </c>
    </row>
    <row r="370" spans="1:9" ht="25.5">
      <c r="A370" s="6" t="s">
        <v>269</v>
      </c>
      <c r="B370" s="6" t="s">
        <v>27</v>
      </c>
      <c r="C370" s="6" t="s">
        <v>270</v>
      </c>
      <c r="D370" s="6" t="s">
        <v>99</v>
      </c>
      <c r="E370" s="6" t="s">
        <v>4743</v>
      </c>
      <c r="F370" s="6" t="s">
        <v>4744</v>
      </c>
      <c r="G370" s="6" t="s">
        <v>4745</v>
      </c>
      <c r="H370" s="6" t="s">
        <v>4720</v>
      </c>
      <c r="I370" s="6" t="s">
        <v>4742</v>
      </c>
    </row>
    <row r="371" spans="1:9" ht="25.5">
      <c r="A371" s="6" t="s">
        <v>665</v>
      </c>
      <c r="B371" s="6" t="s">
        <v>27</v>
      </c>
      <c r="C371" s="6" t="s">
        <v>666</v>
      </c>
      <c r="D371" s="6" t="s">
        <v>76</v>
      </c>
      <c r="E371" s="6" t="s">
        <v>4253</v>
      </c>
      <c r="F371" s="6" t="s">
        <v>4746</v>
      </c>
      <c r="G371" s="6" t="s">
        <v>4747</v>
      </c>
      <c r="H371" s="6" t="s">
        <v>4720</v>
      </c>
      <c r="I371" s="6" t="s">
        <v>4748</v>
      </c>
    </row>
    <row r="372" spans="1:9" ht="25.5">
      <c r="A372" s="6" t="s">
        <v>1407</v>
      </c>
      <c r="B372" s="6" t="s">
        <v>27</v>
      </c>
      <c r="C372" s="6" t="s">
        <v>1425</v>
      </c>
      <c r="D372" s="6" t="s">
        <v>80</v>
      </c>
      <c r="E372" s="6" t="s">
        <v>3748</v>
      </c>
      <c r="F372" s="6" t="s">
        <v>4749</v>
      </c>
      <c r="G372" s="6" t="s">
        <v>4750</v>
      </c>
      <c r="H372" s="6" t="s">
        <v>4720</v>
      </c>
      <c r="I372" s="6" t="s">
        <v>4748</v>
      </c>
    </row>
    <row r="373" spans="1:9" ht="25.5">
      <c r="A373" s="6" t="s">
        <v>1279</v>
      </c>
      <c r="B373" s="6" t="s">
        <v>20</v>
      </c>
      <c r="C373" s="6" t="s">
        <v>1280</v>
      </c>
      <c r="D373" s="6" t="s">
        <v>48</v>
      </c>
      <c r="E373" s="6" t="s">
        <v>3883</v>
      </c>
      <c r="F373" s="6" t="s">
        <v>4674</v>
      </c>
      <c r="G373" s="6" t="s">
        <v>4751</v>
      </c>
      <c r="H373" s="6" t="s">
        <v>4720</v>
      </c>
      <c r="I373" s="6" t="s">
        <v>4748</v>
      </c>
    </row>
    <row r="374" spans="1:9" ht="14.25">
      <c r="A374" s="6" t="s">
        <v>1174</v>
      </c>
      <c r="B374" s="6" t="s">
        <v>20</v>
      </c>
      <c r="C374" s="6" t="s">
        <v>1175</v>
      </c>
      <c r="D374" s="6" t="s">
        <v>311</v>
      </c>
      <c r="E374" s="6" t="s">
        <v>4253</v>
      </c>
      <c r="F374" s="6" t="s">
        <v>4752</v>
      </c>
      <c r="G374" s="6" t="s">
        <v>4753</v>
      </c>
      <c r="H374" s="6" t="s">
        <v>4720</v>
      </c>
      <c r="I374" s="6" t="s">
        <v>4754</v>
      </c>
    </row>
    <row r="375" spans="1:9" ht="14.25">
      <c r="A375" s="6" t="s">
        <v>1380</v>
      </c>
      <c r="B375" s="6" t="s">
        <v>147</v>
      </c>
      <c r="C375" s="6" t="s">
        <v>1381</v>
      </c>
      <c r="D375" s="6" t="s">
        <v>76</v>
      </c>
      <c r="E375" s="6" t="s">
        <v>3466</v>
      </c>
      <c r="F375" s="6" t="s">
        <v>4755</v>
      </c>
      <c r="G375" s="6" t="s">
        <v>4755</v>
      </c>
      <c r="H375" s="6" t="s">
        <v>4720</v>
      </c>
      <c r="I375" s="6" t="s">
        <v>4754</v>
      </c>
    </row>
    <row r="376" spans="1:9" ht="25.5">
      <c r="A376" s="6" t="s">
        <v>919</v>
      </c>
      <c r="B376" s="6" t="s">
        <v>27</v>
      </c>
      <c r="C376" s="6" t="s">
        <v>920</v>
      </c>
      <c r="D376" s="6" t="s">
        <v>76</v>
      </c>
      <c r="E376" s="6" t="s">
        <v>3470</v>
      </c>
      <c r="F376" s="6" t="s">
        <v>4444</v>
      </c>
      <c r="G376" s="6" t="s">
        <v>4756</v>
      </c>
      <c r="H376" s="6" t="s">
        <v>4720</v>
      </c>
      <c r="I376" s="6" t="s">
        <v>4757</v>
      </c>
    </row>
    <row r="377" spans="1:9" ht="25.5">
      <c r="A377" s="6" t="s">
        <v>564</v>
      </c>
      <c r="B377" s="6" t="s">
        <v>20</v>
      </c>
      <c r="C377" s="6" t="s">
        <v>565</v>
      </c>
      <c r="D377" s="6" t="s">
        <v>48</v>
      </c>
      <c r="E377" s="6" t="s">
        <v>4168</v>
      </c>
      <c r="F377" s="6" t="s">
        <v>4758</v>
      </c>
      <c r="G377" s="6" t="s">
        <v>4759</v>
      </c>
      <c r="H377" s="6" t="s">
        <v>4720</v>
      </c>
      <c r="I377" s="6" t="s">
        <v>4757</v>
      </c>
    </row>
    <row r="378" spans="1:9" ht="25.5">
      <c r="A378" s="6" t="s">
        <v>1288</v>
      </c>
      <c r="B378" s="6" t="s">
        <v>20</v>
      </c>
      <c r="C378" s="6" t="s">
        <v>1289</v>
      </c>
      <c r="D378" s="6" t="s">
        <v>48</v>
      </c>
      <c r="E378" s="6" t="s">
        <v>4253</v>
      </c>
      <c r="F378" s="6" t="s">
        <v>4674</v>
      </c>
      <c r="G378" s="6" t="s">
        <v>4760</v>
      </c>
      <c r="H378" s="6" t="s">
        <v>4720</v>
      </c>
      <c r="I378" s="6" t="s">
        <v>4757</v>
      </c>
    </row>
    <row r="379" spans="1:9" ht="25.5">
      <c r="A379" s="6" t="s">
        <v>1183</v>
      </c>
      <c r="B379" s="6" t="s">
        <v>27</v>
      </c>
      <c r="C379" s="6" t="s">
        <v>1184</v>
      </c>
      <c r="D379" s="6" t="s">
        <v>76</v>
      </c>
      <c r="E379" s="6" t="s">
        <v>3466</v>
      </c>
      <c r="F379" s="6" t="s">
        <v>4761</v>
      </c>
      <c r="G379" s="6" t="s">
        <v>4761</v>
      </c>
      <c r="H379" s="6" t="s">
        <v>4720</v>
      </c>
      <c r="I379" s="6" t="s">
        <v>4762</v>
      </c>
    </row>
    <row r="380" spans="1:9" ht="25.5">
      <c r="A380" s="6" t="s">
        <v>82</v>
      </c>
      <c r="B380" s="6" t="s">
        <v>27</v>
      </c>
      <c r="C380" s="6" t="s">
        <v>1391</v>
      </c>
      <c r="D380" s="6" t="s">
        <v>80</v>
      </c>
      <c r="E380" s="6" t="s">
        <v>4763</v>
      </c>
      <c r="F380" s="6" t="s">
        <v>4115</v>
      </c>
      <c r="G380" s="6" t="s">
        <v>4764</v>
      </c>
      <c r="H380" s="6" t="s">
        <v>4720</v>
      </c>
      <c r="I380" s="6" t="s">
        <v>4762</v>
      </c>
    </row>
    <row r="381" spans="1:9" ht="38.25">
      <c r="A381" s="6" t="s">
        <v>719</v>
      </c>
      <c r="B381" s="6" t="s">
        <v>27</v>
      </c>
      <c r="C381" s="6" t="s">
        <v>720</v>
      </c>
      <c r="D381" s="6" t="s">
        <v>76</v>
      </c>
      <c r="E381" s="6" t="s">
        <v>4168</v>
      </c>
      <c r="F381" s="6" t="s">
        <v>4765</v>
      </c>
      <c r="G381" s="6" t="s">
        <v>4766</v>
      </c>
      <c r="H381" s="6" t="s">
        <v>4720</v>
      </c>
      <c r="I381" s="6" t="s">
        <v>4762</v>
      </c>
    </row>
    <row r="382" spans="1:9" ht="25.5">
      <c r="A382" s="6" t="s">
        <v>1261</v>
      </c>
      <c r="B382" s="6" t="s">
        <v>20</v>
      </c>
      <c r="C382" s="6" t="s">
        <v>1262</v>
      </c>
      <c r="D382" s="6" t="s">
        <v>48</v>
      </c>
      <c r="E382" s="6" t="s">
        <v>3847</v>
      </c>
      <c r="F382" s="6" t="s">
        <v>4499</v>
      </c>
      <c r="G382" s="6" t="s">
        <v>4767</v>
      </c>
      <c r="H382" s="6" t="s">
        <v>4720</v>
      </c>
      <c r="I382" s="6" t="s">
        <v>4762</v>
      </c>
    </row>
    <row r="383" spans="1:9" ht="25.5">
      <c r="A383" s="6" t="s">
        <v>751</v>
      </c>
      <c r="B383" s="6" t="s">
        <v>27</v>
      </c>
      <c r="C383" s="6" t="s">
        <v>752</v>
      </c>
      <c r="D383" s="6" t="s">
        <v>76</v>
      </c>
      <c r="E383" s="6" t="s">
        <v>3466</v>
      </c>
      <c r="F383" s="6" t="s">
        <v>4768</v>
      </c>
      <c r="G383" s="6" t="s">
        <v>4768</v>
      </c>
      <c r="H383" s="6" t="s">
        <v>4720</v>
      </c>
      <c r="I383" s="6" t="s">
        <v>4769</v>
      </c>
    </row>
    <row r="384" spans="1:9" ht="25.5">
      <c r="A384" s="6" t="s">
        <v>1084</v>
      </c>
      <c r="B384" s="6" t="s">
        <v>27</v>
      </c>
      <c r="C384" s="6" t="s">
        <v>1085</v>
      </c>
      <c r="D384" s="6" t="s">
        <v>76</v>
      </c>
      <c r="E384" s="6" t="s">
        <v>3872</v>
      </c>
      <c r="F384" s="6" t="s">
        <v>4770</v>
      </c>
      <c r="G384" s="6" t="s">
        <v>4771</v>
      </c>
      <c r="H384" s="6" t="s">
        <v>4720</v>
      </c>
      <c r="I384" s="6" t="s">
        <v>4769</v>
      </c>
    </row>
    <row r="385" spans="1:9" ht="25.5">
      <c r="A385" s="6" t="s">
        <v>731</v>
      </c>
      <c r="B385" s="6" t="s">
        <v>27</v>
      </c>
      <c r="C385" s="6" t="s">
        <v>732</v>
      </c>
      <c r="D385" s="6" t="s">
        <v>76</v>
      </c>
      <c r="E385" s="6" t="s">
        <v>3466</v>
      </c>
      <c r="F385" s="6" t="s">
        <v>4772</v>
      </c>
      <c r="G385" s="6" t="s">
        <v>4772</v>
      </c>
      <c r="H385" s="6" t="s">
        <v>4720</v>
      </c>
      <c r="I385" s="6" t="s">
        <v>4769</v>
      </c>
    </row>
    <row r="386" spans="1:9" ht="14.25">
      <c r="A386" s="6" t="s">
        <v>1309</v>
      </c>
      <c r="B386" s="6" t="s">
        <v>627</v>
      </c>
      <c r="C386" s="6" t="s">
        <v>1310</v>
      </c>
      <c r="D386" s="6" t="s">
        <v>48</v>
      </c>
      <c r="E386" s="6" t="s">
        <v>3466</v>
      </c>
      <c r="F386" s="6" t="s">
        <v>4773</v>
      </c>
      <c r="G386" s="6" t="s">
        <v>4773</v>
      </c>
      <c r="H386" s="6" t="s">
        <v>4720</v>
      </c>
      <c r="I386" s="6" t="s">
        <v>4769</v>
      </c>
    </row>
    <row r="387" spans="1:9" ht="25.5">
      <c r="A387" s="6" t="s">
        <v>668</v>
      </c>
      <c r="B387" s="6" t="s">
        <v>27</v>
      </c>
      <c r="C387" s="6" t="s">
        <v>669</v>
      </c>
      <c r="D387" s="6" t="s">
        <v>76</v>
      </c>
      <c r="E387" s="6" t="s">
        <v>3883</v>
      </c>
      <c r="F387" s="6" t="s">
        <v>4774</v>
      </c>
      <c r="G387" s="6" t="s">
        <v>4775</v>
      </c>
      <c r="H387" s="6" t="s">
        <v>4720</v>
      </c>
      <c r="I387" s="6" t="s">
        <v>4776</v>
      </c>
    </row>
    <row r="388" spans="1:9" ht="25.5">
      <c r="A388" s="6" t="s">
        <v>429</v>
      </c>
      <c r="B388" s="6" t="s">
        <v>20</v>
      </c>
      <c r="C388" s="6" t="s">
        <v>1450</v>
      </c>
      <c r="D388" s="6" t="s">
        <v>44</v>
      </c>
      <c r="E388" s="6" t="s">
        <v>4777</v>
      </c>
      <c r="F388" s="6" t="s">
        <v>3809</v>
      </c>
      <c r="G388" s="6" t="s">
        <v>4778</v>
      </c>
      <c r="H388" s="6" t="s">
        <v>4720</v>
      </c>
      <c r="I388" s="6" t="s">
        <v>4776</v>
      </c>
    </row>
    <row r="389" spans="1:9" ht="25.5">
      <c r="A389" s="6" t="s">
        <v>85</v>
      </c>
      <c r="B389" s="6" t="s">
        <v>20</v>
      </c>
      <c r="C389" s="6" t="s">
        <v>1395</v>
      </c>
      <c r="D389" s="6" t="s">
        <v>44</v>
      </c>
      <c r="E389" s="6" t="s">
        <v>4738</v>
      </c>
      <c r="F389" s="6" t="s">
        <v>4192</v>
      </c>
      <c r="G389" s="6" t="s">
        <v>4779</v>
      </c>
      <c r="H389" s="6" t="s">
        <v>4720</v>
      </c>
      <c r="I389" s="6" t="s">
        <v>4776</v>
      </c>
    </row>
    <row r="390" spans="1:9" ht="25.5">
      <c r="A390" s="6" t="s">
        <v>116</v>
      </c>
      <c r="B390" s="6" t="s">
        <v>27</v>
      </c>
      <c r="C390" s="6" t="s">
        <v>1419</v>
      </c>
      <c r="D390" s="6" t="s">
        <v>99</v>
      </c>
      <c r="E390" s="6" t="s">
        <v>4780</v>
      </c>
      <c r="F390" s="6" t="s">
        <v>3917</v>
      </c>
      <c r="G390" s="6" t="s">
        <v>4781</v>
      </c>
      <c r="H390" s="6" t="s">
        <v>4720</v>
      </c>
      <c r="I390" s="6" t="s">
        <v>4782</v>
      </c>
    </row>
    <row r="391" spans="1:9" ht="14.25">
      <c r="A391" s="6" t="s">
        <v>1219</v>
      </c>
      <c r="B391" s="6" t="s">
        <v>27</v>
      </c>
      <c r="C391" s="6" t="s">
        <v>1220</v>
      </c>
      <c r="D391" s="6" t="s">
        <v>80</v>
      </c>
      <c r="E391" s="6" t="s">
        <v>4471</v>
      </c>
      <c r="F391" s="6" t="s">
        <v>4783</v>
      </c>
      <c r="G391" s="6" t="s">
        <v>4784</v>
      </c>
      <c r="H391" s="6" t="s">
        <v>4720</v>
      </c>
      <c r="I391" s="6" t="s">
        <v>4782</v>
      </c>
    </row>
    <row r="392" spans="1:9" ht="25.5">
      <c r="A392" s="6" t="s">
        <v>707</v>
      </c>
      <c r="B392" s="6" t="s">
        <v>27</v>
      </c>
      <c r="C392" s="6" t="s">
        <v>708</v>
      </c>
      <c r="D392" s="6" t="s">
        <v>76</v>
      </c>
      <c r="E392" s="6" t="s">
        <v>3847</v>
      </c>
      <c r="F392" s="6" t="s">
        <v>4785</v>
      </c>
      <c r="G392" s="6" t="s">
        <v>4786</v>
      </c>
      <c r="H392" s="6" t="s">
        <v>4720</v>
      </c>
      <c r="I392" s="6" t="s">
        <v>4782</v>
      </c>
    </row>
    <row r="393" spans="1:9" ht="25.5">
      <c r="A393" s="6" t="s">
        <v>1282</v>
      </c>
      <c r="B393" s="6" t="s">
        <v>20</v>
      </c>
      <c r="C393" s="6" t="s">
        <v>1283</v>
      </c>
      <c r="D393" s="6" t="s">
        <v>48</v>
      </c>
      <c r="E393" s="6" t="s">
        <v>3883</v>
      </c>
      <c r="F393" s="6" t="s">
        <v>4787</v>
      </c>
      <c r="G393" s="6" t="s">
        <v>4788</v>
      </c>
      <c r="H393" s="6" t="s">
        <v>4720</v>
      </c>
      <c r="I393" s="6" t="s">
        <v>4782</v>
      </c>
    </row>
    <row r="394" spans="1:9" ht="25.5">
      <c r="A394" s="6" t="s">
        <v>1294</v>
      </c>
      <c r="B394" s="6" t="s">
        <v>20</v>
      </c>
      <c r="C394" s="6" t="s">
        <v>1295</v>
      </c>
      <c r="D394" s="6" t="s">
        <v>48</v>
      </c>
      <c r="E394" s="6" t="s">
        <v>3736</v>
      </c>
      <c r="F394" s="6" t="s">
        <v>4499</v>
      </c>
      <c r="G394" s="6" t="s">
        <v>4789</v>
      </c>
      <c r="H394" s="6" t="s">
        <v>4720</v>
      </c>
      <c r="I394" s="6" t="s">
        <v>4782</v>
      </c>
    </row>
    <row r="395" spans="1:9" ht="25.5">
      <c r="A395" s="6" t="s">
        <v>689</v>
      </c>
      <c r="B395" s="6" t="s">
        <v>27</v>
      </c>
      <c r="C395" s="6" t="s">
        <v>690</v>
      </c>
      <c r="D395" s="6" t="s">
        <v>76</v>
      </c>
      <c r="E395" s="6" t="s">
        <v>3883</v>
      </c>
      <c r="F395" s="6" t="s">
        <v>4790</v>
      </c>
      <c r="G395" s="6" t="s">
        <v>4791</v>
      </c>
      <c r="H395" s="6" t="s">
        <v>4720</v>
      </c>
      <c r="I395" s="6" t="s">
        <v>4792</v>
      </c>
    </row>
    <row r="396" spans="1:9" ht="25.5">
      <c r="A396" s="6" t="s">
        <v>1213</v>
      </c>
      <c r="B396" s="6" t="s">
        <v>27</v>
      </c>
      <c r="C396" s="6" t="s">
        <v>1214</v>
      </c>
      <c r="D396" s="6" t="s">
        <v>76</v>
      </c>
      <c r="E396" s="6" t="s">
        <v>3872</v>
      </c>
      <c r="F396" s="6" t="s">
        <v>4793</v>
      </c>
      <c r="G396" s="6" t="s">
        <v>4794</v>
      </c>
      <c r="H396" s="6" t="s">
        <v>4720</v>
      </c>
      <c r="I396" s="6" t="s">
        <v>4792</v>
      </c>
    </row>
    <row r="397" spans="1:9" ht="25.5">
      <c r="A397" s="6" t="s">
        <v>1081</v>
      </c>
      <c r="B397" s="6" t="s">
        <v>27</v>
      </c>
      <c r="C397" s="6" t="s">
        <v>1082</v>
      </c>
      <c r="D397" s="6" t="s">
        <v>76</v>
      </c>
      <c r="E397" s="6" t="s">
        <v>3470</v>
      </c>
      <c r="F397" s="6" t="s">
        <v>4795</v>
      </c>
      <c r="G397" s="6" t="s">
        <v>4796</v>
      </c>
      <c r="H397" s="6" t="s">
        <v>4720</v>
      </c>
      <c r="I397" s="6" t="s">
        <v>4792</v>
      </c>
    </row>
    <row r="398" spans="1:9" ht="25.5">
      <c r="A398" s="6" t="s">
        <v>734</v>
      </c>
      <c r="B398" s="6" t="s">
        <v>27</v>
      </c>
      <c r="C398" s="6" t="s">
        <v>735</v>
      </c>
      <c r="D398" s="6" t="s">
        <v>76</v>
      </c>
      <c r="E398" s="6" t="s">
        <v>3847</v>
      </c>
      <c r="F398" s="6" t="s">
        <v>4797</v>
      </c>
      <c r="G398" s="6" t="s">
        <v>4798</v>
      </c>
      <c r="H398" s="6" t="s">
        <v>4720</v>
      </c>
      <c r="I398" s="6" t="s">
        <v>4792</v>
      </c>
    </row>
    <row r="399" spans="1:9" ht="25.5">
      <c r="A399" s="6" t="s">
        <v>680</v>
      </c>
      <c r="B399" s="6" t="s">
        <v>27</v>
      </c>
      <c r="C399" s="6" t="s">
        <v>681</v>
      </c>
      <c r="D399" s="6" t="s">
        <v>76</v>
      </c>
      <c r="E399" s="6" t="s">
        <v>3847</v>
      </c>
      <c r="F399" s="6" t="s">
        <v>2358</v>
      </c>
      <c r="G399" s="6" t="s">
        <v>4799</v>
      </c>
      <c r="H399" s="6" t="s">
        <v>4720</v>
      </c>
      <c r="I399" s="6" t="s">
        <v>4800</v>
      </c>
    </row>
    <row r="400" spans="1:9" ht="25.5">
      <c r="A400" s="6" t="s">
        <v>928</v>
      </c>
      <c r="B400" s="6" t="s">
        <v>27</v>
      </c>
      <c r="C400" s="6" t="s">
        <v>929</v>
      </c>
      <c r="D400" s="6" t="s">
        <v>76</v>
      </c>
      <c r="E400" s="6" t="s">
        <v>3466</v>
      </c>
      <c r="F400" s="6" t="s">
        <v>4801</v>
      </c>
      <c r="G400" s="6" t="s">
        <v>4801</v>
      </c>
      <c r="H400" s="6" t="s">
        <v>4720</v>
      </c>
      <c r="I400" s="6" t="s">
        <v>4800</v>
      </c>
    </row>
    <row r="401" spans="1:9" ht="38.25">
      <c r="A401" s="6" t="s">
        <v>1374</v>
      </c>
      <c r="B401" s="6" t="s">
        <v>27</v>
      </c>
      <c r="C401" s="6" t="s">
        <v>1375</v>
      </c>
      <c r="D401" s="6" t="s">
        <v>76</v>
      </c>
      <c r="E401" s="6" t="s">
        <v>3466</v>
      </c>
      <c r="F401" s="6" t="s">
        <v>4802</v>
      </c>
      <c r="G401" s="6" t="s">
        <v>4802</v>
      </c>
      <c r="H401" s="6" t="s">
        <v>4720</v>
      </c>
      <c r="I401" s="6" t="s">
        <v>4800</v>
      </c>
    </row>
    <row r="402" spans="1:9" ht="25.5">
      <c r="A402" s="6" t="s">
        <v>769</v>
      </c>
      <c r="B402" s="6" t="s">
        <v>27</v>
      </c>
      <c r="C402" s="6" t="s">
        <v>770</v>
      </c>
      <c r="D402" s="6" t="s">
        <v>76</v>
      </c>
      <c r="E402" s="6" t="s">
        <v>3847</v>
      </c>
      <c r="F402" s="6" t="s">
        <v>4803</v>
      </c>
      <c r="G402" s="6" t="s">
        <v>4804</v>
      </c>
      <c r="H402" s="6" t="s">
        <v>4720</v>
      </c>
      <c r="I402" s="6" t="s">
        <v>4800</v>
      </c>
    </row>
    <row r="403" spans="1:9" ht="38.25">
      <c r="A403" s="6" t="s">
        <v>796</v>
      </c>
      <c r="B403" s="6" t="s">
        <v>27</v>
      </c>
      <c r="C403" s="6" t="s">
        <v>797</v>
      </c>
      <c r="D403" s="6" t="s">
        <v>76</v>
      </c>
      <c r="E403" s="6" t="s">
        <v>4079</v>
      </c>
      <c r="F403" s="6" t="s">
        <v>4805</v>
      </c>
      <c r="G403" s="6" t="s">
        <v>4806</v>
      </c>
      <c r="H403" s="6" t="s">
        <v>4720</v>
      </c>
      <c r="I403" s="6" t="s">
        <v>4800</v>
      </c>
    </row>
    <row r="404" spans="1:9" ht="38.25">
      <c r="A404" s="6" t="s">
        <v>1216</v>
      </c>
      <c r="B404" s="6" t="s">
        <v>27</v>
      </c>
      <c r="C404" s="6" t="s">
        <v>1217</v>
      </c>
      <c r="D404" s="6" t="s">
        <v>76</v>
      </c>
      <c r="E404" s="6" t="s">
        <v>3847</v>
      </c>
      <c r="F404" s="6" t="s">
        <v>4807</v>
      </c>
      <c r="G404" s="6" t="s">
        <v>4808</v>
      </c>
      <c r="H404" s="6" t="s">
        <v>4720</v>
      </c>
      <c r="I404" s="6" t="s">
        <v>4809</v>
      </c>
    </row>
    <row r="405" spans="1:9" ht="25.5">
      <c r="A405" s="6" t="s">
        <v>1267</v>
      </c>
      <c r="B405" s="6" t="s">
        <v>20</v>
      </c>
      <c r="C405" s="6" t="s">
        <v>1268</v>
      </c>
      <c r="D405" s="6" t="s">
        <v>48</v>
      </c>
      <c r="E405" s="6" t="s">
        <v>4079</v>
      </c>
      <c r="F405" s="6" t="s">
        <v>4499</v>
      </c>
      <c r="G405" s="6" t="s">
        <v>4810</v>
      </c>
      <c r="H405" s="6" t="s">
        <v>4720</v>
      </c>
      <c r="I405" s="6" t="s">
        <v>4809</v>
      </c>
    </row>
    <row r="406" spans="1:9" ht="25.5">
      <c r="A406" s="6" t="s">
        <v>1270</v>
      </c>
      <c r="B406" s="6" t="s">
        <v>20</v>
      </c>
      <c r="C406" s="6" t="s">
        <v>1271</v>
      </c>
      <c r="D406" s="6" t="s">
        <v>48</v>
      </c>
      <c r="E406" s="6" t="s">
        <v>4079</v>
      </c>
      <c r="F406" s="6" t="s">
        <v>4499</v>
      </c>
      <c r="G406" s="6" t="s">
        <v>4810</v>
      </c>
      <c r="H406" s="6" t="s">
        <v>4720</v>
      </c>
      <c r="I406" s="6" t="s">
        <v>4809</v>
      </c>
    </row>
    <row r="407" spans="1:9" ht="25.5">
      <c r="A407" s="6" t="s">
        <v>674</v>
      </c>
      <c r="B407" s="6" t="s">
        <v>27</v>
      </c>
      <c r="C407" s="6" t="s">
        <v>675</v>
      </c>
      <c r="D407" s="6" t="s">
        <v>76</v>
      </c>
      <c r="E407" s="6" t="s">
        <v>4292</v>
      </c>
      <c r="F407" s="6" t="s">
        <v>4811</v>
      </c>
      <c r="G407" s="6" t="s">
        <v>4812</v>
      </c>
      <c r="H407" s="6" t="s">
        <v>4720</v>
      </c>
      <c r="I407" s="6" t="s">
        <v>4809</v>
      </c>
    </row>
    <row r="408" spans="1:9" ht="25.5">
      <c r="A408" s="6" t="s">
        <v>1399</v>
      </c>
      <c r="B408" s="6" t="s">
        <v>27</v>
      </c>
      <c r="C408" s="6" t="s">
        <v>1400</v>
      </c>
      <c r="D408" s="6" t="s">
        <v>44</v>
      </c>
      <c r="E408" s="6" t="s">
        <v>4813</v>
      </c>
      <c r="F408" s="6" t="s">
        <v>4814</v>
      </c>
      <c r="G408" s="6" t="s">
        <v>4815</v>
      </c>
      <c r="H408" s="6" t="s">
        <v>4720</v>
      </c>
      <c r="I408" s="6" t="s">
        <v>4809</v>
      </c>
    </row>
    <row r="409" spans="1:9" ht="38.25">
      <c r="A409" s="6" t="s">
        <v>787</v>
      </c>
      <c r="B409" s="6" t="s">
        <v>27</v>
      </c>
      <c r="C409" s="6" t="s">
        <v>788</v>
      </c>
      <c r="D409" s="6" t="s">
        <v>76</v>
      </c>
      <c r="E409" s="6" t="s">
        <v>4079</v>
      </c>
      <c r="F409" s="6" t="s">
        <v>4816</v>
      </c>
      <c r="G409" s="6" t="s">
        <v>4817</v>
      </c>
      <c r="H409" s="6" t="s">
        <v>4720</v>
      </c>
      <c r="I409" s="6" t="s">
        <v>4809</v>
      </c>
    </row>
    <row r="410" spans="1:9" ht="25.5">
      <c r="A410" s="6" t="s">
        <v>1276</v>
      </c>
      <c r="B410" s="6" t="s">
        <v>20</v>
      </c>
      <c r="C410" s="6" t="s">
        <v>1277</v>
      </c>
      <c r="D410" s="6" t="s">
        <v>48</v>
      </c>
      <c r="E410" s="6" t="s">
        <v>3466</v>
      </c>
      <c r="F410" s="6" t="s">
        <v>4818</v>
      </c>
      <c r="G410" s="6" t="s">
        <v>4818</v>
      </c>
      <c r="H410" s="6" t="s">
        <v>4720</v>
      </c>
      <c r="I410" s="6" t="s">
        <v>4819</v>
      </c>
    </row>
    <row r="411" spans="1:9" ht="38.25">
      <c r="A411" s="6" t="s">
        <v>760</v>
      </c>
      <c r="B411" s="6" t="s">
        <v>27</v>
      </c>
      <c r="C411" s="6" t="s">
        <v>761</v>
      </c>
      <c r="D411" s="6" t="s">
        <v>76</v>
      </c>
      <c r="E411" s="6" t="s">
        <v>3470</v>
      </c>
      <c r="F411" s="6" t="s">
        <v>4820</v>
      </c>
      <c r="G411" s="6" t="s">
        <v>4821</v>
      </c>
      <c r="H411" s="6" t="s">
        <v>4720</v>
      </c>
      <c r="I411" s="6" t="s">
        <v>4819</v>
      </c>
    </row>
    <row r="412" spans="1:9" ht="25.5">
      <c r="A412" s="6" t="s">
        <v>620</v>
      </c>
      <c r="B412" s="6" t="s">
        <v>27</v>
      </c>
      <c r="C412" s="6" t="s">
        <v>621</v>
      </c>
      <c r="D412" s="6" t="s">
        <v>76</v>
      </c>
      <c r="E412" s="6" t="s">
        <v>4079</v>
      </c>
      <c r="F412" s="6" t="s">
        <v>4822</v>
      </c>
      <c r="G412" s="6" t="s">
        <v>4823</v>
      </c>
      <c r="H412" s="6" t="s">
        <v>4720</v>
      </c>
      <c r="I412" s="6" t="s">
        <v>4819</v>
      </c>
    </row>
    <row r="413" spans="1:9" ht="25.5">
      <c r="A413" s="6" t="s">
        <v>916</v>
      </c>
      <c r="B413" s="6" t="s">
        <v>27</v>
      </c>
      <c r="C413" s="6" t="s">
        <v>917</v>
      </c>
      <c r="D413" s="6" t="s">
        <v>76</v>
      </c>
      <c r="E413" s="6" t="s">
        <v>3466</v>
      </c>
      <c r="F413" s="6" t="s">
        <v>4824</v>
      </c>
      <c r="G413" s="6" t="s">
        <v>4824</v>
      </c>
      <c r="H413" s="6" t="s">
        <v>4720</v>
      </c>
      <c r="I413" s="6" t="s">
        <v>4819</v>
      </c>
    </row>
    <row r="414" spans="1:9" ht="25.5">
      <c r="A414" s="6" t="s">
        <v>1402</v>
      </c>
      <c r="B414" s="6" t="s">
        <v>27</v>
      </c>
      <c r="C414" s="6" t="s">
        <v>1403</v>
      </c>
      <c r="D414" s="6" t="s">
        <v>80</v>
      </c>
      <c r="E414" s="6" t="s">
        <v>4025</v>
      </c>
      <c r="F414" s="6" t="s">
        <v>4825</v>
      </c>
      <c r="G414" s="6" t="s">
        <v>4826</v>
      </c>
      <c r="H414" s="6" t="s">
        <v>4720</v>
      </c>
      <c r="I414" s="6" t="s">
        <v>4819</v>
      </c>
    </row>
    <row r="415" spans="1:9" ht="25.5">
      <c r="A415" s="6" t="s">
        <v>904</v>
      </c>
      <c r="B415" s="6" t="s">
        <v>27</v>
      </c>
      <c r="C415" s="6" t="s">
        <v>905</v>
      </c>
      <c r="D415" s="6" t="s">
        <v>76</v>
      </c>
      <c r="E415" s="6" t="s">
        <v>3736</v>
      </c>
      <c r="F415" s="6" t="s">
        <v>4827</v>
      </c>
      <c r="G415" s="6" t="s">
        <v>4828</v>
      </c>
      <c r="H415" s="6" t="s">
        <v>4720</v>
      </c>
      <c r="I415" s="6" t="s">
        <v>4819</v>
      </c>
    </row>
    <row r="416" spans="1:9" ht="25.5">
      <c r="A416" s="6" t="s">
        <v>1120</v>
      </c>
      <c r="B416" s="6" t="s">
        <v>27</v>
      </c>
      <c r="C416" s="6" t="s">
        <v>1121</v>
      </c>
      <c r="D416" s="6" t="s">
        <v>76</v>
      </c>
      <c r="E416" s="6" t="s">
        <v>3470</v>
      </c>
      <c r="F416" s="6" t="s">
        <v>4829</v>
      </c>
      <c r="G416" s="6" t="s">
        <v>4830</v>
      </c>
      <c r="H416" s="6" t="s">
        <v>4720</v>
      </c>
      <c r="I416" s="6" t="s">
        <v>4831</v>
      </c>
    </row>
    <row r="417" spans="1:9" ht="25.5">
      <c r="A417" s="6" t="s">
        <v>913</v>
      </c>
      <c r="B417" s="6" t="s">
        <v>27</v>
      </c>
      <c r="C417" s="6" t="s">
        <v>914</v>
      </c>
      <c r="D417" s="6" t="s">
        <v>76</v>
      </c>
      <c r="E417" s="6" t="s">
        <v>3466</v>
      </c>
      <c r="F417" s="6" t="s">
        <v>4637</v>
      </c>
      <c r="G417" s="6" t="s">
        <v>4637</v>
      </c>
      <c r="H417" s="6" t="s">
        <v>4720</v>
      </c>
      <c r="I417" s="6" t="s">
        <v>4831</v>
      </c>
    </row>
    <row r="418" spans="1:9" ht="38.25">
      <c r="A418" s="6" t="s">
        <v>841</v>
      </c>
      <c r="B418" s="6" t="s">
        <v>27</v>
      </c>
      <c r="C418" s="6" t="s">
        <v>842</v>
      </c>
      <c r="D418" s="6" t="s">
        <v>76</v>
      </c>
      <c r="E418" s="6" t="s">
        <v>4044</v>
      </c>
      <c r="F418" s="6" t="s">
        <v>4832</v>
      </c>
      <c r="G418" s="6" t="s">
        <v>4833</v>
      </c>
      <c r="H418" s="6" t="s">
        <v>4720</v>
      </c>
      <c r="I418" s="6" t="s">
        <v>4831</v>
      </c>
    </row>
    <row r="419" spans="1:9" ht="25.5">
      <c r="A419" s="6" t="s">
        <v>125</v>
      </c>
      <c r="B419" s="6" t="s">
        <v>27</v>
      </c>
      <c r="C419" s="6" t="s">
        <v>1417</v>
      </c>
      <c r="D419" s="6" t="s">
        <v>99</v>
      </c>
      <c r="E419" s="6" t="s">
        <v>4834</v>
      </c>
      <c r="F419" s="6" t="s">
        <v>3893</v>
      </c>
      <c r="G419" s="6" t="s">
        <v>4835</v>
      </c>
      <c r="H419" s="6" t="s">
        <v>4720</v>
      </c>
      <c r="I419" s="6" t="s">
        <v>4831</v>
      </c>
    </row>
    <row r="420" spans="1:9" ht="25.5">
      <c r="A420" s="6" t="s">
        <v>698</v>
      </c>
      <c r="B420" s="6" t="s">
        <v>27</v>
      </c>
      <c r="C420" s="6" t="s">
        <v>699</v>
      </c>
      <c r="D420" s="6" t="s">
        <v>76</v>
      </c>
      <c r="E420" s="6" t="s">
        <v>3847</v>
      </c>
      <c r="F420" s="6" t="s">
        <v>4836</v>
      </c>
      <c r="G420" s="6" t="s">
        <v>4837</v>
      </c>
      <c r="H420" s="6" t="s">
        <v>4720</v>
      </c>
      <c r="I420" s="6" t="s">
        <v>4831</v>
      </c>
    </row>
    <row r="421" spans="1:9" ht="25.5">
      <c r="A421" s="6" t="s">
        <v>166</v>
      </c>
      <c r="B421" s="6" t="s">
        <v>27</v>
      </c>
      <c r="C421" s="6" t="s">
        <v>1423</v>
      </c>
      <c r="D421" s="6" t="s">
        <v>99</v>
      </c>
      <c r="E421" s="6" t="s">
        <v>4838</v>
      </c>
      <c r="F421" s="6" t="s">
        <v>3710</v>
      </c>
      <c r="G421" s="6" t="s">
        <v>4839</v>
      </c>
      <c r="H421" s="6" t="s">
        <v>4720</v>
      </c>
      <c r="I421" s="6" t="s">
        <v>4831</v>
      </c>
    </row>
    <row r="422" spans="1:9" ht="38.25">
      <c r="A422" s="6" t="s">
        <v>1430</v>
      </c>
      <c r="B422" s="6" t="s">
        <v>27</v>
      </c>
      <c r="C422" s="6" t="s">
        <v>1431</v>
      </c>
      <c r="D422" s="6" t="s">
        <v>44</v>
      </c>
      <c r="E422" s="6" t="s">
        <v>4030</v>
      </c>
      <c r="F422" s="6" t="s">
        <v>4840</v>
      </c>
      <c r="G422" s="6" t="s">
        <v>4841</v>
      </c>
      <c r="H422" s="6" t="s">
        <v>4720</v>
      </c>
      <c r="I422" s="6" t="s">
        <v>4831</v>
      </c>
    </row>
    <row r="423" spans="1:9" ht="25.5">
      <c r="A423" s="6" t="s">
        <v>1297</v>
      </c>
      <c r="B423" s="6" t="s">
        <v>20</v>
      </c>
      <c r="C423" s="6" t="s">
        <v>1298</v>
      </c>
      <c r="D423" s="6" t="s">
        <v>48</v>
      </c>
      <c r="E423" s="6" t="s">
        <v>3470</v>
      </c>
      <c r="F423" s="6" t="s">
        <v>4842</v>
      </c>
      <c r="G423" s="6" t="s">
        <v>4843</v>
      </c>
      <c r="H423" s="6" t="s">
        <v>4720</v>
      </c>
      <c r="I423" s="6" t="s">
        <v>4831</v>
      </c>
    </row>
    <row r="424" spans="1:9" ht="25.5">
      <c r="A424" s="6" t="s">
        <v>623</v>
      </c>
      <c r="B424" s="6" t="s">
        <v>27</v>
      </c>
      <c r="C424" s="6" t="s">
        <v>624</v>
      </c>
      <c r="D424" s="6" t="s">
        <v>76</v>
      </c>
      <c r="E424" s="6" t="s">
        <v>4079</v>
      </c>
      <c r="F424" s="6" t="s">
        <v>4844</v>
      </c>
      <c r="G424" s="6" t="s">
        <v>4845</v>
      </c>
      <c r="H424" s="6" t="s">
        <v>4720</v>
      </c>
      <c r="I424" s="6" t="s">
        <v>4831</v>
      </c>
    </row>
    <row r="425" spans="1:9" ht="25.5">
      <c r="A425" s="6" t="s">
        <v>659</v>
      </c>
      <c r="B425" s="6" t="s">
        <v>27</v>
      </c>
      <c r="C425" s="6" t="s">
        <v>660</v>
      </c>
      <c r="D425" s="6" t="s">
        <v>76</v>
      </c>
      <c r="E425" s="6" t="s">
        <v>4079</v>
      </c>
      <c r="F425" s="6" t="s">
        <v>4846</v>
      </c>
      <c r="G425" s="6" t="s">
        <v>3684</v>
      </c>
      <c r="H425" s="6" t="s">
        <v>4720</v>
      </c>
      <c r="I425" s="6" t="s">
        <v>4847</v>
      </c>
    </row>
    <row r="426" spans="1:9" ht="25.5">
      <c r="A426" s="6" t="s">
        <v>651</v>
      </c>
      <c r="B426" s="6" t="s">
        <v>27</v>
      </c>
      <c r="C426" s="6" t="s">
        <v>652</v>
      </c>
      <c r="D426" s="6" t="s">
        <v>76</v>
      </c>
      <c r="E426" s="6" t="s">
        <v>4079</v>
      </c>
      <c r="F426" s="6" t="s">
        <v>4848</v>
      </c>
      <c r="G426" s="6" t="s">
        <v>4849</v>
      </c>
      <c r="H426" s="6" t="s">
        <v>4720</v>
      </c>
      <c r="I426" s="6" t="s">
        <v>4847</v>
      </c>
    </row>
    <row r="427" spans="1:9" ht="25.5">
      <c r="A427" s="6" t="s">
        <v>166</v>
      </c>
      <c r="B427" s="6" t="s">
        <v>27</v>
      </c>
      <c r="C427" s="6" t="s">
        <v>1415</v>
      </c>
      <c r="D427" s="6" t="s">
        <v>99</v>
      </c>
      <c r="E427" s="6" t="s">
        <v>4850</v>
      </c>
      <c r="F427" s="6" t="s">
        <v>3710</v>
      </c>
      <c r="G427" s="6" t="s">
        <v>4851</v>
      </c>
      <c r="H427" s="6" t="s">
        <v>4720</v>
      </c>
      <c r="I427" s="6" t="s">
        <v>4847</v>
      </c>
    </row>
    <row r="428" spans="1:9" ht="25.5">
      <c r="A428" s="6" t="s">
        <v>1291</v>
      </c>
      <c r="B428" s="6" t="s">
        <v>20</v>
      </c>
      <c r="C428" s="6" t="s">
        <v>1292</v>
      </c>
      <c r="D428" s="6" t="s">
        <v>48</v>
      </c>
      <c r="E428" s="6" t="s">
        <v>3466</v>
      </c>
      <c r="F428" s="6" t="s">
        <v>4852</v>
      </c>
      <c r="G428" s="6" t="s">
        <v>4852</v>
      </c>
      <c r="H428" s="6" t="s">
        <v>4720</v>
      </c>
      <c r="I428" s="6" t="s">
        <v>4847</v>
      </c>
    </row>
    <row r="429" spans="1:9" ht="25.5">
      <c r="A429" s="6" t="s">
        <v>1407</v>
      </c>
      <c r="B429" s="6" t="s">
        <v>27</v>
      </c>
      <c r="C429" s="6" t="s">
        <v>1408</v>
      </c>
      <c r="D429" s="6" t="s">
        <v>80</v>
      </c>
      <c r="E429" s="6" t="s">
        <v>4231</v>
      </c>
      <c r="F429" s="6" t="s">
        <v>4749</v>
      </c>
      <c r="G429" s="6" t="s">
        <v>4853</v>
      </c>
      <c r="H429" s="6" t="s">
        <v>4720</v>
      </c>
      <c r="I429" s="6" t="s">
        <v>4847</v>
      </c>
    </row>
    <row r="430" spans="1:9" ht="14.25">
      <c r="A430" s="6" t="s">
        <v>1222</v>
      </c>
      <c r="B430" s="6" t="s">
        <v>27</v>
      </c>
      <c r="C430" s="6" t="s">
        <v>1223</v>
      </c>
      <c r="D430" s="6" t="s">
        <v>80</v>
      </c>
      <c r="E430" s="6" t="s">
        <v>4471</v>
      </c>
      <c r="F430" s="6" t="s">
        <v>4854</v>
      </c>
      <c r="G430" s="6" t="s">
        <v>4855</v>
      </c>
      <c r="H430" s="6" t="s">
        <v>4720</v>
      </c>
      <c r="I430" s="6" t="s">
        <v>4847</v>
      </c>
    </row>
    <row r="431" spans="1:9" ht="25.5">
      <c r="A431" s="6" t="s">
        <v>1264</v>
      </c>
      <c r="B431" s="6" t="s">
        <v>20</v>
      </c>
      <c r="C431" s="6" t="s">
        <v>1265</v>
      </c>
      <c r="D431" s="6" t="s">
        <v>48</v>
      </c>
      <c r="E431" s="6" t="s">
        <v>3466</v>
      </c>
      <c r="F431" s="6" t="s">
        <v>4499</v>
      </c>
      <c r="G431" s="6" t="s">
        <v>4499</v>
      </c>
      <c r="H431" s="6" t="s">
        <v>4720</v>
      </c>
      <c r="I431" s="6" t="s">
        <v>4847</v>
      </c>
    </row>
    <row r="432" spans="1:9" ht="25.5">
      <c r="A432" s="6" t="s">
        <v>1273</v>
      </c>
      <c r="B432" s="6" t="s">
        <v>20</v>
      </c>
      <c r="C432" s="6" t="s">
        <v>1274</v>
      </c>
      <c r="D432" s="6" t="s">
        <v>48</v>
      </c>
      <c r="E432" s="6" t="s">
        <v>3466</v>
      </c>
      <c r="F432" s="6" t="s">
        <v>4856</v>
      </c>
      <c r="G432" s="6" t="s">
        <v>4856</v>
      </c>
      <c r="H432" s="6" t="s">
        <v>4720</v>
      </c>
      <c r="I432" s="6" t="s">
        <v>4847</v>
      </c>
    </row>
    <row r="433" spans="1:9" ht="25.5">
      <c r="A433" s="6" t="s">
        <v>163</v>
      </c>
      <c r="B433" s="6" t="s">
        <v>27</v>
      </c>
      <c r="C433" s="6" t="s">
        <v>1413</v>
      </c>
      <c r="D433" s="6" t="s">
        <v>99</v>
      </c>
      <c r="E433" s="6" t="s">
        <v>3624</v>
      </c>
      <c r="F433" s="6" t="s">
        <v>3627</v>
      </c>
      <c r="G433" s="6" t="s">
        <v>4857</v>
      </c>
      <c r="H433" s="6" t="s">
        <v>4720</v>
      </c>
      <c r="I433" s="6" t="s">
        <v>4847</v>
      </c>
    </row>
    <row r="434" spans="1:9" ht="25.5">
      <c r="A434" s="6" t="s">
        <v>19</v>
      </c>
      <c r="B434" s="6" t="s">
        <v>20</v>
      </c>
      <c r="C434" s="6" t="s">
        <v>21</v>
      </c>
      <c r="D434" s="6" t="s">
        <v>22</v>
      </c>
      <c r="E434" s="6" t="s">
        <v>4858</v>
      </c>
      <c r="F434" s="6" t="s">
        <v>4720</v>
      </c>
      <c r="G434" s="6" t="s">
        <v>4720</v>
      </c>
      <c r="H434" s="6" t="s">
        <v>4720</v>
      </c>
      <c r="I434" s="6" t="s">
        <v>4847</v>
      </c>
    </row>
    <row r="435" spans="1:9" ht="13.5" customHeight="1"/>
    <row r="436" spans="1:9" ht="13.5" customHeight="1">
      <c r="C436" s="8"/>
    </row>
    <row r="437" spans="1:9" ht="13.5" customHeight="1">
      <c r="C437" s="8"/>
    </row>
    <row r="438" spans="1:9" ht="13.5" customHeight="1">
      <c r="C438" s="8"/>
    </row>
    <row r="439" spans="1:9" ht="13.5" customHeight="1">
      <c r="C439" s="9"/>
    </row>
    <row r="440" spans="1:9" ht="13.5" customHeight="1">
      <c r="C440" s="10"/>
    </row>
    <row r="441" spans="1:9" ht="13.5" customHeight="1">
      <c r="C441" s="8"/>
    </row>
    <row r="442" spans="1:9" ht="13.5" customHeight="1">
      <c r="C442" s="8"/>
    </row>
    <row r="443" spans="1:9" ht="13.5" customHeight="1"/>
    <row r="444" spans="1:9" ht="13.5" customHeight="1"/>
    <row r="445" spans="1:9" ht="13.5" customHeight="1"/>
    <row r="446" spans="1:9" ht="13.5" customHeight="1"/>
    <row r="447" spans="1:9" ht="13.5" customHeight="1"/>
    <row r="448" spans="1:9"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4">
    <mergeCell ref="G1:I1"/>
    <mergeCell ref="G2:I2"/>
    <mergeCell ref="A3:I3"/>
    <mergeCell ref="A1:F2"/>
  </mergeCells>
  <pageMargins left="0.511811023622047" right="0.511811023622047" top="0.78740157480314998" bottom="0.78740157480314998" header="0" footer="0"/>
  <pageSetup paperSize="9" scale="84" orientation="landscape"/>
</worksheet>
</file>

<file path=xl/worksheets/sheet7.xml><?xml version="1.0" encoding="utf-8"?>
<worksheet xmlns="http://schemas.openxmlformats.org/spreadsheetml/2006/main" xmlns:r="http://schemas.openxmlformats.org/officeDocument/2006/relationships">
  <dimension ref="A1:O1000"/>
  <sheetViews>
    <sheetView workbookViewId="0">
      <selection activeCell="A3" sqref="A3:O3"/>
    </sheetView>
  </sheetViews>
  <sheetFormatPr defaultColWidth="12.625" defaultRowHeight="15" customHeight="1"/>
  <cols>
    <col min="1" max="1" width="12" customWidth="1"/>
    <col min="2" max="2" width="6.5" customWidth="1"/>
    <col min="3" max="3" width="69.625" customWidth="1"/>
    <col min="4" max="4" width="11.375" customWidth="1"/>
    <col min="5" max="5" width="6.375" customWidth="1"/>
    <col min="6" max="6" width="12.125" customWidth="1"/>
    <col min="7" max="7" width="12.5" customWidth="1"/>
    <col min="8" max="8" width="9.75" customWidth="1"/>
    <col min="9" max="9" width="11.25" customWidth="1"/>
    <col min="10" max="10" width="11.625" customWidth="1"/>
    <col min="11" max="11" width="11.25" customWidth="1"/>
    <col min="12" max="12" width="9.5" customWidth="1"/>
    <col min="13" max="13" width="6.75" customWidth="1"/>
    <col min="14" max="14" width="10.875" customWidth="1"/>
    <col min="15" max="15" width="11.375" customWidth="1"/>
    <col min="16" max="26" width="9" customWidth="1"/>
  </cols>
  <sheetData>
    <row r="1" spans="1:15" ht="13.5" customHeight="1">
      <c r="A1" s="374" t="s">
        <v>4859</v>
      </c>
      <c r="B1" s="375"/>
      <c r="C1" s="375"/>
      <c r="D1" s="375"/>
      <c r="E1" s="375"/>
      <c r="F1" s="375"/>
      <c r="G1" s="375"/>
      <c r="H1" s="375"/>
      <c r="I1" s="375"/>
      <c r="J1" s="375"/>
      <c r="K1" s="375"/>
      <c r="L1" s="376"/>
      <c r="M1" s="370" t="s">
        <v>2</v>
      </c>
      <c r="N1" s="371"/>
      <c r="O1" s="372"/>
    </row>
    <row r="2" spans="1:15" ht="78" customHeight="1">
      <c r="A2" s="377"/>
      <c r="B2" s="378"/>
      <c r="C2" s="378"/>
      <c r="D2" s="378"/>
      <c r="E2" s="378"/>
      <c r="F2" s="378"/>
      <c r="G2" s="378"/>
      <c r="H2" s="378"/>
      <c r="I2" s="378"/>
      <c r="J2" s="378"/>
      <c r="K2" s="378"/>
      <c r="L2" s="379"/>
      <c r="M2" s="373" t="s">
        <v>8398</v>
      </c>
      <c r="N2" s="371"/>
      <c r="O2" s="372"/>
    </row>
    <row r="3" spans="1:15" ht="14.25">
      <c r="A3" s="370" t="s">
        <v>3418</v>
      </c>
      <c r="B3" s="371"/>
      <c r="C3" s="371"/>
      <c r="D3" s="371"/>
      <c r="E3" s="371"/>
      <c r="F3" s="371"/>
      <c r="G3" s="371"/>
      <c r="H3" s="371"/>
      <c r="I3" s="371"/>
      <c r="J3" s="371"/>
      <c r="K3" s="371"/>
      <c r="L3" s="371"/>
      <c r="M3" s="371"/>
      <c r="N3" s="371"/>
      <c r="O3" s="372"/>
    </row>
    <row r="4" spans="1:15" ht="30">
      <c r="A4" s="380" t="s">
        <v>7</v>
      </c>
      <c r="B4" s="380" t="s">
        <v>1504</v>
      </c>
      <c r="C4" s="380" t="s">
        <v>1505</v>
      </c>
      <c r="D4" s="380" t="s">
        <v>4860</v>
      </c>
      <c r="E4" s="1" t="s">
        <v>10</v>
      </c>
      <c r="F4" s="380" t="s">
        <v>4861</v>
      </c>
      <c r="G4" s="1"/>
      <c r="H4" s="1" t="s">
        <v>4862</v>
      </c>
      <c r="I4" s="1"/>
      <c r="J4" s="1" t="s">
        <v>1507</v>
      </c>
      <c r="K4" s="1"/>
      <c r="L4" s="1"/>
      <c r="M4" s="380" t="s">
        <v>4863</v>
      </c>
      <c r="N4" s="380" t="s">
        <v>4864</v>
      </c>
      <c r="O4" s="380" t="s">
        <v>4865</v>
      </c>
    </row>
    <row r="5" spans="1:15" ht="30">
      <c r="A5" s="381"/>
      <c r="B5" s="381"/>
      <c r="C5" s="381"/>
      <c r="D5" s="381"/>
      <c r="E5" s="1"/>
      <c r="F5" s="381"/>
      <c r="G5" s="1" t="s">
        <v>4866</v>
      </c>
      <c r="H5" s="1" t="s">
        <v>4867</v>
      </c>
      <c r="I5" s="1" t="s">
        <v>4866</v>
      </c>
      <c r="J5" s="1" t="s">
        <v>4867</v>
      </c>
      <c r="K5" s="1" t="s">
        <v>4866</v>
      </c>
      <c r="L5" s="1" t="s">
        <v>4868</v>
      </c>
      <c r="M5" s="381"/>
      <c r="N5" s="381"/>
      <c r="O5" s="381"/>
    </row>
    <row r="6" spans="1:15" ht="14.25">
      <c r="A6" s="2" t="s">
        <v>4869</v>
      </c>
      <c r="B6" s="2" t="s">
        <v>27</v>
      </c>
      <c r="C6" s="2" t="s">
        <v>4870</v>
      </c>
      <c r="D6" s="2" t="s">
        <v>4871</v>
      </c>
      <c r="E6" s="2" t="s">
        <v>1673</v>
      </c>
      <c r="F6" s="2" t="s">
        <v>4872</v>
      </c>
      <c r="G6" s="2" t="s">
        <v>16</v>
      </c>
      <c r="H6" s="2" t="s">
        <v>4873</v>
      </c>
      <c r="I6" s="2" t="s">
        <v>16</v>
      </c>
      <c r="J6" s="2" t="s">
        <v>4874</v>
      </c>
      <c r="K6" s="2" t="s">
        <v>16</v>
      </c>
      <c r="L6" s="3">
        <v>218470.49018735401</v>
      </c>
      <c r="M6" s="2" t="s">
        <v>4875</v>
      </c>
      <c r="N6" s="3">
        <v>218470.49018735401</v>
      </c>
      <c r="O6" s="2" t="s">
        <v>4875</v>
      </c>
    </row>
    <row r="7" spans="1:15" ht="25.5">
      <c r="A7" s="2" t="s">
        <v>1835</v>
      </c>
      <c r="B7" s="2" t="s">
        <v>20</v>
      </c>
      <c r="C7" s="2" t="s">
        <v>1836</v>
      </c>
      <c r="D7" s="2" t="s">
        <v>4876</v>
      </c>
      <c r="E7" s="2" t="s">
        <v>80</v>
      </c>
      <c r="F7" s="2" t="s">
        <v>4877</v>
      </c>
      <c r="G7" s="2" t="s">
        <v>16</v>
      </c>
      <c r="H7" s="2" t="s">
        <v>4878</v>
      </c>
      <c r="I7" s="2" t="s">
        <v>16</v>
      </c>
      <c r="J7" s="2" t="s">
        <v>4879</v>
      </c>
      <c r="K7" s="2" t="s">
        <v>16</v>
      </c>
      <c r="L7" s="3">
        <v>183316.434954383</v>
      </c>
      <c r="M7" s="2" t="s">
        <v>4880</v>
      </c>
      <c r="N7" s="3">
        <v>401786.92514173698</v>
      </c>
      <c r="O7" s="2" t="s">
        <v>4881</v>
      </c>
    </row>
    <row r="8" spans="1:15" ht="14.25">
      <c r="A8" s="2" t="s">
        <v>1526</v>
      </c>
      <c r="B8" s="2" t="s">
        <v>27</v>
      </c>
      <c r="C8" s="2" t="s">
        <v>1527</v>
      </c>
      <c r="D8" s="2" t="s">
        <v>4871</v>
      </c>
      <c r="E8" s="2" t="s">
        <v>29</v>
      </c>
      <c r="F8" s="2" t="s">
        <v>4882</v>
      </c>
      <c r="G8" s="2" t="s">
        <v>16</v>
      </c>
      <c r="H8" s="2" t="s">
        <v>4883</v>
      </c>
      <c r="I8" s="2" t="s">
        <v>16</v>
      </c>
      <c r="J8" s="2" t="s">
        <v>4884</v>
      </c>
      <c r="K8" s="2" t="s">
        <v>16</v>
      </c>
      <c r="L8" s="3">
        <v>181002.11759313199</v>
      </c>
      <c r="M8" s="2" t="s">
        <v>4885</v>
      </c>
      <c r="N8" s="3">
        <v>582789.04273486906</v>
      </c>
      <c r="O8" s="2" t="s">
        <v>4886</v>
      </c>
    </row>
    <row r="9" spans="1:15" ht="51">
      <c r="A9" s="2" t="s">
        <v>3283</v>
      </c>
      <c r="B9" s="2" t="s">
        <v>27</v>
      </c>
      <c r="C9" s="2" t="s">
        <v>3284</v>
      </c>
      <c r="D9" s="2" t="s">
        <v>4876</v>
      </c>
      <c r="E9" s="2" t="s">
        <v>44</v>
      </c>
      <c r="F9" s="2" t="s">
        <v>4887</v>
      </c>
      <c r="G9" s="2" t="s">
        <v>16</v>
      </c>
      <c r="H9" s="2" t="s">
        <v>4888</v>
      </c>
      <c r="I9" s="2" t="s">
        <v>16</v>
      </c>
      <c r="J9" s="2" t="s">
        <v>4889</v>
      </c>
      <c r="K9" s="2" t="s">
        <v>16</v>
      </c>
      <c r="L9" s="3">
        <v>156033.53285015101</v>
      </c>
      <c r="M9" s="2" t="s">
        <v>4890</v>
      </c>
      <c r="N9" s="3">
        <v>738822.57558502001</v>
      </c>
      <c r="O9" s="2" t="s">
        <v>4891</v>
      </c>
    </row>
    <row r="10" spans="1:15" ht="14.25">
      <c r="A10" s="2" t="s">
        <v>4892</v>
      </c>
      <c r="B10" s="2" t="s">
        <v>27</v>
      </c>
      <c r="C10" s="2" t="s">
        <v>4893</v>
      </c>
      <c r="D10" s="2" t="s">
        <v>4871</v>
      </c>
      <c r="E10" s="2" t="s">
        <v>1673</v>
      </c>
      <c r="F10" s="2" t="s">
        <v>4894</v>
      </c>
      <c r="G10" s="2" t="s">
        <v>16</v>
      </c>
      <c r="H10" s="2" t="s">
        <v>4895</v>
      </c>
      <c r="I10" s="2" t="s">
        <v>16</v>
      </c>
      <c r="J10" s="2" t="s">
        <v>4896</v>
      </c>
      <c r="K10" s="2" t="s">
        <v>16</v>
      </c>
      <c r="L10" s="3">
        <v>143354.13093543399</v>
      </c>
      <c r="M10" s="2" t="s">
        <v>4897</v>
      </c>
      <c r="N10" s="3">
        <v>882176.70652045403</v>
      </c>
      <c r="O10" s="2" t="s">
        <v>4898</v>
      </c>
    </row>
    <row r="11" spans="1:15" ht="38.25">
      <c r="A11" s="2" t="s">
        <v>1798</v>
      </c>
      <c r="B11" s="2" t="s">
        <v>27</v>
      </c>
      <c r="C11" s="2" t="s">
        <v>1799</v>
      </c>
      <c r="D11" s="2" t="s">
        <v>4876</v>
      </c>
      <c r="E11" s="2" t="s">
        <v>1800</v>
      </c>
      <c r="F11" s="2" t="s">
        <v>4899</v>
      </c>
      <c r="G11" s="2" t="s">
        <v>16</v>
      </c>
      <c r="H11" s="2" t="s">
        <v>4900</v>
      </c>
      <c r="I11" s="2" t="s">
        <v>16</v>
      </c>
      <c r="J11" s="2" t="s">
        <v>4901</v>
      </c>
      <c r="K11" s="2" t="s">
        <v>16</v>
      </c>
      <c r="L11" s="3">
        <v>130971.51391494399</v>
      </c>
      <c r="M11" s="2" t="s">
        <v>4902</v>
      </c>
      <c r="N11" s="3">
        <v>1013148.2204354</v>
      </c>
      <c r="O11" s="2" t="s">
        <v>4903</v>
      </c>
    </row>
    <row r="12" spans="1:15" ht="25.5">
      <c r="A12" s="2" t="s">
        <v>2056</v>
      </c>
      <c r="B12" s="2" t="s">
        <v>27</v>
      </c>
      <c r="C12" s="2" t="s">
        <v>2057</v>
      </c>
      <c r="D12" s="2" t="s">
        <v>4876</v>
      </c>
      <c r="E12" s="2" t="s">
        <v>76</v>
      </c>
      <c r="F12" s="2" t="s">
        <v>4904</v>
      </c>
      <c r="G12" s="2" t="s">
        <v>16</v>
      </c>
      <c r="H12" s="2" t="s">
        <v>4905</v>
      </c>
      <c r="I12" s="2" t="s">
        <v>16</v>
      </c>
      <c r="J12" s="2" t="s">
        <v>4906</v>
      </c>
      <c r="K12" s="2" t="s">
        <v>16</v>
      </c>
      <c r="L12" s="3">
        <v>124967.780914389</v>
      </c>
      <c r="M12" s="2" t="s">
        <v>4907</v>
      </c>
      <c r="N12" s="3">
        <v>1138116.00134979</v>
      </c>
      <c r="O12" s="2" t="s">
        <v>4908</v>
      </c>
    </row>
    <row r="13" spans="1:15" ht="25.5">
      <c r="A13" s="2" t="s">
        <v>3331</v>
      </c>
      <c r="B13" s="2" t="s">
        <v>1491</v>
      </c>
      <c r="C13" s="2" t="s">
        <v>3332</v>
      </c>
      <c r="D13" s="2" t="s">
        <v>4909</v>
      </c>
      <c r="E13" s="2" t="s">
        <v>76</v>
      </c>
      <c r="F13" s="2" t="s">
        <v>4910</v>
      </c>
      <c r="G13" s="2" t="s">
        <v>16</v>
      </c>
      <c r="H13" s="2" t="s">
        <v>4911</v>
      </c>
      <c r="I13" s="2" t="s">
        <v>16</v>
      </c>
      <c r="J13" s="2" t="s">
        <v>4912</v>
      </c>
      <c r="K13" s="2" t="s">
        <v>16</v>
      </c>
      <c r="L13" s="3">
        <v>122934.647471843</v>
      </c>
      <c r="M13" s="2" t="s">
        <v>4913</v>
      </c>
      <c r="N13" s="3">
        <v>1261050.64882163</v>
      </c>
      <c r="O13" s="2" t="s">
        <v>4914</v>
      </c>
    </row>
    <row r="14" spans="1:15" ht="14.25">
      <c r="A14" s="2" t="s">
        <v>4915</v>
      </c>
      <c r="B14" s="2" t="s">
        <v>27</v>
      </c>
      <c r="C14" s="2" t="s">
        <v>4916</v>
      </c>
      <c r="D14" s="2" t="s">
        <v>4871</v>
      </c>
      <c r="E14" s="2" t="s">
        <v>1673</v>
      </c>
      <c r="F14" s="2" t="s">
        <v>4917</v>
      </c>
      <c r="G14" s="2" t="s">
        <v>16</v>
      </c>
      <c r="H14" s="2" t="s">
        <v>4873</v>
      </c>
      <c r="I14" s="2" t="s">
        <v>16</v>
      </c>
      <c r="J14" s="2" t="s">
        <v>4918</v>
      </c>
      <c r="K14" s="2" t="s">
        <v>16</v>
      </c>
      <c r="L14" s="3">
        <v>120877.656586704</v>
      </c>
      <c r="M14" s="2" t="s">
        <v>4919</v>
      </c>
      <c r="N14" s="3">
        <v>1381928.3054083299</v>
      </c>
      <c r="O14" s="2" t="s">
        <v>4920</v>
      </c>
    </row>
    <row r="15" spans="1:15" ht="25.5">
      <c r="A15" s="2" t="s">
        <v>2229</v>
      </c>
      <c r="B15" s="2" t="s">
        <v>575</v>
      </c>
      <c r="C15" s="2" t="s">
        <v>2230</v>
      </c>
      <c r="D15" s="2" t="s">
        <v>4876</v>
      </c>
      <c r="E15" s="2" t="s">
        <v>48</v>
      </c>
      <c r="F15" s="2" t="s">
        <v>4921</v>
      </c>
      <c r="G15" s="2" t="s">
        <v>16</v>
      </c>
      <c r="H15" s="2" t="s">
        <v>4922</v>
      </c>
      <c r="I15" s="2" t="s">
        <v>16</v>
      </c>
      <c r="J15" s="2" t="s">
        <v>4923</v>
      </c>
      <c r="K15" s="2" t="s">
        <v>16</v>
      </c>
      <c r="L15" s="3">
        <v>102453.75479262001</v>
      </c>
      <c r="M15" s="2" t="s">
        <v>4924</v>
      </c>
      <c r="N15" s="3">
        <v>1484382.0602009499</v>
      </c>
      <c r="O15" s="2" t="s">
        <v>4925</v>
      </c>
    </row>
    <row r="16" spans="1:15" ht="14.25">
      <c r="A16" s="2" t="s">
        <v>1536</v>
      </c>
      <c r="B16" s="2" t="s">
        <v>27</v>
      </c>
      <c r="C16" s="2" t="s">
        <v>1537</v>
      </c>
      <c r="D16" s="2" t="s">
        <v>4871</v>
      </c>
      <c r="E16" s="2" t="s">
        <v>29</v>
      </c>
      <c r="F16" s="2" t="s">
        <v>4926</v>
      </c>
      <c r="G16" s="2" t="s">
        <v>16</v>
      </c>
      <c r="H16" s="2" t="s">
        <v>4927</v>
      </c>
      <c r="I16" s="2" t="s">
        <v>16</v>
      </c>
      <c r="J16" s="2" t="s">
        <v>4928</v>
      </c>
      <c r="K16" s="2" t="s">
        <v>16</v>
      </c>
      <c r="L16" s="3">
        <v>102058.56196583599</v>
      </c>
      <c r="M16" s="2" t="s">
        <v>4924</v>
      </c>
      <c r="N16" s="3">
        <v>1586440.6221667901</v>
      </c>
      <c r="O16" s="2" t="s">
        <v>4929</v>
      </c>
    </row>
    <row r="17" spans="1:15" ht="25.5">
      <c r="A17" s="2" t="s">
        <v>1846</v>
      </c>
      <c r="B17" s="2" t="s">
        <v>27</v>
      </c>
      <c r="C17" s="2" t="s">
        <v>1847</v>
      </c>
      <c r="D17" s="2" t="s">
        <v>4876</v>
      </c>
      <c r="E17" s="2" t="s">
        <v>322</v>
      </c>
      <c r="F17" s="2" t="s">
        <v>4930</v>
      </c>
      <c r="G17" s="2" t="s">
        <v>16</v>
      </c>
      <c r="H17" s="2" t="s">
        <v>4931</v>
      </c>
      <c r="I17" s="2" t="s">
        <v>16</v>
      </c>
      <c r="J17" s="2" t="s">
        <v>4932</v>
      </c>
      <c r="K17" s="2" t="s">
        <v>16</v>
      </c>
      <c r="L17" s="3">
        <v>100857.716074799</v>
      </c>
      <c r="M17" s="2" t="s">
        <v>4933</v>
      </c>
      <c r="N17" s="3">
        <v>1687298.33824159</v>
      </c>
      <c r="O17" s="2" t="s">
        <v>4934</v>
      </c>
    </row>
    <row r="18" spans="1:15" ht="14.25">
      <c r="A18" s="2" t="s">
        <v>4935</v>
      </c>
      <c r="B18" s="2" t="s">
        <v>27</v>
      </c>
      <c r="C18" s="2" t="s">
        <v>4936</v>
      </c>
      <c r="D18" s="2" t="s">
        <v>4871</v>
      </c>
      <c r="E18" s="2" t="s">
        <v>1673</v>
      </c>
      <c r="F18" s="2" t="s">
        <v>4937</v>
      </c>
      <c r="G18" s="2" t="s">
        <v>16</v>
      </c>
      <c r="H18" s="2" t="s">
        <v>4873</v>
      </c>
      <c r="I18" s="2" t="s">
        <v>16</v>
      </c>
      <c r="J18" s="2" t="s">
        <v>4938</v>
      </c>
      <c r="K18" s="2" t="s">
        <v>16</v>
      </c>
      <c r="L18" s="3">
        <v>93420.456044089995</v>
      </c>
      <c r="M18" s="2" t="s">
        <v>4939</v>
      </c>
      <c r="N18" s="3">
        <v>1780718.7942856799</v>
      </c>
      <c r="O18" s="2" t="s">
        <v>4940</v>
      </c>
    </row>
    <row r="19" spans="1:15" ht="38.25">
      <c r="A19" s="2" t="s">
        <v>3249</v>
      </c>
      <c r="B19" s="2" t="s">
        <v>27</v>
      </c>
      <c r="C19" s="2" t="s">
        <v>3250</v>
      </c>
      <c r="D19" s="2" t="s">
        <v>4876</v>
      </c>
      <c r="E19" s="2" t="s">
        <v>1800</v>
      </c>
      <c r="F19" s="2" t="s">
        <v>4941</v>
      </c>
      <c r="G19" s="2" t="s">
        <v>16</v>
      </c>
      <c r="H19" s="2" t="s">
        <v>4942</v>
      </c>
      <c r="I19" s="2" t="s">
        <v>16</v>
      </c>
      <c r="J19" s="2" t="s">
        <v>4943</v>
      </c>
      <c r="K19" s="2" t="s">
        <v>16</v>
      </c>
      <c r="L19" s="3">
        <v>90397.739994803196</v>
      </c>
      <c r="M19" s="2" t="s">
        <v>4944</v>
      </c>
      <c r="N19" s="3">
        <v>1871116.5342804799</v>
      </c>
      <c r="O19" s="2" t="s">
        <v>4945</v>
      </c>
    </row>
    <row r="20" spans="1:15" ht="25.5">
      <c r="A20" s="2" t="s">
        <v>3317</v>
      </c>
      <c r="B20" s="2" t="s">
        <v>147</v>
      </c>
      <c r="C20" s="2" t="s">
        <v>1488</v>
      </c>
      <c r="D20" s="2" t="s">
        <v>4909</v>
      </c>
      <c r="E20" s="2" t="s">
        <v>76</v>
      </c>
      <c r="F20" s="2" t="s">
        <v>4910</v>
      </c>
      <c r="G20" s="2" t="s">
        <v>4946</v>
      </c>
      <c r="H20" s="2" t="s">
        <v>3495</v>
      </c>
      <c r="I20" s="2" t="s">
        <v>3495</v>
      </c>
      <c r="J20" s="2" t="s">
        <v>4947</v>
      </c>
      <c r="K20" s="2" t="s">
        <v>4720</v>
      </c>
      <c r="L20" s="3">
        <v>89605.325466725495</v>
      </c>
      <c r="M20" s="2" t="s">
        <v>4948</v>
      </c>
      <c r="N20" s="3">
        <v>1960721.8597472101</v>
      </c>
      <c r="O20" s="2" t="s">
        <v>4949</v>
      </c>
    </row>
    <row r="21" spans="1:15" ht="25.5">
      <c r="A21" s="2" t="s">
        <v>4950</v>
      </c>
      <c r="B21" s="2" t="s">
        <v>27</v>
      </c>
      <c r="C21" s="2" t="s">
        <v>4951</v>
      </c>
      <c r="D21" s="2" t="s">
        <v>4876</v>
      </c>
      <c r="E21" s="2" t="s">
        <v>1673</v>
      </c>
      <c r="F21" s="2" t="s">
        <v>4952</v>
      </c>
      <c r="G21" s="2" t="s">
        <v>16</v>
      </c>
      <c r="H21" s="2" t="s">
        <v>4953</v>
      </c>
      <c r="I21" s="2" t="s">
        <v>16</v>
      </c>
      <c r="J21" s="2" t="s">
        <v>4954</v>
      </c>
      <c r="K21" s="2" t="s">
        <v>16</v>
      </c>
      <c r="L21" s="3">
        <v>88671.6614266096</v>
      </c>
      <c r="M21" s="2" t="s">
        <v>4955</v>
      </c>
      <c r="N21" s="3">
        <v>2049393.5211738199</v>
      </c>
      <c r="O21" s="2" t="s">
        <v>4956</v>
      </c>
    </row>
    <row r="22" spans="1:15" ht="14.25">
      <c r="A22" s="2" t="s">
        <v>4957</v>
      </c>
      <c r="B22" s="2" t="s">
        <v>20</v>
      </c>
      <c r="C22" s="2" t="s">
        <v>4958</v>
      </c>
      <c r="D22" s="2" t="s">
        <v>4871</v>
      </c>
      <c r="E22" s="2" t="s">
        <v>1673</v>
      </c>
      <c r="F22" s="2" t="s">
        <v>4959</v>
      </c>
      <c r="G22" s="2" t="s">
        <v>16</v>
      </c>
      <c r="H22" s="2" t="s">
        <v>4686</v>
      </c>
      <c r="I22" s="2" t="s">
        <v>16</v>
      </c>
      <c r="J22" s="2" t="s">
        <v>4960</v>
      </c>
      <c r="K22" s="2" t="s">
        <v>16</v>
      </c>
      <c r="L22" s="3">
        <v>80279.172980562595</v>
      </c>
      <c r="M22" s="2" t="s">
        <v>4961</v>
      </c>
      <c r="N22" s="3">
        <v>2129672.6941543799</v>
      </c>
      <c r="O22" s="2" t="s">
        <v>4962</v>
      </c>
    </row>
    <row r="23" spans="1:15" ht="25.5">
      <c r="A23" s="2" t="s">
        <v>1884</v>
      </c>
      <c r="B23" s="2" t="s">
        <v>27</v>
      </c>
      <c r="C23" s="2" t="s">
        <v>1885</v>
      </c>
      <c r="D23" s="2" t="s">
        <v>4876</v>
      </c>
      <c r="E23" s="2" t="s">
        <v>76</v>
      </c>
      <c r="F23" s="2" t="s">
        <v>4963</v>
      </c>
      <c r="G23" s="2" t="s">
        <v>16</v>
      </c>
      <c r="H23" s="2" t="s">
        <v>3488</v>
      </c>
      <c r="I23" s="2" t="s">
        <v>16</v>
      </c>
      <c r="J23" s="2" t="s">
        <v>4964</v>
      </c>
      <c r="K23" s="2" t="s">
        <v>16</v>
      </c>
      <c r="L23" s="3">
        <v>78547.8997314812</v>
      </c>
      <c r="M23" s="2" t="s">
        <v>4965</v>
      </c>
      <c r="N23" s="3">
        <v>2208220.5938858599</v>
      </c>
      <c r="O23" s="2" t="s">
        <v>4966</v>
      </c>
    </row>
    <row r="24" spans="1:15" ht="14.25">
      <c r="A24" s="2" t="s">
        <v>1522</v>
      </c>
      <c r="B24" s="2" t="s">
        <v>27</v>
      </c>
      <c r="C24" s="2" t="s">
        <v>1523</v>
      </c>
      <c r="D24" s="2" t="s">
        <v>4871</v>
      </c>
      <c r="E24" s="2" t="s">
        <v>29</v>
      </c>
      <c r="F24" s="2" t="s">
        <v>4967</v>
      </c>
      <c r="G24" s="2" t="s">
        <v>16</v>
      </c>
      <c r="H24" s="2" t="s">
        <v>4968</v>
      </c>
      <c r="I24" s="2" t="s">
        <v>16</v>
      </c>
      <c r="J24" s="2" t="s">
        <v>4969</v>
      </c>
      <c r="K24" s="2" t="s">
        <v>16</v>
      </c>
      <c r="L24" s="3">
        <v>76911.837802851602</v>
      </c>
      <c r="M24" s="2" t="s">
        <v>4970</v>
      </c>
      <c r="N24" s="3">
        <v>2285132.4316887101</v>
      </c>
      <c r="O24" s="2" t="s">
        <v>4971</v>
      </c>
    </row>
    <row r="25" spans="1:15" ht="25.5">
      <c r="A25" s="2" t="s">
        <v>3335</v>
      </c>
      <c r="B25" s="2" t="s">
        <v>1491</v>
      </c>
      <c r="C25" s="2" t="s">
        <v>3336</v>
      </c>
      <c r="D25" s="2" t="s">
        <v>4909</v>
      </c>
      <c r="E25" s="2" t="s">
        <v>76</v>
      </c>
      <c r="F25" s="2" t="s">
        <v>4910</v>
      </c>
      <c r="G25" s="2" t="s">
        <v>16</v>
      </c>
      <c r="H25" s="2" t="s">
        <v>4972</v>
      </c>
      <c r="I25" s="2" t="s">
        <v>16</v>
      </c>
      <c r="J25" s="2" t="s">
        <v>4973</v>
      </c>
      <c r="K25" s="2" t="s">
        <v>16</v>
      </c>
      <c r="L25" s="3">
        <v>75959.619576098004</v>
      </c>
      <c r="M25" s="2" t="s">
        <v>4974</v>
      </c>
      <c r="N25" s="3">
        <v>2361092.0512648099</v>
      </c>
      <c r="O25" s="2" t="s">
        <v>4975</v>
      </c>
    </row>
    <row r="26" spans="1:15" ht="25.5">
      <c r="A26" s="2" t="s">
        <v>4976</v>
      </c>
      <c r="B26" s="2" t="s">
        <v>27</v>
      </c>
      <c r="C26" s="2" t="s">
        <v>4977</v>
      </c>
      <c r="D26" s="2" t="s">
        <v>4876</v>
      </c>
      <c r="E26" s="2" t="s">
        <v>99</v>
      </c>
      <c r="F26" s="2" t="s">
        <v>4978</v>
      </c>
      <c r="G26" s="2" t="s">
        <v>16</v>
      </c>
      <c r="H26" s="2" t="s">
        <v>4979</v>
      </c>
      <c r="I26" s="2" t="s">
        <v>16</v>
      </c>
      <c r="J26" s="2" t="s">
        <v>4980</v>
      </c>
      <c r="K26" s="2" t="s">
        <v>16</v>
      </c>
      <c r="L26" s="3">
        <v>75084.122423728302</v>
      </c>
      <c r="M26" s="2" t="s">
        <v>4981</v>
      </c>
      <c r="N26" s="3">
        <v>2436176.1736885398</v>
      </c>
      <c r="O26" s="2" t="s">
        <v>4982</v>
      </c>
    </row>
    <row r="27" spans="1:15" ht="14.25">
      <c r="A27" s="2" t="s">
        <v>1679</v>
      </c>
      <c r="B27" s="2" t="s">
        <v>27</v>
      </c>
      <c r="C27" s="2" t="s">
        <v>1680</v>
      </c>
      <c r="D27" s="2" t="s">
        <v>4876</v>
      </c>
      <c r="E27" s="2" t="s">
        <v>322</v>
      </c>
      <c r="F27" s="2" t="s">
        <v>4983</v>
      </c>
      <c r="G27" s="2" t="s">
        <v>16</v>
      </c>
      <c r="H27" s="2" t="s">
        <v>4424</v>
      </c>
      <c r="I27" s="2" t="s">
        <v>16</v>
      </c>
      <c r="J27" s="2" t="s">
        <v>4984</v>
      </c>
      <c r="K27" s="2" t="s">
        <v>16</v>
      </c>
      <c r="L27" s="3">
        <v>71687.220160282901</v>
      </c>
      <c r="M27" s="2" t="s">
        <v>4985</v>
      </c>
      <c r="N27" s="3">
        <v>2507863.3938488201</v>
      </c>
      <c r="O27" s="2" t="s">
        <v>4986</v>
      </c>
    </row>
    <row r="28" spans="1:15" ht="14.25">
      <c r="A28" s="2" t="s">
        <v>4987</v>
      </c>
      <c r="B28" s="2" t="s">
        <v>27</v>
      </c>
      <c r="C28" s="2" t="s">
        <v>4988</v>
      </c>
      <c r="D28" s="2" t="s">
        <v>4871</v>
      </c>
      <c r="E28" s="2" t="s">
        <v>1673</v>
      </c>
      <c r="F28" s="2" t="s">
        <v>4989</v>
      </c>
      <c r="G28" s="2" t="s">
        <v>16</v>
      </c>
      <c r="H28" s="2" t="s">
        <v>4873</v>
      </c>
      <c r="I28" s="2" t="s">
        <v>16</v>
      </c>
      <c r="J28" s="2" t="s">
        <v>4990</v>
      </c>
      <c r="K28" s="2" t="s">
        <v>16</v>
      </c>
      <c r="L28" s="3">
        <v>71023.165168813997</v>
      </c>
      <c r="M28" s="2" t="s">
        <v>4991</v>
      </c>
      <c r="N28" s="3">
        <v>2578886.5590176401</v>
      </c>
      <c r="O28" s="2" t="s">
        <v>4992</v>
      </c>
    </row>
    <row r="29" spans="1:15" ht="14.25">
      <c r="A29" s="2" t="s">
        <v>4993</v>
      </c>
      <c r="B29" s="2" t="s">
        <v>27</v>
      </c>
      <c r="C29" s="2" t="s">
        <v>4994</v>
      </c>
      <c r="D29" s="2" t="s">
        <v>4876</v>
      </c>
      <c r="E29" s="2" t="s">
        <v>99</v>
      </c>
      <c r="F29" s="2" t="s">
        <v>4995</v>
      </c>
      <c r="G29" s="2" t="s">
        <v>16</v>
      </c>
      <c r="H29" s="2" t="s">
        <v>4996</v>
      </c>
      <c r="I29" s="2" t="s">
        <v>16</v>
      </c>
      <c r="J29" s="2" t="s">
        <v>4997</v>
      </c>
      <c r="K29" s="2" t="s">
        <v>16</v>
      </c>
      <c r="L29" s="3">
        <v>68641.2147341854</v>
      </c>
      <c r="M29" s="2" t="s">
        <v>4998</v>
      </c>
      <c r="N29" s="3">
        <v>2647527.77375182</v>
      </c>
      <c r="O29" s="2" t="s">
        <v>4999</v>
      </c>
    </row>
    <row r="30" spans="1:15" ht="25.5">
      <c r="A30" s="2" t="s">
        <v>1854</v>
      </c>
      <c r="B30" s="2" t="s">
        <v>27</v>
      </c>
      <c r="C30" s="2" t="s">
        <v>1855</v>
      </c>
      <c r="D30" s="2" t="s">
        <v>4876</v>
      </c>
      <c r="E30" s="2" t="s">
        <v>460</v>
      </c>
      <c r="F30" s="2" t="s">
        <v>5000</v>
      </c>
      <c r="G30" s="2" t="s">
        <v>16</v>
      </c>
      <c r="H30" s="2" t="s">
        <v>5001</v>
      </c>
      <c r="I30" s="2" t="s">
        <v>16</v>
      </c>
      <c r="J30" s="2" t="s">
        <v>5002</v>
      </c>
      <c r="K30" s="2" t="s">
        <v>16</v>
      </c>
      <c r="L30" s="3">
        <v>65163.971277978402</v>
      </c>
      <c r="M30" s="2" t="s">
        <v>5003</v>
      </c>
      <c r="N30" s="3">
        <v>2712691.7450298001</v>
      </c>
      <c r="O30" s="2" t="s">
        <v>5004</v>
      </c>
    </row>
    <row r="31" spans="1:15" ht="25.5">
      <c r="A31" s="2" t="s">
        <v>5005</v>
      </c>
      <c r="B31" s="2" t="s">
        <v>27</v>
      </c>
      <c r="C31" s="2" t="s">
        <v>5006</v>
      </c>
      <c r="D31" s="2" t="s">
        <v>4876</v>
      </c>
      <c r="E31" s="2" t="s">
        <v>1673</v>
      </c>
      <c r="F31" s="2" t="s">
        <v>5007</v>
      </c>
      <c r="G31" s="2" t="s">
        <v>16</v>
      </c>
      <c r="H31" s="2" t="s">
        <v>5008</v>
      </c>
      <c r="I31" s="2" t="s">
        <v>16</v>
      </c>
      <c r="J31" s="2" t="s">
        <v>5009</v>
      </c>
      <c r="K31" s="2" t="s">
        <v>16</v>
      </c>
      <c r="L31" s="3">
        <v>59817.262168413297</v>
      </c>
      <c r="M31" s="2" t="s">
        <v>5010</v>
      </c>
      <c r="N31" s="3">
        <v>2772509.0071982099</v>
      </c>
      <c r="O31" s="2" t="s">
        <v>5011</v>
      </c>
    </row>
    <row r="32" spans="1:15" ht="14.25">
      <c r="A32" s="2" t="s">
        <v>5012</v>
      </c>
      <c r="B32" s="2" t="s">
        <v>20</v>
      </c>
      <c r="C32" s="2" t="s">
        <v>5013</v>
      </c>
      <c r="D32" s="2" t="s">
        <v>4876</v>
      </c>
      <c r="E32" s="2" t="s">
        <v>1190</v>
      </c>
      <c r="F32" s="2" t="s">
        <v>5014</v>
      </c>
      <c r="G32" s="2" t="s">
        <v>16</v>
      </c>
      <c r="H32" s="2" t="s">
        <v>5015</v>
      </c>
      <c r="I32" s="2" t="s">
        <v>16</v>
      </c>
      <c r="J32" s="2" t="s">
        <v>5016</v>
      </c>
      <c r="K32" s="2" t="s">
        <v>16</v>
      </c>
      <c r="L32" s="3">
        <v>57889.562453896397</v>
      </c>
      <c r="M32" s="2" t="s">
        <v>5017</v>
      </c>
      <c r="N32" s="3">
        <v>2830398.5696521099</v>
      </c>
      <c r="O32" s="2" t="s">
        <v>5018</v>
      </c>
    </row>
    <row r="33" spans="1:15" ht="14.25">
      <c r="A33" s="2" t="s">
        <v>5019</v>
      </c>
      <c r="B33" s="2" t="s">
        <v>20</v>
      </c>
      <c r="C33" s="2" t="s">
        <v>5020</v>
      </c>
      <c r="D33" s="2" t="s">
        <v>4871</v>
      </c>
      <c r="E33" s="2" t="s">
        <v>1673</v>
      </c>
      <c r="F33" s="2" t="s">
        <v>5021</v>
      </c>
      <c r="G33" s="2" t="s">
        <v>16</v>
      </c>
      <c r="H33" s="2" t="s">
        <v>5022</v>
      </c>
      <c r="I33" s="2" t="s">
        <v>16</v>
      </c>
      <c r="J33" s="2" t="s">
        <v>5023</v>
      </c>
      <c r="K33" s="2" t="s">
        <v>16</v>
      </c>
      <c r="L33" s="3">
        <v>56653.899353664099</v>
      </c>
      <c r="M33" s="2" t="s">
        <v>5024</v>
      </c>
      <c r="N33" s="3">
        <v>2887052.46900577</v>
      </c>
      <c r="O33" s="2" t="s">
        <v>5025</v>
      </c>
    </row>
    <row r="34" spans="1:15" ht="14.25">
      <c r="A34" s="2" t="s">
        <v>5026</v>
      </c>
      <c r="B34" s="2" t="s">
        <v>20</v>
      </c>
      <c r="C34" s="2" t="s">
        <v>5027</v>
      </c>
      <c r="D34" s="2" t="s">
        <v>4871</v>
      </c>
      <c r="E34" s="2" t="s">
        <v>1673</v>
      </c>
      <c r="F34" s="2" t="s">
        <v>5028</v>
      </c>
      <c r="G34" s="2" t="s">
        <v>16</v>
      </c>
      <c r="H34" s="2" t="s">
        <v>5029</v>
      </c>
      <c r="I34" s="2" t="s">
        <v>16</v>
      </c>
      <c r="J34" s="2" t="s">
        <v>5030</v>
      </c>
      <c r="K34" s="2" t="s">
        <v>16</v>
      </c>
      <c r="L34" s="3">
        <v>55074.307939091101</v>
      </c>
      <c r="M34" s="2" t="s">
        <v>5031</v>
      </c>
      <c r="N34" s="3">
        <v>2942126.7769448701</v>
      </c>
      <c r="O34" s="2" t="s">
        <v>5032</v>
      </c>
    </row>
    <row r="35" spans="1:15" ht="25.5">
      <c r="A35" s="2" t="s">
        <v>1945</v>
      </c>
      <c r="B35" s="2" t="s">
        <v>27</v>
      </c>
      <c r="C35" s="2" t="s">
        <v>1946</v>
      </c>
      <c r="D35" s="2" t="s">
        <v>4876</v>
      </c>
      <c r="E35" s="2" t="s">
        <v>99</v>
      </c>
      <c r="F35" s="2" t="s">
        <v>5033</v>
      </c>
      <c r="G35" s="2" t="s">
        <v>16</v>
      </c>
      <c r="H35" s="2" t="s">
        <v>5034</v>
      </c>
      <c r="I35" s="2" t="s">
        <v>16</v>
      </c>
      <c r="J35" s="2" t="s">
        <v>5035</v>
      </c>
      <c r="K35" s="2" t="s">
        <v>16</v>
      </c>
      <c r="L35" s="3">
        <v>54168.267941860999</v>
      </c>
      <c r="M35" s="2" t="s">
        <v>5036</v>
      </c>
      <c r="N35" s="3">
        <v>2996295.0448867301</v>
      </c>
      <c r="O35" s="2" t="s">
        <v>5037</v>
      </c>
    </row>
    <row r="36" spans="1:15" ht="25.5">
      <c r="A36" s="2" t="s">
        <v>1960</v>
      </c>
      <c r="B36" s="2" t="s">
        <v>27</v>
      </c>
      <c r="C36" s="2" t="s">
        <v>1961</v>
      </c>
      <c r="D36" s="2" t="s">
        <v>4876</v>
      </c>
      <c r="E36" s="2" t="s">
        <v>99</v>
      </c>
      <c r="F36" s="2" t="s">
        <v>5038</v>
      </c>
      <c r="G36" s="2" t="s">
        <v>16</v>
      </c>
      <c r="H36" s="2" t="s">
        <v>5039</v>
      </c>
      <c r="I36" s="2" t="s">
        <v>16</v>
      </c>
      <c r="J36" s="2" t="s">
        <v>5040</v>
      </c>
      <c r="K36" s="2" t="s">
        <v>16</v>
      </c>
      <c r="L36" s="3">
        <v>51781.812253768199</v>
      </c>
      <c r="M36" s="2" t="s">
        <v>5041</v>
      </c>
      <c r="N36" s="3">
        <v>3048076.8571404899</v>
      </c>
      <c r="O36" s="2" t="s">
        <v>5042</v>
      </c>
    </row>
    <row r="37" spans="1:15" ht="14.25">
      <c r="A37" s="2" t="s">
        <v>5043</v>
      </c>
      <c r="B37" s="2" t="s">
        <v>20</v>
      </c>
      <c r="C37" s="2" t="s">
        <v>5044</v>
      </c>
      <c r="D37" s="2" t="s">
        <v>4871</v>
      </c>
      <c r="E37" s="2" t="s">
        <v>1673</v>
      </c>
      <c r="F37" s="2" t="s">
        <v>5045</v>
      </c>
      <c r="G37" s="2" t="s">
        <v>16</v>
      </c>
      <c r="H37" s="2" t="s">
        <v>5022</v>
      </c>
      <c r="I37" s="2" t="s">
        <v>16</v>
      </c>
      <c r="J37" s="2" t="s">
        <v>5046</v>
      </c>
      <c r="K37" s="2" t="s">
        <v>16</v>
      </c>
      <c r="L37" s="3">
        <v>49315.835591203097</v>
      </c>
      <c r="M37" s="2" t="s">
        <v>5047</v>
      </c>
      <c r="N37" s="3">
        <v>3097392.6927316999</v>
      </c>
      <c r="O37" s="2" t="s">
        <v>5048</v>
      </c>
    </row>
    <row r="38" spans="1:15" ht="14.25">
      <c r="A38" s="2" t="s">
        <v>5049</v>
      </c>
      <c r="B38" s="2" t="s">
        <v>27</v>
      </c>
      <c r="C38" s="2" t="s">
        <v>5050</v>
      </c>
      <c r="D38" s="2" t="s">
        <v>4876</v>
      </c>
      <c r="E38" s="2" t="s">
        <v>99</v>
      </c>
      <c r="F38" s="2" t="s">
        <v>5051</v>
      </c>
      <c r="G38" s="2" t="s">
        <v>16</v>
      </c>
      <c r="H38" s="2" t="s">
        <v>5052</v>
      </c>
      <c r="I38" s="2" t="s">
        <v>16</v>
      </c>
      <c r="J38" s="2" t="s">
        <v>5053</v>
      </c>
      <c r="K38" s="2" t="s">
        <v>16</v>
      </c>
      <c r="L38" s="3">
        <v>45331.281714493198</v>
      </c>
      <c r="M38" s="2" t="s">
        <v>5054</v>
      </c>
      <c r="N38" s="3">
        <v>3142723.9744461901</v>
      </c>
      <c r="O38" s="2" t="s">
        <v>5055</v>
      </c>
    </row>
    <row r="39" spans="1:15" ht="14.25">
      <c r="A39" s="2" t="s">
        <v>5056</v>
      </c>
      <c r="B39" s="2" t="s">
        <v>27</v>
      </c>
      <c r="C39" s="2" t="s">
        <v>5057</v>
      </c>
      <c r="D39" s="2" t="s">
        <v>4871</v>
      </c>
      <c r="E39" s="2" t="s">
        <v>1673</v>
      </c>
      <c r="F39" s="2" t="s">
        <v>5058</v>
      </c>
      <c r="G39" s="2" t="s">
        <v>16</v>
      </c>
      <c r="H39" s="2" t="s">
        <v>5059</v>
      </c>
      <c r="I39" s="2" t="s">
        <v>16</v>
      </c>
      <c r="J39" s="2" t="s">
        <v>5060</v>
      </c>
      <c r="K39" s="2" t="s">
        <v>16</v>
      </c>
      <c r="L39" s="3">
        <v>42823.791932389497</v>
      </c>
      <c r="M39" s="2" t="s">
        <v>5061</v>
      </c>
      <c r="N39" s="3">
        <v>3185547.7663785801</v>
      </c>
      <c r="O39" s="2" t="s">
        <v>5062</v>
      </c>
    </row>
    <row r="40" spans="1:15" ht="14.25">
      <c r="A40" s="2" t="s">
        <v>5063</v>
      </c>
      <c r="B40" s="2" t="s">
        <v>27</v>
      </c>
      <c r="C40" s="2" t="s">
        <v>5064</v>
      </c>
      <c r="D40" s="2" t="s">
        <v>4871</v>
      </c>
      <c r="E40" s="2" t="s">
        <v>1673</v>
      </c>
      <c r="F40" s="2" t="s">
        <v>5065</v>
      </c>
      <c r="G40" s="2" t="s">
        <v>16</v>
      </c>
      <c r="H40" s="2" t="s">
        <v>4873</v>
      </c>
      <c r="I40" s="2" t="s">
        <v>16</v>
      </c>
      <c r="J40" s="2" t="s">
        <v>5066</v>
      </c>
      <c r="K40" s="2" t="s">
        <v>16</v>
      </c>
      <c r="L40" s="3">
        <v>42220.459936102801</v>
      </c>
      <c r="M40" s="2" t="s">
        <v>5067</v>
      </c>
      <c r="N40" s="3">
        <v>3227768.2263146802</v>
      </c>
      <c r="O40" s="2" t="s">
        <v>5068</v>
      </c>
    </row>
    <row r="41" spans="1:15" ht="25.5">
      <c r="A41" s="2" t="s">
        <v>1962</v>
      </c>
      <c r="B41" s="2" t="s">
        <v>27</v>
      </c>
      <c r="C41" s="2" t="s">
        <v>1963</v>
      </c>
      <c r="D41" s="2" t="s">
        <v>4876</v>
      </c>
      <c r="E41" s="2" t="s">
        <v>44</v>
      </c>
      <c r="F41" s="2" t="s">
        <v>5069</v>
      </c>
      <c r="G41" s="2" t="s">
        <v>16</v>
      </c>
      <c r="H41" s="2" t="s">
        <v>5070</v>
      </c>
      <c r="I41" s="2" t="s">
        <v>16</v>
      </c>
      <c r="J41" s="2" t="s">
        <v>5071</v>
      </c>
      <c r="K41" s="2" t="s">
        <v>16</v>
      </c>
      <c r="L41" s="3">
        <v>41146.844680203503</v>
      </c>
      <c r="M41" s="2" t="s">
        <v>5072</v>
      </c>
      <c r="N41" s="3">
        <v>3268915.0709948898</v>
      </c>
      <c r="O41" s="2" t="s">
        <v>5073</v>
      </c>
    </row>
    <row r="42" spans="1:15" ht="25.5">
      <c r="A42" s="2" t="s">
        <v>5074</v>
      </c>
      <c r="B42" s="2" t="s">
        <v>27</v>
      </c>
      <c r="C42" s="2" t="s">
        <v>5075</v>
      </c>
      <c r="D42" s="2" t="s">
        <v>4876</v>
      </c>
      <c r="E42" s="2" t="s">
        <v>99</v>
      </c>
      <c r="F42" s="2" t="s">
        <v>5076</v>
      </c>
      <c r="G42" s="2" t="s">
        <v>16</v>
      </c>
      <c r="H42" s="2" t="s">
        <v>5077</v>
      </c>
      <c r="I42" s="2" t="s">
        <v>16</v>
      </c>
      <c r="J42" s="2" t="s">
        <v>5078</v>
      </c>
      <c r="K42" s="2" t="s">
        <v>16</v>
      </c>
      <c r="L42" s="3">
        <v>40434.2669796669</v>
      </c>
      <c r="M42" s="2" t="s">
        <v>5079</v>
      </c>
      <c r="N42" s="3">
        <v>3309349.3379745502</v>
      </c>
      <c r="O42" s="2" t="s">
        <v>5080</v>
      </c>
    </row>
    <row r="43" spans="1:15" ht="25.5">
      <c r="A43" s="2" t="s">
        <v>5081</v>
      </c>
      <c r="B43" s="2" t="s">
        <v>20</v>
      </c>
      <c r="C43" s="2" t="s">
        <v>5082</v>
      </c>
      <c r="D43" s="2" t="s">
        <v>4876</v>
      </c>
      <c r="E43" s="2" t="s">
        <v>1585</v>
      </c>
      <c r="F43" s="2" t="s">
        <v>5083</v>
      </c>
      <c r="G43" s="2" t="s">
        <v>16</v>
      </c>
      <c r="H43" s="2" t="s">
        <v>4953</v>
      </c>
      <c r="I43" s="2" t="s">
        <v>16</v>
      </c>
      <c r="J43" s="2" t="s">
        <v>5084</v>
      </c>
      <c r="K43" s="2" t="s">
        <v>16</v>
      </c>
      <c r="L43" s="3">
        <v>38049.778631157496</v>
      </c>
      <c r="M43" s="2" t="s">
        <v>5085</v>
      </c>
      <c r="N43" s="3">
        <v>3347399.1166057098</v>
      </c>
      <c r="O43" s="2" t="s">
        <v>5086</v>
      </c>
    </row>
    <row r="44" spans="1:15" ht="25.5">
      <c r="A44" s="2" t="s">
        <v>5087</v>
      </c>
      <c r="B44" s="2" t="s">
        <v>27</v>
      </c>
      <c r="C44" s="2" t="s">
        <v>5088</v>
      </c>
      <c r="D44" s="2" t="s">
        <v>4876</v>
      </c>
      <c r="E44" s="2" t="s">
        <v>1800</v>
      </c>
      <c r="F44" s="2" t="s">
        <v>5089</v>
      </c>
      <c r="G44" s="2" t="s">
        <v>16</v>
      </c>
      <c r="H44" s="2" t="s">
        <v>5090</v>
      </c>
      <c r="I44" s="2" t="s">
        <v>16</v>
      </c>
      <c r="J44" s="2" t="s">
        <v>5091</v>
      </c>
      <c r="K44" s="2" t="s">
        <v>16</v>
      </c>
      <c r="L44" s="3">
        <v>36854.8914917121</v>
      </c>
      <c r="M44" s="2" t="s">
        <v>5092</v>
      </c>
      <c r="N44" s="3">
        <v>3384254.00809742</v>
      </c>
      <c r="O44" s="2" t="s">
        <v>5093</v>
      </c>
    </row>
    <row r="45" spans="1:15" ht="25.5">
      <c r="A45" s="2" t="s">
        <v>1923</v>
      </c>
      <c r="B45" s="2" t="s">
        <v>27</v>
      </c>
      <c r="C45" s="2" t="s">
        <v>1924</v>
      </c>
      <c r="D45" s="2" t="s">
        <v>4876</v>
      </c>
      <c r="E45" s="2" t="s">
        <v>80</v>
      </c>
      <c r="F45" s="2" t="s">
        <v>5094</v>
      </c>
      <c r="G45" s="2" t="s">
        <v>16</v>
      </c>
      <c r="H45" s="2" t="s">
        <v>5095</v>
      </c>
      <c r="I45" s="2" t="s">
        <v>16</v>
      </c>
      <c r="J45" s="2" t="s">
        <v>5096</v>
      </c>
      <c r="K45" s="2" t="s">
        <v>16</v>
      </c>
      <c r="L45" s="3">
        <v>36518.463470433198</v>
      </c>
      <c r="M45" s="2" t="s">
        <v>5097</v>
      </c>
      <c r="N45" s="3">
        <v>3420772.4715678599</v>
      </c>
      <c r="O45" s="2" t="s">
        <v>5098</v>
      </c>
    </row>
    <row r="46" spans="1:15" ht="14.25">
      <c r="A46" s="2" t="s">
        <v>5099</v>
      </c>
      <c r="B46" s="2" t="s">
        <v>27</v>
      </c>
      <c r="C46" s="2" t="s">
        <v>5100</v>
      </c>
      <c r="D46" s="2" t="s">
        <v>4876</v>
      </c>
      <c r="E46" s="2" t="s">
        <v>99</v>
      </c>
      <c r="F46" s="2" t="s">
        <v>5101</v>
      </c>
      <c r="G46" s="2" t="s">
        <v>16</v>
      </c>
      <c r="H46" s="2" t="s">
        <v>5102</v>
      </c>
      <c r="I46" s="2" t="s">
        <v>16</v>
      </c>
      <c r="J46" s="2" t="s">
        <v>5103</v>
      </c>
      <c r="K46" s="2" t="s">
        <v>16</v>
      </c>
      <c r="L46" s="3">
        <v>35983.458873820302</v>
      </c>
      <c r="M46" s="2" t="s">
        <v>5104</v>
      </c>
      <c r="N46" s="3">
        <v>3456755.9304416799</v>
      </c>
      <c r="O46" s="2" t="s">
        <v>5105</v>
      </c>
    </row>
    <row r="47" spans="1:15" ht="25.5">
      <c r="A47" s="2" t="s">
        <v>5106</v>
      </c>
      <c r="B47" s="2" t="s">
        <v>27</v>
      </c>
      <c r="C47" s="2" t="s">
        <v>5107</v>
      </c>
      <c r="D47" s="2" t="s">
        <v>5108</v>
      </c>
      <c r="E47" s="2" t="s">
        <v>1673</v>
      </c>
      <c r="F47" s="2" t="s">
        <v>4952</v>
      </c>
      <c r="G47" s="2" t="s">
        <v>16</v>
      </c>
      <c r="H47" s="2" t="s">
        <v>5109</v>
      </c>
      <c r="I47" s="2" t="s">
        <v>16</v>
      </c>
      <c r="J47" s="2" t="s">
        <v>5110</v>
      </c>
      <c r="K47" s="2" t="s">
        <v>16</v>
      </c>
      <c r="L47" s="3">
        <v>35970.5796353228</v>
      </c>
      <c r="M47" s="2" t="s">
        <v>5104</v>
      </c>
      <c r="N47" s="3">
        <v>3492726.5100770001</v>
      </c>
      <c r="O47" s="2" t="s">
        <v>5111</v>
      </c>
    </row>
    <row r="48" spans="1:15" ht="14.25">
      <c r="A48" s="2" t="s">
        <v>5112</v>
      </c>
      <c r="B48" s="2" t="s">
        <v>20</v>
      </c>
      <c r="C48" s="2" t="s">
        <v>5113</v>
      </c>
      <c r="D48" s="2" t="s">
        <v>4871</v>
      </c>
      <c r="E48" s="2" t="s">
        <v>1673</v>
      </c>
      <c r="F48" s="2" t="s">
        <v>5114</v>
      </c>
      <c r="G48" s="2" t="s">
        <v>16</v>
      </c>
      <c r="H48" s="2" t="s">
        <v>5022</v>
      </c>
      <c r="I48" s="2" t="s">
        <v>16</v>
      </c>
      <c r="J48" s="2" t="s">
        <v>5115</v>
      </c>
      <c r="K48" s="2" t="s">
        <v>16</v>
      </c>
      <c r="L48" s="3">
        <v>35431.406004098702</v>
      </c>
      <c r="M48" s="2" t="s">
        <v>5116</v>
      </c>
      <c r="N48" s="3">
        <v>3528157.9160810998</v>
      </c>
      <c r="O48" s="2" t="s">
        <v>5117</v>
      </c>
    </row>
    <row r="49" spans="1:15" ht="14.25">
      <c r="A49" s="2" t="s">
        <v>5118</v>
      </c>
      <c r="B49" s="2" t="s">
        <v>20</v>
      </c>
      <c r="C49" s="2" t="s">
        <v>5119</v>
      </c>
      <c r="D49" s="2" t="s">
        <v>4876</v>
      </c>
      <c r="E49" s="2" t="s">
        <v>1190</v>
      </c>
      <c r="F49" s="2" t="s">
        <v>5120</v>
      </c>
      <c r="G49" s="2" t="s">
        <v>16</v>
      </c>
      <c r="H49" s="2" t="s">
        <v>5121</v>
      </c>
      <c r="I49" s="2" t="s">
        <v>16</v>
      </c>
      <c r="J49" s="2" t="s">
        <v>5122</v>
      </c>
      <c r="K49" s="2" t="s">
        <v>16</v>
      </c>
      <c r="L49" s="3">
        <v>35191.0295902875</v>
      </c>
      <c r="M49" s="2" t="s">
        <v>5116</v>
      </c>
      <c r="N49" s="3">
        <v>3563348.9456713898</v>
      </c>
      <c r="O49" s="2" t="s">
        <v>5123</v>
      </c>
    </row>
    <row r="50" spans="1:15" ht="14.25">
      <c r="A50" s="2" t="s">
        <v>1986</v>
      </c>
      <c r="B50" s="2" t="s">
        <v>27</v>
      </c>
      <c r="C50" s="2" t="s">
        <v>1987</v>
      </c>
      <c r="D50" s="2" t="s">
        <v>4876</v>
      </c>
      <c r="E50" s="2" t="s">
        <v>1750</v>
      </c>
      <c r="F50" s="2" t="s">
        <v>5124</v>
      </c>
      <c r="G50" s="2" t="s">
        <v>16</v>
      </c>
      <c r="H50" s="2" t="s">
        <v>5125</v>
      </c>
      <c r="I50" s="2" t="s">
        <v>16</v>
      </c>
      <c r="J50" s="2" t="s">
        <v>5126</v>
      </c>
      <c r="K50" s="2" t="s">
        <v>16</v>
      </c>
      <c r="L50" s="3">
        <v>34226.807190065098</v>
      </c>
      <c r="M50" s="2" t="s">
        <v>5127</v>
      </c>
      <c r="N50" s="3">
        <v>3597575.75286145</v>
      </c>
      <c r="O50" s="2" t="s">
        <v>5128</v>
      </c>
    </row>
    <row r="51" spans="1:15" ht="25.5">
      <c r="A51" s="2" t="s">
        <v>3184</v>
      </c>
      <c r="B51" s="2" t="s">
        <v>27</v>
      </c>
      <c r="C51" s="2" t="s">
        <v>3185</v>
      </c>
      <c r="D51" s="2" t="s">
        <v>4876</v>
      </c>
      <c r="E51" s="2" t="s">
        <v>322</v>
      </c>
      <c r="F51" s="2" t="s">
        <v>5129</v>
      </c>
      <c r="G51" s="2" t="s">
        <v>16</v>
      </c>
      <c r="H51" s="2" t="s">
        <v>5130</v>
      </c>
      <c r="I51" s="2" t="s">
        <v>16</v>
      </c>
      <c r="J51" s="2" t="s">
        <v>5131</v>
      </c>
      <c r="K51" s="2" t="s">
        <v>16</v>
      </c>
      <c r="L51" s="3">
        <v>33981.568648310596</v>
      </c>
      <c r="M51" s="2" t="s">
        <v>5127</v>
      </c>
      <c r="N51" s="3">
        <v>3631557.3215097599</v>
      </c>
      <c r="O51" s="2" t="s">
        <v>5132</v>
      </c>
    </row>
    <row r="52" spans="1:15" ht="14.25">
      <c r="A52" s="2" t="s">
        <v>5133</v>
      </c>
      <c r="B52" s="2" t="s">
        <v>27</v>
      </c>
      <c r="C52" s="2" t="s">
        <v>5134</v>
      </c>
      <c r="D52" s="2" t="s">
        <v>4871</v>
      </c>
      <c r="E52" s="2" t="s">
        <v>1673</v>
      </c>
      <c r="F52" s="2" t="s">
        <v>5135</v>
      </c>
      <c r="G52" s="2" t="s">
        <v>16</v>
      </c>
      <c r="H52" s="2" t="s">
        <v>5136</v>
      </c>
      <c r="I52" s="2" t="s">
        <v>16</v>
      </c>
      <c r="J52" s="2" t="s">
        <v>5137</v>
      </c>
      <c r="K52" s="2" t="s">
        <v>16</v>
      </c>
      <c r="L52" s="3">
        <v>32263.7979094273</v>
      </c>
      <c r="M52" s="2" t="s">
        <v>5138</v>
      </c>
      <c r="N52" s="3">
        <v>3663821.1194191901</v>
      </c>
      <c r="O52" s="2" t="s">
        <v>5139</v>
      </c>
    </row>
    <row r="53" spans="1:15" ht="25.5">
      <c r="A53" s="2" t="s">
        <v>2922</v>
      </c>
      <c r="B53" s="2" t="s">
        <v>27</v>
      </c>
      <c r="C53" s="2" t="s">
        <v>2923</v>
      </c>
      <c r="D53" s="2" t="s">
        <v>4876</v>
      </c>
      <c r="E53" s="2" t="s">
        <v>322</v>
      </c>
      <c r="F53" s="2" t="s">
        <v>5140</v>
      </c>
      <c r="G53" s="2" t="s">
        <v>16</v>
      </c>
      <c r="H53" s="2" t="s">
        <v>5141</v>
      </c>
      <c r="I53" s="2" t="s">
        <v>16</v>
      </c>
      <c r="J53" s="2" t="s">
        <v>5142</v>
      </c>
      <c r="K53" s="2" t="s">
        <v>16</v>
      </c>
      <c r="L53" s="3">
        <v>31323.013566346799</v>
      </c>
      <c r="M53" s="2" t="s">
        <v>5143</v>
      </c>
      <c r="N53" s="3">
        <v>3695144.1329855402</v>
      </c>
      <c r="O53" s="2" t="s">
        <v>5144</v>
      </c>
    </row>
    <row r="54" spans="1:15" ht="25.5">
      <c r="A54" s="2" t="s">
        <v>1970</v>
      </c>
      <c r="B54" s="2" t="s">
        <v>27</v>
      </c>
      <c r="C54" s="2" t="s">
        <v>1971</v>
      </c>
      <c r="D54" s="2" t="s">
        <v>4876</v>
      </c>
      <c r="E54" s="2" t="s">
        <v>460</v>
      </c>
      <c r="F54" s="2" t="s">
        <v>5145</v>
      </c>
      <c r="G54" s="2" t="s">
        <v>16</v>
      </c>
      <c r="H54" s="2" t="s">
        <v>5146</v>
      </c>
      <c r="I54" s="2" t="s">
        <v>16</v>
      </c>
      <c r="J54" s="2" t="s">
        <v>5147</v>
      </c>
      <c r="K54" s="2" t="s">
        <v>16</v>
      </c>
      <c r="L54" s="3">
        <v>30213.632842416999</v>
      </c>
      <c r="M54" s="2" t="s">
        <v>5148</v>
      </c>
      <c r="N54" s="3">
        <v>3725357.7658279501</v>
      </c>
      <c r="O54" s="2" t="s">
        <v>5149</v>
      </c>
    </row>
    <row r="55" spans="1:15" ht="25.5">
      <c r="A55" s="2" t="s">
        <v>1988</v>
      </c>
      <c r="B55" s="2" t="s">
        <v>27</v>
      </c>
      <c r="C55" s="2" t="s">
        <v>1989</v>
      </c>
      <c r="D55" s="2" t="s">
        <v>4876</v>
      </c>
      <c r="E55" s="2" t="s">
        <v>99</v>
      </c>
      <c r="F55" s="2" t="s">
        <v>5150</v>
      </c>
      <c r="G55" s="2" t="s">
        <v>16</v>
      </c>
      <c r="H55" s="2" t="s">
        <v>5151</v>
      </c>
      <c r="I55" s="2" t="s">
        <v>16</v>
      </c>
      <c r="J55" s="2" t="s">
        <v>5152</v>
      </c>
      <c r="K55" s="2" t="s">
        <v>16</v>
      </c>
      <c r="L55" s="3">
        <v>29670.286964974799</v>
      </c>
      <c r="M55" s="2" t="s">
        <v>5153</v>
      </c>
      <c r="N55" s="3">
        <v>3755028.05279293</v>
      </c>
      <c r="O55" s="2" t="s">
        <v>5154</v>
      </c>
    </row>
    <row r="56" spans="1:15" ht="25.5">
      <c r="A56" s="2" t="s">
        <v>2050</v>
      </c>
      <c r="B56" s="2" t="s">
        <v>20</v>
      </c>
      <c r="C56" s="2" t="s">
        <v>2051</v>
      </c>
      <c r="D56" s="2" t="s">
        <v>4876</v>
      </c>
      <c r="E56" s="2" t="s">
        <v>44</v>
      </c>
      <c r="F56" s="2" t="s">
        <v>5155</v>
      </c>
      <c r="G56" s="2" t="s">
        <v>16</v>
      </c>
      <c r="H56" s="2" t="s">
        <v>5156</v>
      </c>
      <c r="I56" s="2" t="s">
        <v>16</v>
      </c>
      <c r="J56" s="2" t="s">
        <v>5157</v>
      </c>
      <c r="K56" s="2" t="s">
        <v>16</v>
      </c>
      <c r="L56" s="3">
        <v>29664.580195861101</v>
      </c>
      <c r="M56" s="2" t="s">
        <v>5153</v>
      </c>
      <c r="N56" s="3">
        <v>3784692.6329887901</v>
      </c>
      <c r="O56" s="2" t="s">
        <v>5158</v>
      </c>
    </row>
    <row r="57" spans="1:15" ht="14.25">
      <c r="A57" s="2" t="s">
        <v>2836</v>
      </c>
      <c r="B57" s="2" t="s">
        <v>627</v>
      </c>
      <c r="C57" s="2" t="s">
        <v>2837</v>
      </c>
      <c r="D57" s="2" t="s">
        <v>4876</v>
      </c>
      <c r="E57" s="2" t="s">
        <v>48</v>
      </c>
      <c r="F57" s="2" t="s">
        <v>5159</v>
      </c>
      <c r="G57" s="2" t="s">
        <v>16</v>
      </c>
      <c r="H57" s="2" t="s">
        <v>5160</v>
      </c>
      <c r="I57" s="2" t="s">
        <v>16</v>
      </c>
      <c r="J57" s="2" t="s">
        <v>5161</v>
      </c>
      <c r="K57" s="2" t="s">
        <v>16</v>
      </c>
      <c r="L57" s="3">
        <v>29576.277138103898</v>
      </c>
      <c r="M57" s="2" t="s">
        <v>5153</v>
      </c>
      <c r="N57" s="3">
        <v>3814268.9101268901</v>
      </c>
      <c r="O57" s="2" t="s">
        <v>5162</v>
      </c>
    </row>
    <row r="58" spans="1:15" ht="14.25">
      <c r="A58" s="2" t="s">
        <v>5163</v>
      </c>
      <c r="B58" s="2" t="s">
        <v>20</v>
      </c>
      <c r="C58" s="2" t="s">
        <v>5164</v>
      </c>
      <c r="D58" s="2" t="s">
        <v>4871</v>
      </c>
      <c r="E58" s="2" t="s">
        <v>1673</v>
      </c>
      <c r="F58" s="2" t="s">
        <v>5165</v>
      </c>
      <c r="G58" s="2" t="s">
        <v>16</v>
      </c>
      <c r="H58" s="2" t="s">
        <v>5136</v>
      </c>
      <c r="I58" s="2" t="s">
        <v>16</v>
      </c>
      <c r="J58" s="2" t="s">
        <v>5166</v>
      </c>
      <c r="K58" s="2" t="s">
        <v>16</v>
      </c>
      <c r="L58" s="3">
        <v>29026.262851530199</v>
      </c>
      <c r="M58" s="2" t="s">
        <v>5167</v>
      </c>
      <c r="N58" s="3">
        <v>3843295.1729784198</v>
      </c>
      <c r="O58" s="2" t="s">
        <v>5168</v>
      </c>
    </row>
    <row r="59" spans="1:15" ht="14.25">
      <c r="A59" s="2" t="s">
        <v>3267</v>
      </c>
      <c r="B59" s="2" t="s">
        <v>20</v>
      </c>
      <c r="C59" s="2" t="s">
        <v>3268</v>
      </c>
      <c r="D59" s="2" t="s">
        <v>4876</v>
      </c>
      <c r="E59" s="2" t="s">
        <v>1190</v>
      </c>
      <c r="F59" s="2" t="s">
        <v>5169</v>
      </c>
      <c r="G59" s="2" t="s">
        <v>16</v>
      </c>
      <c r="H59" s="2" t="s">
        <v>5170</v>
      </c>
      <c r="I59" s="2" t="s">
        <v>16</v>
      </c>
      <c r="J59" s="2" t="s">
        <v>5171</v>
      </c>
      <c r="K59" s="2" t="s">
        <v>16</v>
      </c>
      <c r="L59" s="3">
        <v>29013.323526394099</v>
      </c>
      <c r="M59" s="2" t="s">
        <v>5167</v>
      </c>
      <c r="N59" s="3">
        <v>3872308.49650482</v>
      </c>
      <c r="O59" s="2" t="s">
        <v>5172</v>
      </c>
    </row>
    <row r="60" spans="1:15" ht="14.25">
      <c r="A60" s="2" t="s">
        <v>5173</v>
      </c>
      <c r="B60" s="2" t="s">
        <v>27</v>
      </c>
      <c r="C60" s="2" t="s">
        <v>5174</v>
      </c>
      <c r="D60" s="2" t="s">
        <v>4871</v>
      </c>
      <c r="E60" s="2" t="s">
        <v>1673</v>
      </c>
      <c r="F60" s="2" t="s">
        <v>5175</v>
      </c>
      <c r="G60" s="2" t="s">
        <v>16</v>
      </c>
      <c r="H60" s="2" t="s">
        <v>4873</v>
      </c>
      <c r="I60" s="2" t="s">
        <v>16</v>
      </c>
      <c r="J60" s="2" t="s">
        <v>5176</v>
      </c>
      <c r="K60" s="2" t="s">
        <v>16</v>
      </c>
      <c r="L60" s="3">
        <v>28980.0925484252</v>
      </c>
      <c r="M60" s="2" t="s">
        <v>5167</v>
      </c>
      <c r="N60" s="3">
        <v>3901288.5890532401</v>
      </c>
      <c r="O60" s="2" t="s">
        <v>5177</v>
      </c>
    </row>
    <row r="61" spans="1:15" ht="25.5">
      <c r="A61" s="2" t="s">
        <v>5178</v>
      </c>
      <c r="B61" s="2" t="s">
        <v>20</v>
      </c>
      <c r="C61" s="2" t="s">
        <v>5179</v>
      </c>
      <c r="D61" s="2" t="s">
        <v>4876</v>
      </c>
      <c r="E61" s="2" t="s">
        <v>1190</v>
      </c>
      <c r="F61" s="2" t="s">
        <v>5180</v>
      </c>
      <c r="G61" s="2" t="s">
        <v>16</v>
      </c>
      <c r="H61" s="2" t="s">
        <v>5181</v>
      </c>
      <c r="I61" s="2" t="s">
        <v>16</v>
      </c>
      <c r="J61" s="2" t="s">
        <v>5182</v>
      </c>
      <c r="K61" s="2" t="s">
        <v>16</v>
      </c>
      <c r="L61" s="3">
        <v>27759.284627351899</v>
      </c>
      <c r="M61" s="2" t="s">
        <v>5183</v>
      </c>
      <c r="N61" s="3">
        <v>3929047.8736805902</v>
      </c>
      <c r="O61" s="2" t="s">
        <v>5184</v>
      </c>
    </row>
    <row r="62" spans="1:15" ht="76.5">
      <c r="A62" s="2" t="s">
        <v>2822</v>
      </c>
      <c r="B62" s="2" t="s">
        <v>20</v>
      </c>
      <c r="C62" s="2" t="s">
        <v>2823</v>
      </c>
      <c r="D62" s="2" t="s">
        <v>4876</v>
      </c>
      <c r="E62" s="2" t="s">
        <v>48</v>
      </c>
      <c r="F62" s="2" t="s">
        <v>5185</v>
      </c>
      <c r="G62" s="2" t="s">
        <v>16</v>
      </c>
      <c r="H62" s="2" t="s">
        <v>5186</v>
      </c>
      <c r="I62" s="2" t="s">
        <v>16</v>
      </c>
      <c r="J62" s="2" t="s">
        <v>5187</v>
      </c>
      <c r="K62" s="2" t="s">
        <v>16</v>
      </c>
      <c r="L62" s="3">
        <v>27629.2921627535</v>
      </c>
      <c r="M62" s="2" t="s">
        <v>5183</v>
      </c>
      <c r="N62" s="3">
        <v>3956677.1658433499</v>
      </c>
      <c r="O62" s="2" t="s">
        <v>5188</v>
      </c>
    </row>
    <row r="63" spans="1:15" ht="25.5">
      <c r="A63" s="2" t="s">
        <v>2790</v>
      </c>
      <c r="B63" s="2" t="s">
        <v>27</v>
      </c>
      <c r="C63" s="2" t="s">
        <v>2791</v>
      </c>
      <c r="D63" s="2" t="s">
        <v>4876</v>
      </c>
      <c r="E63" s="2" t="s">
        <v>322</v>
      </c>
      <c r="F63" s="2" t="s">
        <v>5189</v>
      </c>
      <c r="G63" s="2" t="s">
        <v>16</v>
      </c>
      <c r="H63" s="2" t="s">
        <v>5190</v>
      </c>
      <c r="I63" s="2" t="s">
        <v>16</v>
      </c>
      <c r="J63" s="2" t="s">
        <v>5191</v>
      </c>
      <c r="K63" s="2" t="s">
        <v>16</v>
      </c>
      <c r="L63" s="3">
        <v>26418.568787923999</v>
      </c>
      <c r="M63" s="2" t="s">
        <v>5192</v>
      </c>
      <c r="N63" s="3">
        <v>3983095.7346312702</v>
      </c>
      <c r="O63" s="2" t="s">
        <v>5193</v>
      </c>
    </row>
    <row r="64" spans="1:15" ht="25.5">
      <c r="A64" s="2" t="s">
        <v>5194</v>
      </c>
      <c r="B64" s="2" t="s">
        <v>20</v>
      </c>
      <c r="C64" s="2" t="s">
        <v>5195</v>
      </c>
      <c r="D64" s="2" t="s">
        <v>4876</v>
      </c>
      <c r="E64" s="2" t="s">
        <v>1585</v>
      </c>
      <c r="F64" s="2" t="s">
        <v>5196</v>
      </c>
      <c r="G64" s="2" t="s">
        <v>16</v>
      </c>
      <c r="H64" s="2" t="s">
        <v>5008</v>
      </c>
      <c r="I64" s="2" t="s">
        <v>16</v>
      </c>
      <c r="J64" s="2" t="s">
        <v>5197</v>
      </c>
      <c r="K64" s="2" t="s">
        <v>16</v>
      </c>
      <c r="L64" s="3">
        <v>25693.0939792836</v>
      </c>
      <c r="M64" s="2" t="s">
        <v>5198</v>
      </c>
      <c r="N64" s="3">
        <v>4008788.8286105501</v>
      </c>
      <c r="O64" s="2" t="s">
        <v>5199</v>
      </c>
    </row>
    <row r="65" spans="1:15" ht="14.25">
      <c r="A65" s="2" t="s">
        <v>1878</v>
      </c>
      <c r="B65" s="2" t="s">
        <v>20</v>
      </c>
      <c r="C65" s="2" t="s">
        <v>1879</v>
      </c>
      <c r="D65" s="2" t="s">
        <v>4876</v>
      </c>
      <c r="E65" s="2" t="s">
        <v>48</v>
      </c>
      <c r="F65" s="2" t="s">
        <v>5200</v>
      </c>
      <c r="G65" s="2" t="s">
        <v>16</v>
      </c>
      <c r="H65" s="2" t="s">
        <v>3670</v>
      </c>
      <c r="I65" s="2" t="s">
        <v>16</v>
      </c>
      <c r="J65" s="2" t="s">
        <v>5201</v>
      </c>
      <c r="K65" s="2" t="s">
        <v>16</v>
      </c>
      <c r="L65" s="3">
        <v>24236.822412630499</v>
      </c>
      <c r="M65" s="2" t="s">
        <v>5202</v>
      </c>
      <c r="N65" s="3">
        <v>4033025.6510231802</v>
      </c>
      <c r="O65" s="2" t="s">
        <v>5203</v>
      </c>
    </row>
    <row r="66" spans="1:15" ht="14.25">
      <c r="A66" s="2" t="s">
        <v>5204</v>
      </c>
      <c r="B66" s="2" t="s">
        <v>27</v>
      </c>
      <c r="C66" s="2" t="s">
        <v>5205</v>
      </c>
      <c r="D66" s="2" t="s">
        <v>4871</v>
      </c>
      <c r="E66" s="2" t="s">
        <v>1673</v>
      </c>
      <c r="F66" s="2" t="s">
        <v>5206</v>
      </c>
      <c r="G66" s="2" t="s">
        <v>16</v>
      </c>
      <c r="H66" s="2" t="s">
        <v>5207</v>
      </c>
      <c r="I66" s="2" t="s">
        <v>16</v>
      </c>
      <c r="J66" s="2" t="s">
        <v>5208</v>
      </c>
      <c r="K66" s="2" t="s">
        <v>16</v>
      </c>
      <c r="L66" s="3">
        <v>23834.9297524838</v>
      </c>
      <c r="M66" s="2" t="s">
        <v>5209</v>
      </c>
      <c r="N66" s="3">
        <v>4056860.5807756698</v>
      </c>
      <c r="O66" s="2" t="s">
        <v>5210</v>
      </c>
    </row>
    <row r="67" spans="1:15" ht="14.25">
      <c r="A67" s="2" t="s">
        <v>5211</v>
      </c>
      <c r="B67" s="2" t="s">
        <v>27</v>
      </c>
      <c r="C67" s="2" t="s">
        <v>5212</v>
      </c>
      <c r="D67" s="2" t="s">
        <v>4876</v>
      </c>
      <c r="E67" s="2" t="s">
        <v>99</v>
      </c>
      <c r="F67" s="2" t="s">
        <v>5213</v>
      </c>
      <c r="G67" s="2" t="s">
        <v>16</v>
      </c>
      <c r="H67" s="2" t="s">
        <v>5214</v>
      </c>
      <c r="I67" s="2" t="s">
        <v>16</v>
      </c>
      <c r="J67" s="2" t="s">
        <v>5215</v>
      </c>
      <c r="K67" s="2" t="s">
        <v>16</v>
      </c>
      <c r="L67" s="3">
        <v>23058.802796358101</v>
      </c>
      <c r="M67" s="2" t="s">
        <v>5216</v>
      </c>
      <c r="N67" s="3">
        <v>4079919.3835720299</v>
      </c>
      <c r="O67" s="2" t="s">
        <v>5217</v>
      </c>
    </row>
    <row r="68" spans="1:15" ht="14.25">
      <c r="A68" s="2" t="s">
        <v>5218</v>
      </c>
      <c r="B68" s="2" t="s">
        <v>20</v>
      </c>
      <c r="C68" s="2" t="s">
        <v>5219</v>
      </c>
      <c r="D68" s="2" t="s">
        <v>4876</v>
      </c>
      <c r="E68" s="2" t="s">
        <v>44</v>
      </c>
      <c r="F68" s="2" t="s">
        <v>5220</v>
      </c>
      <c r="G68" s="2" t="s">
        <v>16</v>
      </c>
      <c r="H68" s="2" t="s">
        <v>5221</v>
      </c>
      <c r="I68" s="2" t="s">
        <v>16</v>
      </c>
      <c r="J68" s="2" t="s">
        <v>5222</v>
      </c>
      <c r="K68" s="2" t="s">
        <v>16</v>
      </c>
      <c r="L68" s="3">
        <v>22653.312012807401</v>
      </c>
      <c r="M68" s="2" t="s">
        <v>5223</v>
      </c>
      <c r="N68" s="3">
        <v>4102572.6955848299</v>
      </c>
      <c r="O68" s="2" t="s">
        <v>5224</v>
      </c>
    </row>
    <row r="69" spans="1:15" ht="14.25">
      <c r="A69" s="2" t="s">
        <v>5225</v>
      </c>
      <c r="B69" s="2" t="s">
        <v>27</v>
      </c>
      <c r="C69" s="2" t="s">
        <v>5226</v>
      </c>
      <c r="D69" s="2" t="s">
        <v>4871</v>
      </c>
      <c r="E69" s="2" t="s">
        <v>1673</v>
      </c>
      <c r="F69" s="2" t="s">
        <v>5227</v>
      </c>
      <c r="G69" s="2" t="s">
        <v>16</v>
      </c>
      <c r="H69" s="2" t="s">
        <v>5136</v>
      </c>
      <c r="I69" s="2" t="s">
        <v>16</v>
      </c>
      <c r="J69" s="2" t="s">
        <v>5228</v>
      </c>
      <c r="K69" s="2" t="s">
        <v>16</v>
      </c>
      <c r="L69" s="3">
        <v>22218.133924277601</v>
      </c>
      <c r="M69" s="2" t="s">
        <v>5223</v>
      </c>
      <c r="N69" s="3">
        <v>4124790.8295091102</v>
      </c>
      <c r="O69" s="2" t="s">
        <v>5229</v>
      </c>
    </row>
    <row r="70" spans="1:15" ht="14.25">
      <c r="A70" s="2" t="s">
        <v>5230</v>
      </c>
      <c r="B70" s="2" t="s">
        <v>27</v>
      </c>
      <c r="C70" s="2" t="s">
        <v>5231</v>
      </c>
      <c r="D70" s="2" t="s">
        <v>4871</v>
      </c>
      <c r="E70" s="2" t="s">
        <v>1673</v>
      </c>
      <c r="F70" s="2" t="s">
        <v>5232</v>
      </c>
      <c r="G70" s="2" t="s">
        <v>16</v>
      </c>
      <c r="H70" s="2" t="s">
        <v>5233</v>
      </c>
      <c r="I70" s="2" t="s">
        <v>16</v>
      </c>
      <c r="J70" s="2" t="s">
        <v>5234</v>
      </c>
      <c r="K70" s="2" t="s">
        <v>16</v>
      </c>
      <c r="L70" s="3">
        <v>21660.5368142603</v>
      </c>
      <c r="M70" s="2" t="s">
        <v>5235</v>
      </c>
      <c r="N70" s="3">
        <v>4146451.36632337</v>
      </c>
      <c r="O70" s="2" t="s">
        <v>5236</v>
      </c>
    </row>
    <row r="71" spans="1:15" ht="38.25">
      <c r="A71" s="2" t="s">
        <v>2798</v>
      </c>
      <c r="B71" s="2" t="s">
        <v>27</v>
      </c>
      <c r="C71" s="2" t="s">
        <v>2799</v>
      </c>
      <c r="D71" s="2" t="s">
        <v>4876</v>
      </c>
      <c r="E71" s="2" t="s">
        <v>322</v>
      </c>
      <c r="F71" s="2" t="s">
        <v>5237</v>
      </c>
      <c r="G71" s="2" t="s">
        <v>16</v>
      </c>
      <c r="H71" s="2" t="s">
        <v>5238</v>
      </c>
      <c r="I71" s="2" t="s">
        <v>16</v>
      </c>
      <c r="J71" s="2" t="s">
        <v>5239</v>
      </c>
      <c r="K71" s="2" t="s">
        <v>16</v>
      </c>
      <c r="L71" s="3">
        <v>20816.4938723468</v>
      </c>
      <c r="M71" s="2" t="s">
        <v>5240</v>
      </c>
      <c r="N71" s="3">
        <v>4167267.8601957201</v>
      </c>
      <c r="O71" s="2" t="s">
        <v>5241</v>
      </c>
    </row>
    <row r="72" spans="1:15" ht="25.5">
      <c r="A72" s="2" t="s">
        <v>2794</v>
      </c>
      <c r="B72" s="2" t="s">
        <v>27</v>
      </c>
      <c r="C72" s="2" t="s">
        <v>2795</v>
      </c>
      <c r="D72" s="2" t="s">
        <v>4876</v>
      </c>
      <c r="E72" s="2" t="s">
        <v>322</v>
      </c>
      <c r="F72" s="2" t="s">
        <v>5242</v>
      </c>
      <c r="G72" s="2" t="s">
        <v>16</v>
      </c>
      <c r="H72" s="2" t="s">
        <v>5243</v>
      </c>
      <c r="I72" s="2" t="s">
        <v>16</v>
      </c>
      <c r="J72" s="2" t="s">
        <v>5244</v>
      </c>
      <c r="K72" s="2" t="s">
        <v>16</v>
      </c>
      <c r="L72" s="3">
        <v>20287.471422701699</v>
      </c>
      <c r="M72" s="2" t="s">
        <v>5245</v>
      </c>
      <c r="N72" s="3">
        <v>4187555.3316184198</v>
      </c>
      <c r="O72" s="2" t="s">
        <v>5246</v>
      </c>
    </row>
    <row r="73" spans="1:15" ht="25.5">
      <c r="A73" s="2" t="s">
        <v>5247</v>
      </c>
      <c r="B73" s="2" t="s">
        <v>27</v>
      </c>
      <c r="C73" s="2" t="s">
        <v>5248</v>
      </c>
      <c r="D73" s="2" t="s">
        <v>4909</v>
      </c>
      <c r="E73" s="2" t="s">
        <v>1673</v>
      </c>
      <c r="F73" s="2" t="s">
        <v>5249</v>
      </c>
      <c r="G73" s="2" t="s">
        <v>16</v>
      </c>
      <c r="H73" s="2" t="s">
        <v>5250</v>
      </c>
      <c r="I73" s="2" t="s">
        <v>16</v>
      </c>
      <c r="J73" s="2" t="s">
        <v>5251</v>
      </c>
      <c r="K73" s="2" t="s">
        <v>16</v>
      </c>
      <c r="L73" s="3">
        <v>20010.3849388462</v>
      </c>
      <c r="M73" s="2" t="s">
        <v>5245</v>
      </c>
      <c r="N73" s="3">
        <v>4207565.7165572699</v>
      </c>
      <c r="O73" s="2" t="s">
        <v>5252</v>
      </c>
    </row>
    <row r="74" spans="1:15" ht="25.5">
      <c r="A74" s="2" t="s">
        <v>2022</v>
      </c>
      <c r="B74" s="2" t="s">
        <v>20</v>
      </c>
      <c r="C74" s="2" t="s">
        <v>2023</v>
      </c>
      <c r="D74" s="2" t="s">
        <v>4876</v>
      </c>
      <c r="E74" s="2" t="s">
        <v>44</v>
      </c>
      <c r="F74" s="2" t="s">
        <v>5253</v>
      </c>
      <c r="G74" s="2" t="s">
        <v>16</v>
      </c>
      <c r="H74" s="2" t="s">
        <v>5254</v>
      </c>
      <c r="I74" s="2" t="s">
        <v>16</v>
      </c>
      <c r="J74" s="2" t="s">
        <v>5255</v>
      </c>
      <c r="K74" s="2" t="s">
        <v>16</v>
      </c>
      <c r="L74" s="3">
        <v>19376.334386630198</v>
      </c>
      <c r="M74" s="2" t="s">
        <v>5256</v>
      </c>
      <c r="N74" s="3">
        <v>4226942.0509438999</v>
      </c>
      <c r="O74" s="2" t="s">
        <v>5257</v>
      </c>
    </row>
    <row r="75" spans="1:15" ht="25.5">
      <c r="A75" s="2" t="s">
        <v>1815</v>
      </c>
      <c r="B75" s="2" t="s">
        <v>27</v>
      </c>
      <c r="C75" s="2" t="s">
        <v>1816</v>
      </c>
      <c r="D75" s="2" t="s">
        <v>4876</v>
      </c>
      <c r="E75" s="2" t="s">
        <v>460</v>
      </c>
      <c r="F75" s="2" t="s">
        <v>5258</v>
      </c>
      <c r="G75" s="2" t="s">
        <v>16</v>
      </c>
      <c r="H75" s="2" t="s">
        <v>5259</v>
      </c>
      <c r="I75" s="2" t="s">
        <v>16</v>
      </c>
      <c r="J75" s="2" t="s">
        <v>5260</v>
      </c>
      <c r="K75" s="2" t="s">
        <v>16</v>
      </c>
      <c r="L75" s="3">
        <v>18895.446248601202</v>
      </c>
      <c r="M75" s="2" t="s">
        <v>5261</v>
      </c>
      <c r="N75" s="3">
        <v>4245837.4971925002</v>
      </c>
      <c r="O75" s="2" t="s">
        <v>5262</v>
      </c>
    </row>
    <row r="76" spans="1:15" ht="38.25">
      <c r="A76" s="2" t="s">
        <v>2800</v>
      </c>
      <c r="B76" s="2" t="s">
        <v>27</v>
      </c>
      <c r="C76" s="2" t="s">
        <v>2801</v>
      </c>
      <c r="D76" s="2" t="s">
        <v>4876</v>
      </c>
      <c r="E76" s="2" t="s">
        <v>322</v>
      </c>
      <c r="F76" s="2" t="s">
        <v>5263</v>
      </c>
      <c r="G76" s="2" t="s">
        <v>16</v>
      </c>
      <c r="H76" s="2" t="s">
        <v>5264</v>
      </c>
      <c r="I76" s="2" t="s">
        <v>16</v>
      </c>
      <c r="J76" s="2" t="s">
        <v>5265</v>
      </c>
      <c r="K76" s="2" t="s">
        <v>16</v>
      </c>
      <c r="L76" s="3">
        <v>18870.7470387955</v>
      </c>
      <c r="M76" s="2" t="s">
        <v>5261</v>
      </c>
      <c r="N76" s="3">
        <v>4264708.2442312902</v>
      </c>
      <c r="O76" s="2" t="s">
        <v>5266</v>
      </c>
    </row>
    <row r="77" spans="1:15" ht="14.25">
      <c r="A77" s="2" t="s">
        <v>3048</v>
      </c>
      <c r="B77" s="2" t="s">
        <v>147</v>
      </c>
      <c r="C77" s="2" t="s">
        <v>3049</v>
      </c>
      <c r="D77" s="2" t="s">
        <v>4909</v>
      </c>
      <c r="E77" s="2" t="s">
        <v>48</v>
      </c>
      <c r="F77" s="2" t="s">
        <v>5267</v>
      </c>
      <c r="G77" s="2" t="s">
        <v>4946</v>
      </c>
      <c r="H77" s="2" t="s">
        <v>5268</v>
      </c>
      <c r="I77" s="2" t="s">
        <v>5268</v>
      </c>
      <c r="J77" s="2" t="s">
        <v>5269</v>
      </c>
      <c r="K77" s="2" t="s">
        <v>4720</v>
      </c>
      <c r="L77" s="3">
        <v>18667.8361070219</v>
      </c>
      <c r="M77" s="2" t="s">
        <v>5270</v>
      </c>
      <c r="N77" s="3">
        <v>4283376.0803383198</v>
      </c>
      <c r="O77" s="2" t="s">
        <v>5271</v>
      </c>
    </row>
    <row r="78" spans="1:15" ht="14.25">
      <c r="A78" s="2" t="s">
        <v>5272</v>
      </c>
      <c r="B78" s="2" t="s">
        <v>27</v>
      </c>
      <c r="C78" s="2" t="s">
        <v>5273</v>
      </c>
      <c r="D78" s="2" t="s">
        <v>4871</v>
      </c>
      <c r="E78" s="2" t="s">
        <v>1673</v>
      </c>
      <c r="F78" s="2" t="s">
        <v>5274</v>
      </c>
      <c r="G78" s="2" t="s">
        <v>16</v>
      </c>
      <c r="H78" s="2" t="s">
        <v>5136</v>
      </c>
      <c r="I78" s="2" t="s">
        <v>16</v>
      </c>
      <c r="J78" s="2" t="s">
        <v>5275</v>
      </c>
      <c r="K78" s="2" t="s">
        <v>16</v>
      </c>
      <c r="L78" s="3">
        <v>18625.170440500398</v>
      </c>
      <c r="M78" s="2" t="s">
        <v>5270</v>
      </c>
      <c r="N78" s="3">
        <v>4302001.2507788204</v>
      </c>
      <c r="O78" s="2" t="s">
        <v>5276</v>
      </c>
    </row>
    <row r="79" spans="1:15" ht="14.25">
      <c r="A79" s="2" t="s">
        <v>3237</v>
      </c>
      <c r="B79" s="2" t="s">
        <v>27</v>
      </c>
      <c r="C79" s="2" t="s">
        <v>3238</v>
      </c>
      <c r="D79" s="2" t="s">
        <v>4876</v>
      </c>
      <c r="E79" s="2" t="s">
        <v>99</v>
      </c>
      <c r="F79" s="2" t="s">
        <v>5277</v>
      </c>
      <c r="G79" s="2" t="s">
        <v>16</v>
      </c>
      <c r="H79" s="2" t="s">
        <v>5278</v>
      </c>
      <c r="I79" s="2" t="s">
        <v>16</v>
      </c>
      <c r="J79" s="2" t="s">
        <v>5279</v>
      </c>
      <c r="K79" s="2" t="s">
        <v>16</v>
      </c>
      <c r="L79" s="3">
        <v>18503.2581972673</v>
      </c>
      <c r="M79" s="2" t="s">
        <v>5270</v>
      </c>
      <c r="N79" s="3">
        <v>4320504.5089760805</v>
      </c>
      <c r="O79" s="2" t="s">
        <v>5280</v>
      </c>
    </row>
    <row r="80" spans="1:15" ht="14.25">
      <c r="A80" s="2" t="s">
        <v>2940</v>
      </c>
      <c r="B80" s="2" t="s">
        <v>627</v>
      </c>
      <c r="C80" s="2" t="s">
        <v>2941</v>
      </c>
      <c r="D80" s="2" t="s">
        <v>4876</v>
      </c>
      <c r="E80" s="2" t="s">
        <v>48</v>
      </c>
      <c r="F80" s="2" t="s">
        <v>5281</v>
      </c>
      <c r="G80" s="2" t="s">
        <v>16</v>
      </c>
      <c r="H80" s="2" t="s">
        <v>5282</v>
      </c>
      <c r="I80" s="2" t="s">
        <v>16</v>
      </c>
      <c r="J80" s="2" t="s">
        <v>5283</v>
      </c>
      <c r="K80" s="2" t="s">
        <v>16</v>
      </c>
      <c r="L80" s="3">
        <v>18419.708012864499</v>
      </c>
      <c r="M80" s="2" t="s">
        <v>5270</v>
      </c>
      <c r="N80" s="3">
        <v>4338924.21698895</v>
      </c>
      <c r="O80" s="2" t="s">
        <v>5284</v>
      </c>
    </row>
    <row r="81" spans="1:15" ht="14.25">
      <c r="A81" s="2" t="s">
        <v>5285</v>
      </c>
      <c r="B81" s="2" t="s">
        <v>20</v>
      </c>
      <c r="C81" s="2" t="s">
        <v>5286</v>
      </c>
      <c r="D81" s="2" t="s">
        <v>4871</v>
      </c>
      <c r="E81" s="2" t="s">
        <v>1673</v>
      </c>
      <c r="F81" s="2" t="s">
        <v>5287</v>
      </c>
      <c r="G81" s="2" t="s">
        <v>16</v>
      </c>
      <c r="H81" s="2" t="s">
        <v>5288</v>
      </c>
      <c r="I81" s="2" t="s">
        <v>16</v>
      </c>
      <c r="J81" s="2" t="s">
        <v>5289</v>
      </c>
      <c r="K81" s="2" t="s">
        <v>16</v>
      </c>
      <c r="L81" s="3">
        <v>17913.154467915101</v>
      </c>
      <c r="M81" s="2" t="s">
        <v>5290</v>
      </c>
      <c r="N81" s="3">
        <v>4356837.3714568596</v>
      </c>
      <c r="O81" s="2" t="s">
        <v>5291</v>
      </c>
    </row>
    <row r="82" spans="1:15" ht="38.25">
      <c r="A82" s="2" t="s">
        <v>1805</v>
      </c>
      <c r="B82" s="2" t="s">
        <v>27</v>
      </c>
      <c r="C82" s="2" t="s">
        <v>1806</v>
      </c>
      <c r="D82" s="2" t="s">
        <v>4876</v>
      </c>
      <c r="E82" s="2" t="s">
        <v>99</v>
      </c>
      <c r="F82" s="2" t="s">
        <v>5292</v>
      </c>
      <c r="G82" s="2" t="s">
        <v>16</v>
      </c>
      <c r="H82" s="2" t="s">
        <v>5293</v>
      </c>
      <c r="I82" s="2" t="s">
        <v>16</v>
      </c>
      <c r="J82" s="2" t="s">
        <v>5294</v>
      </c>
      <c r="K82" s="2" t="s">
        <v>16</v>
      </c>
      <c r="L82" s="3">
        <v>17494.149643229001</v>
      </c>
      <c r="M82" s="2" t="s">
        <v>5295</v>
      </c>
      <c r="N82" s="3">
        <v>4374331.5211000899</v>
      </c>
      <c r="O82" s="2" t="s">
        <v>5296</v>
      </c>
    </row>
    <row r="83" spans="1:15" ht="25.5">
      <c r="A83" s="2" t="s">
        <v>1769</v>
      </c>
      <c r="B83" s="2" t="s">
        <v>27</v>
      </c>
      <c r="C83" s="2" t="s">
        <v>1770</v>
      </c>
      <c r="D83" s="2" t="s">
        <v>4876</v>
      </c>
      <c r="E83" s="2" t="s">
        <v>99</v>
      </c>
      <c r="F83" s="2" t="s">
        <v>5297</v>
      </c>
      <c r="G83" s="2" t="s">
        <v>16</v>
      </c>
      <c r="H83" s="2" t="s">
        <v>4217</v>
      </c>
      <c r="I83" s="2" t="s">
        <v>16</v>
      </c>
      <c r="J83" s="2" t="s">
        <v>5298</v>
      </c>
      <c r="K83" s="2" t="s">
        <v>16</v>
      </c>
      <c r="L83" s="3">
        <v>17382.407840598102</v>
      </c>
      <c r="M83" s="2" t="s">
        <v>5295</v>
      </c>
      <c r="N83" s="3">
        <v>4391713.9289406901</v>
      </c>
      <c r="O83" s="2" t="s">
        <v>5299</v>
      </c>
    </row>
    <row r="84" spans="1:15" ht="38.25">
      <c r="A84" s="2" t="s">
        <v>2796</v>
      </c>
      <c r="B84" s="2" t="s">
        <v>27</v>
      </c>
      <c r="C84" s="2" t="s">
        <v>2797</v>
      </c>
      <c r="D84" s="2" t="s">
        <v>4876</v>
      </c>
      <c r="E84" s="2" t="s">
        <v>322</v>
      </c>
      <c r="F84" s="2" t="s">
        <v>5300</v>
      </c>
      <c r="G84" s="2" t="s">
        <v>16</v>
      </c>
      <c r="H84" s="2" t="s">
        <v>5301</v>
      </c>
      <c r="I84" s="2" t="s">
        <v>16</v>
      </c>
      <c r="J84" s="2" t="s">
        <v>5302</v>
      </c>
      <c r="K84" s="2" t="s">
        <v>16</v>
      </c>
      <c r="L84" s="3">
        <v>17159.497945349802</v>
      </c>
      <c r="M84" s="2" t="s">
        <v>5295</v>
      </c>
      <c r="N84" s="3">
        <v>4408873.4268860398</v>
      </c>
      <c r="O84" s="2" t="s">
        <v>5303</v>
      </c>
    </row>
    <row r="85" spans="1:15" ht="14.25">
      <c r="A85" s="2" t="s">
        <v>5304</v>
      </c>
      <c r="B85" s="2" t="s">
        <v>27</v>
      </c>
      <c r="C85" s="2" t="s">
        <v>5305</v>
      </c>
      <c r="D85" s="2" t="s">
        <v>4871</v>
      </c>
      <c r="E85" s="2" t="s">
        <v>1673</v>
      </c>
      <c r="F85" s="2" t="s">
        <v>5306</v>
      </c>
      <c r="G85" s="2" t="s">
        <v>16</v>
      </c>
      <c r="H85" s="2" t="s">
        <v>5307</v>
      </c>
      <c r="I85" s="2" t="s">
        <v>16</v>
      </c>
      <c r="J85" s="2" t="s">
        <v>5308</v>
      </c>
      <c r="K85" s="2" t="s">
        <v>16</v>
      </c>
      <c r="L85" s="3">
        <v>17003.747021351999</v>
      </c>
      <c r="M85" s="2" t="s">
        <v>5309</v>
      </c>
      <c r="N85" s="3">
        <v>4425877.1739073899</v>
      </c>
      <c r="O85" s="2" t="s">
        <v>5310</v>
      </c>
    </row>
    <row r="86" spans="1:15" ht="14.25">
      <c r="A86" s="2" t="s">
        <v>1939</v>
      </c>
      <c r="B86" s="2" t="s">
        <v>27</v>
      </c>
      <c r="C86" s="2" t="s">
        <v>1940</v>
      </c>
      <c r="D86" s="2" t="s">
        <v>4876</v>
      </c>
      <c r="E86" s="2" t="s">
        <v>1750</v>
      </c>
      <c r="F86" s="2" t="s">
        <v>5311</v>
      </c>
      <c r="G86" s="2" t="s">
        <v>16</v>
      </c>
      <c r="H86" s="2" t="s">
        <v>5312</v>
      </c>
      <c r="I86" s="2" t="s">
        <v>16</v>
      </c>
      <c r="J86" s="2" t="s">
        <v>5313</v>
      </c>
      <c r="K86" s="2" t="s">
        <v>16</v>
      </c>
      <c r="L86" s="3">
        <v>16142.4565649424</v>
      </c>
      <c r="M86" s="2" t="s">
        <v>5314</v>
      </c>
      <c r="N86" s="3">
        <v>4442019.6304723304</v>
      </c>
      <c r="O86" s="2" t="s">
        <v>5315</v>
      </c>
    </row>
    <row r="87" spans="1:15" ht="25.5">
      <c r="A87" s="2" t="s">
        <v>5316</v>
      </c>
      <c r="B87" s="2" t="s">
        <v>20</v>
      </c>
      <c r="C87" s="2" t="s">
        <v>5317</v>
      </c>
      <c r="D87" s="2" t="s">
        <v>4876</v>
      </c>
      <c r="E87" s="2" t="s">
        <v>1585</v>
      </c>
      <c r="F87" s="2" t="s">
        <v>5083</v>
      </c>
      <c r="G87" s="2" t="s">
        <v>16</v>
      </c>
      <c r="H87" s="2" t="s">
        <v>5109</v>
      </c>
      <c r="I87" s="2" t="s">
        <v>16</v>
      </c>
      <c r="J87" s="2" t="s">
        <v>5318</v>
      </c>
      <c r="K87" s="2" t="s">
        <v>16</v>
      </c>
      <c r="L87" s="3">
        <v>15435.2875579224</v>
      </c>
      <c r="M87" s="2" t="s">
        <v>5319</v>
      </c>
      <c r="N87" s="3">
        <v>4457454.9180302601</v>
      </c>
      <c r="O87" s="2" t="s">
        <v>5320</v>
      </c>
    </row>
    <row r="88" spans="1:15" ht="14.25">
      <c r="A88" s="2" t="s">
        <v>1832</v>
      </c>
      <c r="B88" s="2" t="s">
        <v>20</v>
      </c>
      <c r="C88" s="2" t="s">
        <v>1833</v>
      </c>
      <c r="D88" s="2" t="s">
        <v>4876</v>
      </c>
      <c r="E88" s="2" t="s">
        <v>80</v>
      </c>
      <c r="F88" s="2" t="s">
        <v>5321</v>
      </c>
      <c r="G88" s="2" t="s">
        <v>16</v>
      </c>
      <c r="H88" s="2" t="s">
        <v>5322</v>
      </c>
      <c r="I88" s="2" t="s">
        <v>16</v>
      </c>
      <c r="J88" s="2" t="s">
        <v>5323</v>
      </c>
      <c r="K88" s="2" t="s">
        <v>16</v>
      </c>
      <c r="L88" s="3">
        <v>14747.442624171699</v>
      </c>
      <c r="M88" s="2" t="s">
        <v>5324</v>
      </c>
      <c r="N88" s="3">
        <v>4472202.3606544305</v>
      </c>
      <c r="O88" s="2" t="s">
        <v>5325</v>
      </c>
    </row>
    <row r="89" spans="1:15" ht="25.5">
      <c r="A89" s="2" t="s">
        <v>1943</v>
      </c>
      <c r="B89" s="2" t="s">
        <v>27</v>
      </c>
      <c r="C89" s="2" t="s">
        <v>1944</v>
      </c>
      <c r="D89" s="2" t="s">
        <v>4876</v>
      </c>
      <c r="E89" s="2" t="s">
        <v>99</v>
      </c>
      <c r="F89" s="2" t="s">
        <v>5326</v>
      </c>
      <c r="G89" s="2" t="s">
        <v>16</v>
      </c>
      <c r="H89" s="2" t="s">
        <v>3648</v>
      </c>
      <c r="I89" s="2" t="s">
        <v>16</v>
      </c>
      <c r="J89" s="2" t="s">
        <v>5327</v>
      </c>
      <c r="K89" s="2" t="s">
        <v>16</v>
      </c>
      <c r="L89" s="3">
        <v>14394.108081963899</v>
      </c>
      <c r="M89" s="2" t="s">
        <v>5324</v>
      </c>
      <c r="N89" s="3">
        <v>4486596.4687363897</v>
      </c>
      <c r="O89" s="2" t="s">
        <v>5328</v>
      </c>
    </row>
    <row r="90" spans="1:15" ht="14.25">
      <c r="A90" s="4" t="s">
        <v>1753</v>
      </c>
      <c r="B90" s="4" t="s">
        <v>27</v>
      </c>
      <c r="C90" s="4" t="s">
        <v>1754</v>
      </c>
      <c r="D90" s="4" t="s">
        <v>4876</v>
      </c>
      <c r="E90" s="4" t="s">
        <v>322</v>
      </c>
      <c r="F90" s="4" t="s">
        <v>5329</v>
      </c>
      <c r="G90" s="4" t="s">
        <v>16</v>
      </c>
      <c r="H90" s="4" t="s">
        <v>5330</v>
      </c>
      <c r="I90" s="4" t="s">
        <v>16</v>
      </c>
      <c r="J90" s="4" t="s">
        <v>5331</v>
      </c>
      <c r="K90" s="4" t="s">
        <v>16</v>
      </c>
      <c r="L90" s="5">
        <v>13883.311853589899</v>
      </c>
      <c r="M90" s="4" t="s">
        <v>5332</v>
      </c>
      <c r="N90" s="5">
        <v>4500479.7805899801</v>
      </c>
      <c r="O90" s="4" t="s">
        <v>5333</v>
      </c>
    </row>
    <row r="91" spans="1:15" ht="25.5">
      <c r="A91" s="4" t="s">
        <v>2728</v>
      </c>
      <c r="B91" s="4" t="s">
        <v>20</v>
      </c>
      <c r="C91" s="4" t="s">
        <v>2729</v>
      </c>
      <c r="D91" s="4" t="s">
        <v>4876</v>
      </c>
      <c r="E91" s="4" t="s">
        <v>61</v>
      </c>
      <c r="F91" s="4" t="s">
        <v>5334</v>
      </c>
      <c r="G91" s="4" t="s">
        <v>16</v>
      </c>
      <c r="H91" s="4" t="s">
        <v>5335</v>
      </c>
      <c r="I91" s="4" t="s">
        <v>16</v>
      </c>
      <c r="J91" s="4" t="s">
        <v>5336</v>
      </c>
      <c r="K91" s="4" t="s">
        <v>16</v>
      </c>
      <c r="L91" s="5">
        <v>13229.2312901158</v>
      </c>
      <c r="M91" s="4" t="s">
        <v>5337</v>
      </c>
      <c r="N91" s="5">
        <v>4513709.0118800998</v>
      </c>
      <c r="O91" s="4" t="s">
        <v>5338</v>
      </c>
    </row>
    <row r="92" spans="1:15" ht="14.25">
      <c r="A92" s="4" t="s">
        <v>1982</v>
      </c>
      <c r="B92" s="4" t="s">
        <v>27</v>
      </c>
      <c r="C92" s="4" t="s">
        <v>1983</v>
      </c>
      <c r="D92" s="4" t="s">
        <v>4876</v>
      </c>
      <c r="E92" s="4" t="s">
        <v>99</v>
      </c>
      <c r="F92" s="4" t="s">
        <v>5339</v>
      </c>
      <c r="G92" s="4" t="s">
        <v>16</v>
      </c>
      <c r="H92" s="4" t="s">
        <v>5340</v>
      </c>
      <c r="I92" s="4" t="s">
        <v>16</v>
      </c>
      <c r="J92" s="4" t="s">
        <v>5341</v>
      </c>
      <c r="K92" s="4" t="s">
        <v>16</v>
      </c>
      <c r="L92" s="5">
        <v>12769.2984405754</v>
      </c>
      <c r="M92" s="4" t="s">
        <v>5342</v>
      </c>
      <c r="N92" s="5">
        <v>4526478.3103206698</v>
      </c>
      <c r="O92" s="4" t="s">
        <v>5343</v>
      </c>
    </row>
    <row r="93" spans="1:15" ht="25.5">
      <c r="A93" s="4" t="s">
        <v>5344</v>
      </c>
      <c r="B93" s="4" t="s">
        <v>27</v>
      </c>
      <c r="C93" s="4" t="s">
        <v>5345</v>
      </c>
      <c r="D93" s="4" t="s">
        <v>4909</v>
      </c>
      <c r="E93" s="4" t="s">
        <v>1673</v>
      </c>
      <c r="F93" s="4" t="s">
        <v>5346</v>
      </c>
      <c r="G93" s="4" t="s">
        <v>16</v>
      </c>
      <c r="H93" s="4" t="s">
        <v>3517</v>
      </c>
      <c r="I93" s="4" t="s">
        <v>16</v>
      </c>
      <c r="J93" s="4" t="s">
        <v>5347</v>
      </c>
      <c r="K93" s="4" t="s">
        <v>16</v>
      </c>
      <c r="L93" s="5">
        <v>12438.710105620101</v>
      </c>
      <c r="M93" s="4" t="s">
        <v>5348</v>
      </c>
      <c r="N93" s="5">
        <v>4538917.0204262901</v>
      </c>
      <c r="O93" s="4" t="s">
        <v>5349</v>
      </c>
    </row>
    <row r="94" spans="1:15" ht="25.5">
      <c r="A94" s="4" t="s">
        <v>3013</v>
      </c>
      <c r="B94" s="4" t="s">
        <v>27</v>
      </c>
      <c r="C94" s="4" t="s">
        <v>3014</v>
      </c>
      <c r="D94" s="4" t="s">
        <v>4876</v>
      </c>
      <c r="E94" s="4" t="s">
        <v>322</v>
      </c>
      <c r="F94" s="4" t="s">
        <v>5350</v>
      </c>
      <c r="G94" s="4" t="s">
        <v>16</v>
      </c>
      <c r="H94" s="4" t="s">
        <v>5351</v>
      </c>
      <c r="I94" s="4" t="s">
        <v>16</v>
      </c>
      <c r="J94" s="4" t="s">
        <v>5352</v>
      </c>
      <c r="K94" s="4" t="s">
        <v>16</v>
      </c>
      <c r="L94" s="5">
        <v>12393.4735821057</v>
      </c>
      <c r="M94" s="4" t="s">
        <v>5348</v>
      </c>
      <c r="N94" s="5">
        <v>4551310.4940083995</v>
      </c>
      <c r="O94" s="4" t="s">
        <v>5353</v>
      </c>
    </row>
    <row r="95" spans="1:15" ht="14.25">
      <c r="A95" s="4" t="s">
        <v>5354</v>
      </c>
      <c r="B95" s="4" t="s">
        <v>27</v>
      </c>
      <c r="C95" s="4" t="s">
        <v>5355</v>
      </c>
      <c r="D95" s="4" t="s">
        <v>4871</v>
      </c>
      <c r="E95" s="4" t="s">
        <v>1673</v>
      </c>
      <c r="F95" s="4" t="s">
        <v>5356</v>
      </c>
      <c r="G95" s="4" t="s">
        <v>16</v>
      </c>
      <c r="H95" s="4" t="s">
        <v>5136</v>
      </c>
      <c r="I95" s="4" t="s">
        <v>16</v>
      </c>
      <c r="J95" s="4" t="s">
        <v>5357</v>
      </c>
      <c r="K95" s="4" t="s">
        <v>16</v>
      </c>
      <c r="L95" s="5">
        <v>12188.8588311086</v>
      </c>
      <c r="M95" s="4" t="s">
        <v>5348</v>
      </c>
      <c r="N95" s="5">
        <v>4563499.35283951</v>
      </c>
      <c r="O95" s="4" t="s">
        <v>5358</v>
      </c>
    </row>
    <row r="96" spans="1:15" ht="14.25">
      <c r="A96" s="4" t="s">
        <v>5359</v>
      </c>
      <c r="B96" s="4" t="s">
        <v>20</v>
      </c>
      <c r="C96" s="4" t="s">
        <v>5360</v>
      </c>
      <c r="D96" s="4" t="s">
        <v>4871</v>
      </c>
      <c r="E96" s="4" t="s">
        <v>1673</v>
      </c>
      <c r="F96" s="4" t="s">
        <v>5361</v>
      </c>
      <c r="G96" s="4" t="s">
        <v>16</v>
      </c>
      <c r="H96" s="4" t="s">
        <v>5022</v>
      </c>
      <c r="I96" s="4" t="s">
        <v>16</v>
      </c>
      <c r="J96" s="4" t="s">
        <v>5362</v>
      </c>
      <c r="K96" s="4" t="s">
        <v>16</v>
      </c>
      <c r="L96" s="5">
        <v>11926.2518966028</v>
      </c>
      <c r="M96" s="4" t="s">
        <v>5363</v>
      </c>
      <c r="N96" s="5">
        <v>4575425.6047361102</v>
      </c>
      <c r="O96" s="4" t="s">
        <v>5364</v>
      </c>
    </row>
    <row r="97" spans="1:15" ht="25.5">
      <c r="A97" s="4" t="s">
        <v>2362</v>
      </c>
      <c r="B97" s="4" t="s">
        <v>627</v>
      </c>
      <c r="C97" s="4" t="s">
        <v>2363</v>
      </c>
      <c r="D97" s="4" t="s">
        <v>4876</v>
      </c>
      <c r="E97" s="4" t="s">
        <v>48</v>
      </c>
      <c r="F97" s="4" t="s">
        <v>5365</v>
      </c>
      <c r="G97" s="4" t="s">
        <v>16</v>
      </c>
      <c r="H97" s="4" t="s">
        <v>2364</v>
      </c>
      <c r="I97" s="4" t="s">
        <v>16</v>
      </c>
      <c r="J97" s="4" t="s">
        <v>5366</v>
      </c>
      <c r="K97" s="4" t="s">
        <v>16</v>
      </c>
      <c r="L97" s="5">
        <v>11916.325235988999</v>
      </c>
      <c r="M97" s="4" t="s">
        <v>5363</v>
      </c>
      <c r="N97" s="5">
        <v>4587341.9299721001</v>
      </c>
      <c r="O97" s="4" t="s">
        <v>5367</v>
      </c>
    </row>
    <row r="98" spans="1:15" ht="25.5">
      <c r="A98" s="4" t="s">
        <v>5368</v>
      </c>
      <c r="B98" s="4" t="s">
        <v>27</v>
      </c>
      <c r="C98" s="4" t="s">
        <v>5369</v>
      </c>
      <c r="D98" s="4" t="s">
        <v>4909</v>
      </c>
      <c r="E98" s="4" t="s">
        <v>1673</v>
      </c>
      <c r="F98" s="4" t="s">
        <v>5249</v>
      </c>
      <c r="G98" s="4" t="s">
        <v>16</v>
      </c>
      <c r="H98" s="4" t="s">
        <v>5370</v>
      </c>
      <c r="I98" s="4" t="s">
        <v>16</v>
      </c>
      <c r="J98" s="4" t="s">
        <v>5371</v>
      </c>
      <c r="K98" s="4" t="s">
        <v>16</v>
      </c>
      <c r="L98" s="5">
        <v>11914.580345267201</v>
      </c>
      <c r="M98" s="4" t="s">
        <v>5363</v>
      </c>
      <c r="N98" s="5">
        <v>4599256.5103173703</v>
      </c>
      <c r="O98" s="4" t="s">
        <v>5372</v>
      </c>
    </row>
    <row r="99" spans="1:15" ht="76.5">
      <c r="A99" s="4" t="s">
        <v>2826</v>
      </c>
      <c r="B99" s="4" t="s">
        <v>20</v>
      </c>
      <c r="C99" s="4" t="s">
        <v>2827</v>
      </c>
      <c r="D99" s="4" t="s">
        <v>4876</v>
      </c>
      <c r="E99" s="4" t="s">
        <v>48</v>
      </c>
      <c r="F99" s="4" t="s">
        <v>5373</v>
      </c>
      <c r="G99" s="4" t="s">
        <v>16</v>
      </c>
      <c r="H99" s="4" t="s">
        <v>5374</v>
      </c>
      <c r="I99" s="4" t="s">
        <v>16</v>
      </c>
      <c r="J99" s="4" t="s">
        <v>5375</v>
      </c>
      <c r="K99" s="4" t="s">
        <v>16</v>
      </c>
      <c r="L99" s="5">
        <v>11716.2715852738</v>
      </c>
      <c r="M99" s="4" t="s">
        <v>5363</v>
      </c>
      <c r="N99" s="5">
        <v>4610972.7819026401</v>
      </c>
      <c r="O99" s="4" t="s">
        <v>5376</v>
      </c>
    </row>
    <row r="100" spans="1:15" ht="14.25">
      <c r="A100" s="4" t="s">
        <v>1520</v>
      </c>
      <c r="B100" s="4" t="s">
        <v>27</v>
      </c>
      <c r="C100" s="4" t="s">
        <v>1521</v>
      </c>
      <c r="D100" s="4" t="s">
        <v>4876</v>
      </c>
      <c r="E100" s="4" t="s">
        <v>29</v>
      </c>
      <c r="F100" s="4" t="s">
        <v>5377</v>
      </c>
      <c r="G100" s="4" t="s">
        <v>16</v>
      </c>
      <c r="H100" s="4" t="s">
        <v>5378</v>
      </c>
      <c r="I100" s="4" t="s">
        <v>16</v>
      </c>
      <c r="J100" s="4" t="s">
        <v>5379</v>
      </c>
      <c r="K100" s="4" t="s">
        <v>16</v>
      </c>
      <c r="L100" s="5">
        <v>11287.7918667288</v>
      </c>
      <c r="M100" s="4" t="s">
        <v>5380</v>
      </c>
      <c r="N100" s="5">
        <v>4622260.5737693701</v>
      </c>
      <c r="O100" s="4" t="s">
        <v>5381</v>
      </c>
    </row>
    <row r="101" spans="1:15" ht="25.5">
      <c r="A101" s="4" t="s">
        <v>3285</v>
      </c>
      <c r="B101" s="4" t="s">
        <v>27</v>
      </c>
      <c r="C101" s="4" t="s">
        <v>3286</v>
      </c>
      <c r="D101" s="4" t="s">
        <v>4876</v>
      </c>
      <c r="E101" s="4" t="s">
        <v>2109</v>
      </c>
      <c r="F101" s="4" t="s">
        <v>5382</v>
      </c>
      <c r="G101" s="4" t="s">
        <v>16</v>
      </c>
      <c r="H101" s="4" t="s">
        <v>5383</v>
      </c>
      <c r="I101" s="4" t="s">
        <v>16</v>
      </c>
      <c r="J101" s="4" t="s">
        <v>5384</v>
      </c>
      <c r="K101" s="4" t="s">
        <v>16</v>
      </c>
      <c r="L101" s="5">
        <v>11229.437023386399</v>
      </c>
      <c r="M101" s="4" t="s">
        <v>5380</v>
      </c>
      <c r="N101" s="5">
        <v>4633490.0107927602</v>
      </c>
      <c r="O101" s="4" t="s">
        <v>5385</v>
      </c>
    </row>
    <row r="102" spans="1:15" ht="25.5">
      <c r="A102" s="4" t="s">
        <v>2778</v>
      </c>
      <c r="B102" s="4" t="s">
        <v>27</v>
      </c>
      <c r="C102" s="4" t="s">
        <v>2779</v>
      </c>
      <c r="D102" s="4" t="s">
        <v>4876</v>
      </c>
      <c r="E102" s="4" t="s">
        <v>76</v>
      </c>
      <c r="F102" s="4" t="s">
        <v>5386</v>
      </c>
      <c r="G102" s="4" t="s">
        <v>16</v>
      </c>
      <c r="H102" s="4" t="s">
        <v>5387</v>
      </c>
      <c r="I102" s="4" t="s">
        <v>16</v>
      </c>
      <c r="J102" s="4" t="s">
        <v>5388</v>
      </c>
      <c r="K102" s="4" t="s">
        <v>16</v>
      </c>
      <c r="L102" s="5">
        <v>10959.1740612094</v>
      </c>
      <c r="M102" s="4" t="s">
        <v>5380</v>
      </c>
      <c r="N102" s="5">
        <v>4644449.1848539598</v>
      </c>
      <c r="O102" s="4" t="s">
        <v>5389</v>
      </c>
    </row>
    <row r="103" spans="1:15" ht="14.25">
      <c r="A103" s="4" t="s">
        <v>1889</v>
      </c>
      <c r="B103" s="4" t="s">
        <v>27</v>
      </c>
      <c r="C103" s="4" t="s">
        <v>1890</v>
      </c>
      <c r="D103" s="4" t="s">
        <v>4876</v>
      </c>
      <c r="E103" s="4" t="s">
        <v>76</v>
      </c>
      <c r="F103" s="4" t="s">
        <v>5390</v>
      </c>
      <c r="G103" s="4" t="s">
        <v>16</v>
      </c>
      <c r="H103" s="4" t="s">
        <v>5391</v>
      </c>
      <c r="I103" s="4" t="s">
        <v>16</v>
      </c>
      <c r="J103" s="4" t="s">
        <v>5392</v>
      </c>
      <c r="K103" s="4" t="s">
        <v>16</v>
      </c>
      <c r="L103" s="5">
        <v>10834.6310847314</v>
      </c>
      <c r="M103" s="4" t="s">
        <v>5393</v>
      </c>
      <c r="N103" s="5">
        <v>4655283.8159387</v>
      </c>
      <c r="O103" s="4" t="s">
        <v>5394</v>
      </c>
    </row>
    <row r="104" spans="1:15" ht="14.25">
      <c r="A104" s="4" t="s">
        <v>5395</v>
      </c>
      <c r="B104" s="4" t="s">
        <v>20</v>
      </c>
      <c r="C104" s="4" t="s">
        <v>5396</v>
      </c>
      <c r="D104" s="4" t="s">
        <v>4871</v>
      </c>
      <c r="E104" s="4" t="s">
        <v>1673</v>
      </c>
      <c r="F104" s="4" t="s">
        <v>5397</v>
      </c>
      <c r="G104" s="4" t="s">
        <v>16</v>
      </c>
      <c r="H104" s="4" t="s">
        <v>5022</v>
      </c>
      <c r="I104" s="4" t="s">
        <v>16</v>
      </c>
      <c r="J104" s="4" t="s">
        <v>5398</v>
      </c>
      <c r="K104" s="4" t="s">
        <v>16</v>
      </c>
      <c r="L104" s="5">
        <v>10818.078065354501</v>
      </c>
      <c r="M104" s="4" t="s">
        <v>5393</v>
      </c>
      <c r="N104" s="5">
        <v>4666101.8940040497</v>
      </c>
      <c r="O104" s="4" t="s">
        <v>5399</v>
      </c>
    </row>
    <row r="105" spans="1:15" ht="14.25">
      <c r="A105" s="4" t="s">
        <v>5400</v>
      </c>
      <c r="B105" s="4" t="s">
        <v>20</v>
      </c>
      <c r="C105" s="4" t="s">
        <v>5401</v>
      </c>
      <c r="D105" s="4" t="s">
        <v>4876</v>
      </c>
      <c r="E105" s="4" t="s">
        <v>1585</v>
      </c>
      <c r="F105" s="4" t="s">
        <v>5402</v>
      </c>
      <c r="G105" s="4" t="s">
        <v>16</v>
      </c>
      <c r="H105" s="4" t="s">
        <v>3517</v>
      </c>
      <c r="I105" s="4" t="s">
        <v>16</v>
      </c>
      <c r="J105" s="4" t="s">
        <v>5403</v>
      </c>
      <c r="K105" s="4" t="s">
        <v>16</v>
      </c>
      <c r="L105" s="5">
        <v>10783.663245333801</v>
      </c>
      <c r="M105" s="4" t="s">
        <v>5393</v>
      </c>
      <c r="N105" s="5">
        <v>4676885.5572493803</v>
      </c>
      <c r="O105" s="4" t="s">
        <v>5404</v>
      </c>
    </row>
    <row r="106" spans="1:15" ht="38.25">
      <c r="A106" s="4" t="s">
        <v>2084</v>
      </c>
      <c r="B106" s="4" t="s">
        <v>27</v>
      </c>
      <c r="C106" s="4" t="s">
        <v>2085</v>
      </c>
      <c r="D106" s="4" t="s">
        <v>4876</v>
      </c>
      <c r="E106" s="4" t="s">
        <v>76</v>
      </c>
      <c r="F106" s="4" t="s">
        <v>5405</v>
      </c>
      <c r="G106" s="4" t="s">
        <v>16</v>
      </c>
      <c r="H106" s="4" t="s">
        <v>5406</v>
      </c>
      <c r="I106" s="4" t="s">
        <v>16</v>
      </c>
      <c r="J106" s="4" t="s">
        <v>5407</v>
      </c>
      <c r="K106" s="4" t="s">
        <v>16</v>
      </c>
      <c r="L106" s="5">
        <v>10422.0396039385</v>
      </c>
      <c r="M106" s="4" t="s">
        <v>5393</v>
      </c>
      <c r="N106" s="5">
        <v>4687307.5968533196</v>
      </c>
      <c r="O106" s="4" t="s">
        <v>5408</v>
      </c>
    </row>
    <row r="107" spans="1:15" ht="14.25">
      <c r="A107" s="4" t="s">
        <v>2009</v>
      </c>
      <c r="B107" s="4" t="s">
        <v>27</v>
      </c>
      <c r="C107" s="4" t="s">
        <v>2010</v>
      </c>
      <c r="D107" s="4" t="s">
        <v>4876</v>
      </c>
      <c r="E107" s="4" t="s">
        <v>1750</v>
      </c>
      <c r="F107" s="4" t="s">
        <v>5409</v>
      </c>
      <c r="G107" s="4" t="s">
        <v>16</v>
      </c>
      <c r="H107" s="4" t="s">
        <v>5410</v>
      </c>
      <c r="I107" s="4" t="s">
        <v>16</v>
      </c>
      <c r="J107" s="4" t="s">
        <v>5411</v>
      </c>
      <c r="K107" s="4" t="s">
        <v>16</v>
      </c>
      <c r="L107" s="5">
        <v>10056.566437269899</v>
      </c>
      <c r="M107" s="4" t="s">
        <v>5412</v>
      </c>
      <c r="N107" s="5">
        <v>4697364.16329059</v>
      </c>
      <c r="O107" s="4" t="s">
        <v>5413</v>
      </c>
    </row>
    <row r="108" spans="1:15" ht="14.25">
      <c r="A108" s="4" t="s">
        <v>2988</v>
      </c>
      <c r="B108" s="4" t="s">
        <v>27</v>
      </c>
      <c r="C108" s="4" t="s">
        <v>2989</v>
      </c>
      <c r="D108" s="4" t="s">
        <v>4876</v>
      </c>
      <c r="E108" s="4" t="s">
        <v>322</v>
      </c>
      <c r="F108" s="4" t="s">
        <v>5414</v>
      </c>
      <c r="G108" s="4" t="s">
        <v>16</v>
      </c>
      <c r="H108" s="4" t="s">
        <v>5415</v>
      </c>
      <c r="I108" s="4" t="s">
        <v>16</v>
      </c>
      <c r="J108" s="4" t="s">
        <v>5416</v>
      </c>
      <c r="K108" s="4" t="s">
        <v>16</v>
      </c>
      <c r="L108" s="5">
        <v>10040.012690904699</v>
      </c>
      <c r="M108" s="4" t="s">
        <v>5412</v>
      </c>
      <c r="N108" s="5">
        <v>4707404.1759815002</v>
      </c>
      <c r="O108" s="4" t="s">
        <v>5417</v>
      </c>
    </row>
    <row r="109" spans="1:15" ht="25.5">
      <c r="A109" s="4" t="s">
        <v>2624</v>
      </c>
      <c r="B109" s="4" t="s">
        <v>20</v>
      </c>
      <c r="C109" s="4" t="s">
        <v>2625</v>
      </c>
      <c r="D109" s="4" t="s">
        <v>4876</v>
      </c>
      <c r="E109" s="4" t="s">
        <v>61</v>
      </c>
      <c r="F109" s="4" t="s">
        <v>5418</v>
      </c>
      <c r="G109" s="4" t="s">
        <v>16</v>
      </c>
      <c r="H109" s="4" t="s">
        <v>4125</v>
      </c>
      <c r="I109" s="4" t="s">
        <v>16</v>
      </c>
      <c r="J109" s="4" t="s">
        <v>5419</v>
      </c>
      <c r="K109" s="4" t="s">
        <v>16</v>
      </c>
      <c r="L109" s="5">
        <v>10003.508721554201</v>
      </c>
      <c r="M109" s="4" t="s">
        <v>5412</v>
      </c>
      <c r="N109" s="5">
        <v>4717407.6847030502</v>
      </c>
      <c r="O109" s="4" t="s">
        <v>5420</v>
      </c>
    </row>
    <row r="110" spans="1:15" ht="25.5">
      <c r="A110" s="4" t="s">
        <v>3119</v>
      </c>
      <c r="B110" s="4" t="s">
        <v>20</v>
      </c>
      <c r="C110" s="4" t="s">
        <v>3120</v>
      </c>
      <c r="D110" s="4" t="s">
        <v>4876</v>
      </c>
      <c r="E110" s="4" t="s">
        <v>48</v>
      </c>
      <c r="F110" s="4" t="s">
        <v>5421</v>
      </c>
      <c r="G110" s="4" t="s">
        <v>16</v>
      </c>
      <c r="H110" s="4" t="s">
        <v>5422</v>
      </c>
      <c r="I110" s="4" t="s">
        <v>16</v>
      </c>
      <c r="J110" s="4" t="s">
        <v>5423</v>
      </c>
      <c r="K110" s="4" t="s">
        <v>16</v>
      </c>
      <c r="L110" s="5">
        <v>9917.5278043382295</v>
      </c>
      <c r="M110" s="4" t="s">
        <v>5412</v>
      </c>
      <c r="N110" s="5">
        <v>4727325.2125073904</v>
      </c>
      <c r="O110" s="4" t="s">
        <v>5424</v>
      </c>
    </row>
    <row r="111" spans="1:15" ht="25.5">
      <c r="A111" s="4" t="s">
        <v>2792</v>
      </c>
      <c r="B111" s="4" t="s">
        <v>27</v>
      </c>
      <c r="C111" s="4" t="s">
        <v>2793</v>
      </c>
      <c r="D111" s="4" t="s">
        <v>4876</v>
      </c>
      <c r="E111" s="4" t="s">
        <v>322</v>
      </c>
      <c r="F111" s="4" t="s">
        <v>5425</v>
      </c>
      <c r="G111" s="4" t="s">
        <v>16</v>
      </c>
      <c r="H111" s="4" t="s">
        <v>5426</v>
      </c>
      <c r="I111" s="4" t="s">
        <v>16</v>
      </c>
      <c r="J111" s="4" t="s">
        <v>5427</v>
      </c>
      <c r="K111" s="4" t="s">
        <v>16</v>
      </c>
      <c r="L111" s="5">
        <v>9806.9533461425599</v>
      </c>
      <c r="M111" s="4" t="s">
        <v>5428</v>
      </c>
      <c r="N111" s="5">
        <v>4737132.1658535302</v>
      </c>
      <c r="O111" s="4" t="s">
        <v>5429</v>
      </c>
    </row>
    <row r="112" spans="1:15" ht="25.5">
      <c r="A112" s="4" t="s">
        <v>2045</v>
      </c>
      <c r="B112" s="4" t="s">
        <v>27</v>
      </c>
      <c r="C112" s="4" t="s">
        <v>2046</v>
      </c>
      <c r="D112" s="4" t="s">
        <v>4876</v>
      </c>
      <c r="E112" s="4" t="s">
        <v>460</v>
      </c>
      <c r="F112" s="4" t="s">
        <v>5430</v>
      </c>
      <c r="G112" s="4" t="s">
        <v>16</v>
      </c>
      <c r="H112" s="4" t="s">
        <v>5431</v>
      </c>
      <c r="I112" s="4" t="s">
        <v>16</v>
      </c>
      <c r="J112" s="4" t="s">
        <v>5432</v>
      </c>
      <c r="K112" s="4" t="s">
        <v>16</v>
      </c>
      <c r="L112" s="5">
        <v>9683.2128670538805</v>
      </c>
      <c r="M112" s="4" t="s">
        <v>5428</v>
      </c>
      <c r="N112" s="5">
        <v>4746815.3787205899</v>
      </c>
      <c r="O112" s="4" t="s">
        <v>5433</v>
      </c>
    </row>
    <row r="113" spans="1:15" ht="25.5">
      <c r="A113" s="4" t="s">
        <v>3011</v>
      </c>
      <c r="B113" s="4" t="s">
        <v>27</v>
      </c>
      <c r="C113" s="4" t="s">
        <v>3012</v>
      </c>
      <c r="D113" s="4" t="s">
        <v>4876</v>
      </c>
      <c r="E113" s="4" t="s">
        <v>322</v>
      </c>
      <c r="F113" s="4" t="s">
        <v>5434</v>
      </c>
      <c r="G113" s="4" t="s">
        <v>16</v>
      </c>
      <c r="H113" s="4" t="s">
        <v>3802</v>
      </c>
      <c r="I113" s="4" t="s">
        <v>16</v>
      </c>
      <c r="J113" s="4" t="s">
        <v>5435</v>
      </c>
      <c r="K113" s="4" t="s">
        <v>16</v>
      </c>
      <c r="L113" s="5">
        <v>9526.4557497362002</v>
      </c>
      <c r="M113" s="4" t="s">
        <v>5428</v>
      </c>
      <c r="N113" s="5">
        <v>4756341.8344703196</v>
      </c>
      <c r="O113" s="4" t="s">
        <v>5436</v>
      </c>
    </row>
    <row r="114" spans="1:15" ht="14.25">
      <c r="A114" s="4" t="s">
        <v>5437</v>
      </c>
      <c r="B114" s="4" t="s">
        <v>27</v>
      </c>
      <c r="C114" s="4" t="s">
        <v>5438</v>
      </c>
      <c r="D114" s="4" t="s">
        <v>4876</v>
      </c>
      <c r="E114" s="4" t="s">
        <v>99</v>
      </c>
      <c r="F114" s="4" t="s">
        <v>5439</v>
      </c>
      <c r="G114" s="4" t="s">
        <v>16</v>
      </c>
      <c r="H114" s="4" t="s">
        <v>5440</v>
      </c>
      <c r="I114" s="4" t="s">
        <v>16</v>
      </c>
      <c r="J114" s="4" t="s">
        <v>5441</v>
      </c>
      <c r="K114" s="4" t="s">
        <v>16</v>
      </c>
      <c r="L114" s="5">
        <v>9462.6052329148206</v>
      </c>
      <c r="M114" s="4" t="s">
        <v>5428</v>
      </c>
      <c r="N114" s="5">
        <v>4765804.4397032401</v>
      </c>
      <c r="O114" s="4" t="s">
        <v>5442</v>
      </c>
    </row>
    <row r="115" spans="1:15" ht="25.5">
      <c r="A115" s="4" t="s">
        <v>5443</v>
      </c>
      <c r="B115" s="4" t="s">
        <v>27</v>
      </c>
      <c r="C115" s="4" t="s">
        <v>5444</v>
      </c>
      <c r="D115" s="4" t="s">
        <v>4876</v>
      </c>
      <c r="E115" s="4" t="s">
        <v>322</v>
      </c>
      <c r="F115" s="4" t="s">
        <v>5445</v>
      </c>
      <c r="G115" s="4" t="s">
        <v>16</v>
      </c>
      <c r="H115" s="4" t="s">
        <v>5446</v>
      </c>
      <c r="I115" s="4" t="s">
        <v>16</v>
      </c>
      <c r="J115" s="4" t="s">
        <v>5447</v>
      </c>
      <c r="K115" s="4" t="s">
        <v>16</v>
      </c>
      <c r="L115" s="5">
        <v>9352.8977154021704</v>
      </c>
      <c r="M115" s="4" t="s">
        <v>5428</v>
      </c>
      <c r="N115" s="5">
        <v>4775157.33741864</v>
      </c>
      <c r="O115" s="4" t="s">
        <v>5448</v>
      </c>
    </row>
    <row r="116" spans="1:15" ht="25.5">
      <c r="A116" s="4" t="s">
        <v>3243</v>
      </c>
      <c r="B116" s="4" t="s">
        <v>27</v>
      </c>
      <c r="C116" s="4" t="s">
        <v>3244</v>
      </c>
      <c r="D116" s="4" t="s">
        <v>4876</v>
      </c>
      <c r="E116" s="4" t="s">
        <v>322</v>
      </c>
      <c r="F116" s="4" t="s">
        <v>5449</v>
      </c>
      <c r="G116" s="4" t="s">
        <v>16</v>
      </c>
      <c r="H116" s="4" t="s">
        <v>5450</v>
      </c>
      <c r="I116" s="4" t="s">
        <v>16</v>
      </c>
      <c r="J116" s="4" t="s">
        <v>5451</v>
      </c>
      <c r="K116" s="4" t="s">
        <v>16</v>
      </c>
      <c r="L116" s="5">
        <v>9267.9353301786796</v>
      </c>
      <c r="M116" s="4" t="s">
        <v>5428</v>
      </c>
      <c r="N116" s="5">
        <v>4784425.2727488196</v>
      </c>
      <c r="O116" s="4" t="s">
        <v>5452</v>
      </c>
    </row>
    <row r="117" spans="1:15" ht="14.25">
      <c r="A117" s="4" t="s">
        <v>3007</v>
      </c>
      <c r="B117" s="4" t="s">
        <v>20</v>
      </c>
      <c r="C117" s="4" t="s">
        <v>3008</v>
      </c>
      <c r="D117" s="4" t="s">
        <v>4876</v>
      </c>
      <c r="E117" s="4" t="s">
        <v>1190</v>
      </c>
      <c r="F117" s="4" t="s">
        <v>5453</v>
      </c>
      <c r="G117" s="4" t="s">
        <v>16</v>
      </c>
      <c r="H117" s="4" t="s">
        <v>5454</v>
      </c>
      <c r="I117" s="4" t="s">
        <v>16</v>
      </c>
      <c r="J117" s="4" t="s">
        <v>5455</v>
      </c>
      <c r="K117" s="4" t="s">
        <v>16</v>
      </c>
      <c r="L117" s="5">
        <v>9200.8416974101292</v>
      </c>
      <c r="M117" s="4" t="s">
        <v>5456</v>
      </c>
      <c r="N117" s="5">
        <v>4793626.1144462302</v>
      </c>
      <c r="O117" s="4" t="s">
        <v>5457</v>
      </c>
    </row>
    <row r="118" spans="1:15" ht="38.25">
      <c r="A118" s="4" t="s">
        <v>2471</v>
      </c>
      <c r="B118" s="4" t="s">
        <v>20</v>
      </c>
      <c r="C118" s="4" t="s">
        <v>2472</v>
      </c>
      <c r="D118" s="4" t="s">
        <v>4876</v>
      </c>
      <c r="E118" s="4" t="s">
        <v>48</v>
      </c>
      <c r="F118" s="4" t="s">
        <v>5281</v>
      </c>
      <c r="G118" s="4" t="s">
        <v>16</v>
      </c>
      <c r="H118" s="4" t="s">
        <v>5458</v>
      </c>
      <c r="I118" s="4" t="s">
        <v>16</v>
      </c>
      <c r="J118" s="4" t="s">
        <v>5459</v>
      </c>
      <c r="K118" s="4" t="s">
        <v>16</v>
      </c>
      <c r="L118" s="5">
        <v>9162.8789785364806</v>
      </c>
      <c r="M118" s="4" t="s">
        <v>5456</v>
      </c>
      <c r="N118" s="5">
        <v>4802788.9934247602</v>
      </c>
      <c r="O118" s="4" t="s">
        <v>5460</v>
      </c>
    </row>
    <row r="119" spans="1:15" ht="25.5">
      <c r="A119" s="4" t="s">
        <v>5461</v>
      </c>
      <c r="B119" s="4" t="s">
        <v>27</v>
      </c>
      <c r="C119" s="4" t="s">
        <v>5462</v>
      </c>
      <c r="D119" s="4" t="s">
        <v>4909</v>
      </c>
      <c r="E119" s="4" t="s">
        <v>1673</v>
      </c>
      <c r="F119" s="4" t="s">
        <v>5463</v>
      </c>
      <c r="G119" s="4" t="s">
        <v>16</v>
      </c>
      <c r="H119" s="4" t="s">
        <v>5008</v>
      </c>
      <c r="I119" s="4" t="s">
        <v>16</v>
      </c>
      <c r="J119" s="4" t="s">
        <v>5464</v>
      </c>
      <c r="K119" s="4" t="s">
        <v>16</v>
      </c>
      <c r="L119" s="5">
        <v>9143.1448241910093</v>
      </c>
      <c r="M119" s="4" t="s">
        <v>5456</v>
      </c>
      <c r="N119" s="5">
        <v>4811932.1382489596</v>
      </c>
      <c r="O119" s="4" t="s">
        <v>5465</v>
      </c>
    </row>
    <row r="120" spans="1:15" ht="25.5">
      <c r="A120" s="4" t="s">
        <v>2704</v>
      </c>
      <c r="B120" s="4" t="s">
        <v>20</v>
      </c>
      <c r="C120" s="4" t="s">
        <v>2705</v>
      </c>
      <c r="D120" s="4" t="s">
        <v>4876</v>
      </c>
      <c r="E120" s="4" t="s">
        <v>61</v>
      </c>
      <c r="F120" s="4" t="s">
        <v>5466</v>
      </c>
      <c r="G120" s="4" t="s">
        <v>16</v>
      </c>
      <c r="H120" s="4" t="s">
        <v>5467</v>
      </c>
      <c r="I120" s="4" t="s">
        <v>16</v>
      </c>
      <c r="J120" s="4" t="s">
        <v>5468</v>
      </c>
      <c r="K120" s="4" t="s">
        <v>16</v>
      </c>
      <c r="L120" s="5">
        <v>8830.8574824320003</v>
      </c>
      <c r="M120" s="4" t="s">
        <v>5456</v>
      </c>
      <c r="N120" s="5">
        <v>4820762.9957313901</v>
      </c>
      <c r="O120" s="4" t="s">
        <v>5469</v>
      </c>
    </row>
    <row r="121" spans="1:15" ht="25.5">
      <c r="A121" s="4" t="s">
        <v>2168</v>
      </c>
      <c r="B121" s="4" t="s">
        <v>27</v>
      </c>
      <c r="C121" s="4" t="s">
        <v>2169</v>
      </c>
      <c r="D121" s="4" t="s">
        <v>4876</v>
      </c>
      <c r="E121" s="4" t="s">
        <v>460</v>
      </c>
      <c r="F121" s="4" t="s">
        <v>5470</v>
      </c>
      <c r="G121" s="4" t="s">
        <v>16</v>
      </c>
      <c r="H121" s="4" t="s">
        <v>5471</v>
      </c>
      <c r="I121" s="4" t="s">
        <v>16</v>
      </c>
      <c r="J121" s="4" t="s">
        <v>5472</v>
      </c>
      <c r="K121" s="4" t="s">
        <v>16</v>
      </c>
      <c r="L121" s="5">
        <v>8770.3735783064603</v>
      </c>
      <c r="M121" s="4" t="s">
        <v>5456</v>
      </c>
      <c r="N121" s="5">
        <v>4829533.3693096898</v>
      </c>
      <c r="O121" s="4" t="s">
        <v>5473</v>
      </c>
    </row>
    <row r="122" spans="1:15" ht="14.25">
      <c r="A122" s="4" t="s">
        <v>1751</v>
      </c>
      <c r="B122" s="4" t="s">
        <v>27</v>
      </c>
      <c r="C122" s="4" t="s">
        <v>1752</v>
      </c>
      <c r="D122" s="4" t="s">
        <v>4876</v>
      </c>
      <c r="E122" s="4" t="s">
        <v>322</v>
      </c>
      <c r="F122" s="4" t="s">
        <v>5474</v>
      </c>
      <c r="G122" s="4" t="s">
        <v>16</v>
      </c>
      <c r="H122" s="4" t="s">
        <v>5475</v>
      </c>
      <c r="I122" s="4" t="s">
        <v>16</v>
      </c>
      <c r="J122" s="4" t="s">
        <v>5476</v>
      </c>
      <c r="K122" s="4" t="s">
        <v>16</v>
      </c>
      <c r="L122" s="5">
        <v>8612.8331517598508</v>
      </c>
      <c r="M122" s="4" t="s">
        <v>5477</v>
      </c>
      <c r="N122" s="5">
        <v>4838146.2024614504</v>
      </c>
      <c r="O122" s="4" t="s">
        <v>5478</v>
      </c>
    </row>
    <row r="123" spans="1:15" ht="25.5">
      <c r="A123" s="4" t="s">
        <v>2788</v>
      </c>
      <c r="B123" s="4" t="s">
        <v>27</v>
      </c>
      <c r="C123" s="4" t="s">
        <v>2789</v>
      </c>
      <c r="D123" s="4" t="s">
        <v>4876</v>
      </c>
      <c r="E123" s="4" t="s">
        <v>322</v>
      </c>
      <c r="F123" s="4" t="s">
        <v>5479</v>
      </c>
      <c r="G123" s="4" t="s">
        <v>16</v>
      </c>
      <c r="H123" s="4" t="s">
        <v>5480</v>
      </c>
      <c r="I123" s="4" t="s">
        <v>16</v>
      </c>
      <c r="J123" s="4" t="s">
        <v>5481</v>
      </c>
      <c r="K123" s="4" t="s">
        <v>16</v>
      </c>
      <c r="L123" s="5">
        <v>8541.0990391272207</v>
      </c>
      <c r="M123" s="4" t="s">
        <v>5477</v>
      </c>
      <c r="N123" s="5">
        <v>4846687.3015005803</v>
      </c>
      <c r="O123" s="4" t="s">
        <v>5482</v>
      </c>
    </row>
    <row r="124" spans="1:15" ht="14.25">
      <c r="A124" s="4" t="s">
        <v>1550</v>
      </c>
      <c r="B124" s="4" t="s">
        <v>27</v>
      </c>
      <c r="C124" s="4" t="s">
        <v>1551</v>
      </c>
      <c r="D124" s="4" t="s">
        <v>4871</v>
      </c>
      <c r="E124" s="4" t="s">
        <v>29</v>
      </c>
      <c r="F124" s="4" t="s">
        <v>5483</v>
      </c>
      <c r="G124" s="4" t="s">
        <v>16</v>
      </c>
      <c r="H124" s="4" t="s">
        <v>5484</v>
      </c>
      <c r="I124" s="4" t="s">
        <v>16</v>
      </c>
      <c r="J124" s="4" t="s">
        <v>5485</v>
      </c>
      <c r="K124" s="4" t="s">
        <v>16</v>
      </c>
      <c r="L124" s="5">
        <v>8508.3797065993695</v>
      </c>
      <c r="M124" s="4" t="s">
        <v>5477</v>
      </c>
      <c r="N124" s="5">
        <v>4855195.68120718</v>
      </c>
      <c r="O124" s="4" t="s">
        <v>5486</v>
      </c>
    </row>
    <row r="125" spans="1:15" ht="14.25">
      <c r="A125" s="4" t="s">
        <v>2192</v>
      </c>
      <c r="B125" s="4" t="s">
        <v>27</v>
      </c>
      <c r="C125" s="4" t="s">
        <v>2193</v>
      </c>
      <c r="D125" s="4" t="s">
        <v>4876</v>
      </c>
      <c r="E125" s="4" t="s">
        <v>460</v>
      </c>
      <c r="F125" s="4" t="s">
        <v>5487</v>
      </c>
      <c r="G125" s="4" t="s">
        <v>16</v>
      </c>
      <c r="H125" s="4" t="s">
        <v>5488</v>
      </c>
      <c r="I125" s="4" t="s">
        <v>16</v>
      </c>
      <c r="J125" s="4" t="s">
        <v>5489</v>
      </c>
      <c r="K125" s="4" t="s">
        <v>16</v>
      </c>
      <c r="L125" s="5">
        <v>8504.3290661852898</v>
      </c>
      <c r="M125" s="4" t="s">
        <v>5477</v>
      </c>
      <c r="N125" s="5">
        <v>4863700.01027337</v>
      </c>
      <c r="O125" s="4" t="s">
        <v>5490</v>
      </c>
    </row>
    <row r="126" spans="1:15" ht="25.5">
      <c r="A126" s="4" t="s">
        <v>2655</v>
      </c>
      <c r="B126" s="4" t="s">
        <v>20</v>
      </c>
      <c r="C126" s="4" t="s">
        <v>2656</v>
      </c>
      <c r="D126" s="4" t="s">
        <v>4876</v>
      </c>
      <c r="E126" s="4" t="s">
        <v>48</v>
      </c>
      <c r="F126" s="4" t="s">
        <v>5491</v>
      </c>
      <c r="G126" s="4" t="s">
        <v>16</v>
      </c>
      <c r="H126" s="4" t="s">
        <v>5492</v>
      </c>
      <c r="I126" s="4" t="s">
        <v>16</v>
      </c>
      <c r="J126" s="4" t="s">
        <v>5493</v>
      </c>
      <c r="K126" s="4" t="s">
        <v>16</v>
      </c>
      <c r="L126" s="5">
        <v>8302.3264515467999</v>
      </c>
      <c r="M126" s="4" t="s">
        <v>5477</v>
      </c>
      <c r="N126" s="5">
        <v>4872002.33672491</v>
      </c>
      <c r="O126" s="4" t="s">
        <v>5494</v>
      </c>
    </row>
    <row r="127" spans="1:15" ht="25.5">
      <c r="A127" s="4" t="s">
        <v>2204</v>
      </c>
      <c r="B127" s="4" t="s">
        <v>20</v>
      </c>
      <c r="C127" s="4" t="s">
        <v>2205</v>
      </c>
      <c r="D127" s="4" t="s">
        <v>4876</v>
      </c>
      <c r="E127" s="4" t="s">
        <v>48</v>
      </c>
      <c r="F127" s="4" t="s">
        <v>5495</v>
      </c>
      <c r="G127" s="4" t="s">
        <v>16</v>
      </c>
      <c r="H127" s="4" t="s">
        <v>5496</v>
      </c>
      <c r="I127" s="4" t="s">
        <v>16</v>
      </c>
      <c r="J127" s="4" t="s">
        <v>5497</v>
      </c>
      <c r="K127" s="4" t="s">
        <v>16</v>
      </c>
      <c r="L127" s="5">
        <v>8231.3441859902905</v>
      </c>
      <c r="M127" s="4" t="s">
        <v>5477</v>
      </c>
      <c r="N127" s="5">
        <v>4880233.6809109002</v>
      </c>
      <c r="O127" s="4" t="s">
        <v>5498</v>
      </c>
    </row>
    <row r="128" spans="1:15" ht="14.25">
      <c r="A128" s="4" t="s">
        <v>5499</v>
      </c>
      <c r="B128" s="4" t="s">
        <v>27</v>
      </c>
      <c r="C128" s="4" t="s">
        <v>5500</v>
      </c>
      <c r="D128" s="4" t="s">
        <v>4871</v>
      </c>
      <c r="E128" s="4" t="s">
        <v>1673</v>
      </c>
      <c r="F128" s="4" t="s">
        <v>5501</v>
      </c>
      <c r="G128" s="4" t="s">
        <v>16</v>
      </c>
      <c r="H128" s="4" t="s">
        <v>4873</v>
      </c>
      <c r="I128" s="4" t="s">
        <v>16</v>
      </c>
      <c r="J128" s="4" t="s">
        <v>5502</v>
      </c>
      <c r="K128" s="4" t="s">
        <v>16</v>
      </c>
      <c r="L128" s="5">
        <v>8222.7732384467599</v>
      </c>
      <c r="M128" s="4" t="s">
        <v>5477</v>
      </c>
      <c r="N128" s="5">
        <v>4888456.4541493496</v>
      </c>
      <c r="O128" s="4" t="s">
        <v>5503</v>
      </c>
    </row>
    <row r="129" spans="1:15" ht="25.5">
      <c r="A129" s="4" t="s">
        <v>5504</v>
      </c>
      <c r="B129" s="4" t="s">
        <v>27</v>
      </c>
      <c r="C129" s="4" t="s">
        <v>5505</v>
      </c>
      <c r="D129" s="4" t="s">
        <v>4909</v>
      </c>
      <c r="E129" s="4" t="s">
        <v>1673</v>
      </c>
      <c r="F129" s="4" t="s">
        <v>5506</v>
      </c>
      <c r="G129" s="4" t="s">
        <v>16</v>
      </c>
      <c r="H129" s="4" t="s">
        <v>5507</v>
      </c>
      <c r="I129" s="4" t="s">
        <v>16</v>
      </c>
      <c r="J129" s="4" t="s">
        <v>5508</v>
      </c>
      <c r="K129" s="4" t="s">
        <v>16</v>
      </c>
      <c r="L129" s="5">
        <v>7824.4748838154101</v>
      </c>
      <c r="M129" s="4" t="s">
        <v>5509</v>
      </c>
      <c r="N129" s="5">
        <v>4896280.9290331705</v>
      </c>
      <c r="O129" s="4" t="s">
        <v>5510</v>
      </c>
    </row>
    <row r="130" spans="1:15" ht="25.5">
      <c r="A130" s="4" t="s">
        <v>1974</v>
      </c>
      <c r="B130" s="4" t="s">
        <v>27</v>
      </c>
      <c r="C130" s="4" t="s">
        <v>1975</v>
      </c>
      <c r="D130" s="4" t="s">
        <v>4876</v>
      </c>
      <c r="E130" s="4" t="s">
        <v>460</v>
      </c>
      <c r="F130" s="4" t="s">
        <v>5511</v>
      </c>
      <c r="G130" s="4" t="s">
        <v>16</v>
      </c>
      <c r="H130" s="4" t="s">
        <v>5512</v>
      </c>
      <c r="I130" s="4" t="s">
        <v>16</v>
      </c>
      <c r="J130" s="4" t="s">
        <v>5513</v>
      </c>
      <c r="K130" s="4" t="s">
        <v>16</v>
      </c>
      <c r="L130" s="5">
        <v>7347.1022124008996</v>
      </c>
      <c r="M130" s="4" t="s">
        <v>5514</v>
      </c>
      <c r="N130" s="5">
        <v>4903628.0312455697</v>
      </c>
      <c r="O130" s="4" t="s">
        <v>5515</v>
      </c>
    </row>
    <row r="131" spans="1:15" ht="38.25">
      <c r="A131" s="4" t="s">
        <v>2182</v>
      </c>
      <c r="B131" s="4" t="s">
        <v>27</v>
      </c>
      <c r="C131" s="4" t="s">
        <v>2183</v>
      </c>
      <c r="D131" s="4" t="s">
        <v>4876</v>
      </c>
      <c r="E131" s="4" t="s">
        <v>460</v>
      </c>
      <c r="F131" s="4" t="s">
        <v>5516</v>
      </c>
      <c r="G131" s="4" t="s">
        <v>16</v>
      </c>
      <c r="H131" s="4" t="s">
        <v>5517</v>
      </c>
      <c r="I131" s="4" t="s">
        <v>16</v>
      </c>
      <c r="J131" s="4" t="s">
        <v>5518</v>
      </c>
      <c r="K131" s="4" t="s">
        <v>16</v>
      </c>
      <c r="L131" s="5">
        <v>7174.2985954637097</v>
      </c>
      <c r="M131" s="4" t="s">
        <v>5514</v>
      </c>
      <c r="N131" s="5">
        <v>4910802.3298410298</v>
      </c>
      <c r="O131" s="4" t="s">
        <v>5519</v>
      </c>
    </row>
    <row r="132" spans="1:15" ht="25.5">
      <c r="A132" s="4" t="s">
        <v>5520</v>
      </c>
      <c r="B132" s="4" t="s">
        <v>27</v>
      </c>
      <c r="C132" s="4" t="s">
        <v>5521</v>
      </c>
      <c r="D132" s="4" t="s">
        <v>4909</v>
      </c>
      <c r="E132" s="4" t="s">
        <v>1673</v>
      </c>
      <c r="F132" s="4" t="s">
        <v>5506</v>
      </c>
      <c r="G132" s="4" t="s">
        <v>16</v>
      </c>
      <c r="H132" s="4" t="s">
        <v>3483</v>
      </c>
      <c r="I132" s="4" t="s">
        <v>16</v>
      </c>
      <c r="J132" s="4" t="s">
        <v>5522</v>
      </c>
      <c r="K132" s="4" t="s">
        <v>16</v>
      </c>
      <c r="L132" s="5">
        <v>7061.1114805163397</v>
      </c>
      <c r="M132" s="4" t="s">
        <v>5514</v>
      </c>
      <c r="N132" s="5">
        <v>4917863.4413215499</v>
      </c>
      <c r="O132" s="4" t="s">
        <v>5523</v>
      </c>
    </row>
    <row r="133" spans="1:15" ht="14.25">
      <c r="A133" s="4" t="s">
        <v>2684</v>
      </c>
      <c r="B133" s="4" t="s">
        <v>27</v>
      </c>
      <c r="C133" s="4" t="s">
        <v>2685</v>
      </c>
      <c r="D133" s="4" t="s">
        <v>4876</v>
      </c>
      <c r="E133" s="4" t="s">
        <v>76</v>
      </c>
      <c r="F133" s="4" t="s">
        <v>5524</v>
      </c>
      <c r="G133" s="4" t="s">
        <v>16</v>
      </c>
      <c r="H133" s="4" t="s">
        <v>5525</v>
      </c>
      <c r="I133" s="4" t="s">
        <v>16</v>
      </c>
      <c r="J133" s="4" t="s">
        <v>5526</v>
      </c>
      <c r="K133" s="4" t="s">
        <v>16</v>
      </c>
      <c r="L133" s="5">
        <v>6801.4243368438201</v>
      </c>
      <c r="M133" s="4" t="s">
        <v>5527</v>
      </c>
      <c r="N133" s="5">
        <v>4924664.8656583903</v>
      </c>
      <c r="O133" s="4" t="s">
        <v>5528</v>
      </c>
    </row>
    <row r="134" spans="1:15" ht="25.5">
      <c r="A134" s="4" t="s">
        <v>2180</v>
      </c>
      <c r="B134" s="4" t="s">
        <v>27</v>
      </c>
      <c r="C134" s="4" t="s">
        <v>2181</v>
      </c>
      <c r="D134" s="4" t="s">
        <v>4876</v>
      </c>
      <c r="E134" s="4" t="s">
        <v>44</v>
      </c>
      <c r="F134" s="4" t="s">
        <v>5529</v>
      </c>
      <c r="G134" s="4" t="s">
        <v>16</v>
      </c>
      <c r="H134" s="4" t="s">
        <v>5530</v>
      </c>
      <c r="I134" s="4" t="s">
        <v>16</v>
      </c>
      <c r="J134" s="4" t="s">
        <v>5531</v>
      </c>
      <c r="K134" s="4" t="s">
        <v>16</v>
      </c>
      <c r="L134" s="5">
        <v>6688.5542390189403</v>
      </c>
      <c r="M134" s="4" t="s">
        <v>5527</v>
      </c>
      <c r="N134" s="5">
        <v>4931353.4198974101</v>
      </c>
      <c r="O134" s="4" t="s">
        <v>5532</v>
      </c>
    </row>
    <row r="135" spans="1:15" ht="25.5">
      <c r="A135" s="4" t="s">
        <v>3245</v>
      </c>
      <c r="B135" s="4" t="s">
        <v>27</v>
      </c>
      <c r="C135" s="4" t="s">
        <v>3246</v>
      </c>
      <c r="D135" s="4" t="s">
        <v>4876</v>
      </c>
      <c r="E135" s="4" t="s">
        <v>322</v>
      </c>
      <c r="F135" s="4" t="s">
        <v>5533</v>
      </c>
      <c r="G135" s="4" t="s">
        <v>16</v>
      </c>
      <c r="H135" s="4" t="s">
        <v>5534</v>
      </c>
      <c r="I135" s="4" t="s">
        <v>16</v>
      </c>
      <c r="J135" s="4" t="s">
        <v>5535</v>
      </c>
      <c r="K135" s="4" t="s">
        <v>16</v>
      </c>
      <c r="L135" s="5">
        <v>6645.0884456007398</v>
      </c>
      <c r="M135" s="4" t="s">
        <v>5527</v>
      </c>
      <c r="N135" s="5">
        <v>4937998.5083430102</v>
      </c>
      <c r="O135" s="4" t="s">
        <v>5536</v>
      </c>
    </row>
    <row r="136" spans="1:15" ht="25.5">
      <c r="A136" s="4" t="s">
        <v>1681</v>
      </c>
      <c r="B136" s="4" t="s">
        <v>27</v>
      </c>
      <c r="C136" s="4" t="s">
        <v>1682</v>
      </c>
      <c r="D136" s="4" t="s">
        <v>4876</v>
      </c>
      <c r="E136" s="4" t="s">
        <v>460</v>
      </c>
      <c r="F136" s="4" t="s">
        <v>5537</v>
      </c>
      <c r="G136" s="4" t="s">
        <v>16</v>
      </c>
      <c r="H136" s="4" t="s">
        <v>5538</v>
      </c>
      <c r="I136" s="4" t="s">
        <v>16</v>
      </c>
      <c r="J136" s="4" t="s">
        <v>5539</v>
      </c>
      <c r="K136" s="4" t="s">
        <v>16</v>
      </c>
      <c r="L136" s="5">
        <v>6564.3972246120302</v>
      </c>
      <c r="M136" s="4" t="s">
        <v>5527</v>
      </c>
      <c r="N136" s="5">
        <v>4944562.9055676199</v>
      </c>
      <c r="O136" s="4" t="s">
        <v>5540</v>
      </c>
    </row>
    <row r="137" spans="1:15" ht="14.25">
      <c r="A137" s="4" t="s">
        <v>2060</v>
      </c>
      <c r="B137" s="4" t="s">
        <v>27</v>
      </c>
      <c r="C137" s="4" t="s">
        <v>2061</v>
      </c>
      <c r="D137" s="4" t="s">
        <v>4876</v>
      </c>
      <c r="E137" s="4" t="s">
        <v>76</v>
      </c>
      <c r="F137" s="4" t="s">
        <v>5541</v>
      </c>
      <c r="G137" s="4" t="s">
        <v>16</v>
      </c>
      <c r="H137" s="4" t="s">
        <v>5542</v>
      </c>
      <c r="I137" s="4" t="s">
        <v>16</v>
      </c>
      <c r="J137" s="4" t="s">
        <v>5543</v>
      </c>
      <c r="K137" s="4" t="s">
        <v>16</v>
      </c>
      <c r="L137" s="5">
        <v>6418.1336357945102</v>
      </c>
      <c r="M137" s="4" t="s">
        <v>5544</v>
      </c>
      <c r="N137" s="5">
        <v>4950981.0392034203</v>
      </c>
      <c r="O137" s="4" t="s">
        <v>5545</v>
      </c>
    </row>
    <row r="138" spans="1:15" ht="14.25">
      <c r="A138" s="4" t="s">
        <v>3163</v>
      </c>
      <c r="B138" s="4" t="s">
        <v>20</v>
      </c>
      <c r="C138" s="4" t="s">
        <v>3164</v>
      </c>
      <c r="D138" s="4" t="s">
        <v>4876</v>
      </c>
      <c r="E138" s="4" t="s">
        <v>1190</v>
      </c>
      <c r="F138" s="4" t="s">
        <v>5546</v>
      </c>
      <c r="G138" s="4" t="s">
        <v>16</v>
      </c>
      <c r="H138" s="4" t="s">
        <v>5547</v>
      </c>
      <c r="I138" s="4" t="s">
        <v>16</v>
      </c>
      <c r="J138" s="4" t="s">
        <v>5548</v>
      </c>
      <c r="K138" s="4" t="s">
        <v>16</v>
      </c>
      <c r="L138" s="5">
        <v>6195.6297399651903</v>
      </c>
      <c r="M138" s="4" t="s">
        <v>5544</v>
      </c>
      <c r="N138" s="5">
        <v>4957176.66894338</v>
      </c>
      <c r="O138" s="4" t="s">
        <v>5549</v>
      </c>
    </row>
    <row r="139" spans="1:15" ht="14.25">
      <c r="A139" s="4" t="s">
        <v>3293</v>
      </c>
      <c r="B139" s="4" t="s">
        <v>27</v>
      </c>
      <c r="C139" s="4" t="s">
        <v>3294</v>
      </c>
      <c r="D139" s="4" t="s">
        <v>4876</v>
      </c>
      <c r="E139" s="4" t="s">
        <v>322</v>
      </c>
      <c r="F139" s="4" t="s">
        <v>5550</v>
      </c>
      <c r="G139" s="4" t="s">
        <v>16</v>
      </c>
      <c r="H139" s="4" t="s">
        <v>5551</v>
      </c>
      <c r="I139" s="4" t="s">
        <v>16</v>
      </c>
      <c r="J139" s="4" t="s">
        <v>5552</v>
      </c>
      <c r="K139" s="4" t="s">
        <v>16</v>
      </c>
      <c r="L139" s="5">
        <v>6170.1289958583802</v>
      </c>
      <c r="M139" s="4" t="s">
        <v>5544</v>
      </c>
      <c r="N139" s="5">
        <v>4963346.79793924</v>
      </c>
      <c r="O139" s="4" t="s">
        <v>5553</v>
      </c>
    </row>
    <row r="140" spans="1:15" ht="25.5">
      <c r="A140" s="4" t="s">
        <v>1941</v>
      </c>
      <c r="B140" s="4" t="s">
        <v>27</v>
      </c>
      <c r="C140" s="4" t="s">
        <v>1942</v>
      </c>
      <c r="D140" s="4" t="s">
        <v>4876</v>
      </c>
      <c r="E140" s="4" t="s">
        <v>322</v>
      </c>
      <c r="F140" s="4" t="s">
        <v>5554</v>
      </c>
      <c r="G140" s="4" t="s">
        <v>16</v>
      </c>
      <c r="H140" s="4" t="s">
        <v>5555</v>
      </c>
      <c r="I140" s="4" t="s">
        <v>16</v>
      </c>
      <c r="J140" s="4" t="s">
        <v>5556</v>
      </c>
      <c r="K140" s="4" t="s">
        <v>16</v>
      </c>
      <c r="L140" s="5">
        <v>6084.3063395102999</v>
      </c>
      <c r="M140" s="4" t="s">
        <v>5544</v>
      </c>
      <c r="N140" s="5">
        <v>4969431.1042787498</v>
      </c>
      <c r="O140" s="4" t="s">
        <v>5557</v>
      </c>
    </row>
    <row r="141" spans="1:15" ht="25.5">
      <c r="A141" s="4" t="s">
        <v>1995</v>
      </c>
      <c r="B141" s="4" t="s">
        <v>20</v>
      </c>
      <c r="C141" s="4" t="s">
        <v>1996</v>
      </c>
      <c r="D141" s="4" t="s">
        <v>4876</v>
      </c>
      <c r="E141" s="4" t="s">
        <v>1993</v>
      </c>
      <c r="F141" s="4" t="s">
        <v>5558</v>
      </c>
      <c r="G141" s="4" t="s">
        <v>16</v>
      </c>
      <c r="H141" s="4" t="s">
        <v>5559</v>
      </c>
      <c r="I141" s="4" t="s">
        <v>16</v>
      </c>
      <c r="J141" s="4" t="s">
        <v>5560</v>
      </c>
      <c r="K141" s="4" t="s">
        <v>16</v>
      </c>
      <c r="L141" s="5">
        <v>6010.2101595296299</v>
      </c>
      <c r="M141" s="4" t="s">
        <v>5544</v>
      </c>
      <c r="N141" s="5">
        <v>4975441.3144382797</v>
      </c>
      <c r="O141" s="4" t="s">
        <v>5561</v>
      </c>
    </row>
    <row r="142" spans="1:15" ht="14.25">
      <c r="A142" s="4" t="s">
        <v>5562</v>
      </c>
      <c r="B142" s="4" t="s">
        <v>20</v>
      </c>
      <c r="C142" s="4" t="s">
        <v>5563</v>
      </c>
      <c r="D142" s="4" t="s">
        <v>4876</v>
      </c>
      <c r="E142" s="4" t="s">
        <v>1585</v>
      </c>
      <c r="F142" s="4" t="s">
        <v>5564</v>
      </c>
      <c r="G142" s="4" t="s">
        <v>16</v>
      </c>
      <c r="H142" s="4" t="s">
        <v>5250</v>
      </c>
      <c r="I142" s="4" t="s">
        <v>16</v>
      </c>
      <c r="J142" s="4" t="s">
        <v>5565</v>
      </c>
      <c r="K142" s="4" t="s">
        <v>16</v>
      </c>
      <c r="L142" s="5">
        <v>5901.7698646190101</v>
      </c>
      <c r="M142" s="4" t="s">
        <v>5544</v>
      </c>
      <c r="N142" s="5">
        <v>4981343.0843029004</v>
      </c>
      <c r="O142" s="4" t="s">
        <v>5566</v>
      </c>
    </row>
    <row r="143" spans="1:15" ht="25.5">
      <c r="A143" s="4" t="s">
        <v>1771</v>
      </c>
      <c r="B143" s="4" t="s">
        <v>27</v>
      </c>
      <c r="C143" s="4" t="s">
        <v>1772</v>
      </c>
      <c r="D143" s="4" t="s">
        <v>4876</v>
      </c>
      <c r="E143" s="4" t="s">
        <v>76</v>
      </c>
      <c r="F143" s="4" t="s">
        <v>5567</v>
      </c>
      <c r="G143" s="4" t="s">
        <v>16</v>
      </c>
      <c r="H143" s="4" t="s">
        <v>3850</v>
      </c>
      <c r="I143" s="4" t="s">
        <v>16</v>
      </c>
      <c r="J143" s="4" t="s">
        <v>5568</v>
      </c>
      <c r="K143" s="4" t="s">
        <v>16</v>
      </c>
      <c r="L143" s="5">
        <v>5873.1505088703998</v>
      </c>
      <c r="M143" s="4" t="s">
        <v>5569</v>
      </c>
      <c r="N143" s="5">
        <v>4987216.2348117698</v>
      </c>
      <c r="O143" s="4" t="s">
        <v>5570</v>
      </c>
    </row>
    <row r="144" spans="1:15" ht="38.25">
      <c r="A144" s="4" t="s">
        <v>2107</v>
      </c>
      <c r="B144" s="4" t="s">
        <v>27</v>
      </c>
      <c r="C144" s="4" t="s">
        <v>2108</v>
      </c>
      <c r="D144" s="4" t="s">
        <v>4876</v>
      </c>
      <c r="E144" s="4" t="s">
        <v>2109</v>
      </c>
      <c r="F144" s="4" t="s">
        <v>5571</v>
      </c>
      <c r="G144" s="4" t="s">
        <v>16</v>
      </c>
      <c r="H144" s="4" t="s">
        <v>5572</v>
      </c>
      <c r="I144" s="4" t="s">
        <v>16</v>
      </c>
      <c r="J144" s="4" t="s">
        <v>5573</v>
      </c>
      <c r="K144" s="4" t="s">
        <v>16</v>
      </c>
      <c r="L144" s="5">
        <v>5798.16767191893</v>
      </c>
      <c r="M144" s="4" t="s">
        <v>5569</v>
      </c>
      <c r="N144" s="5">
        <v>4993014.4024836896</v>
      </c>
      <c r="O144" s="4" t="s">
        <v>5574</v>
      </c>
    </row>
    <row r="145" spans="1:15" ht="25.5">
      <c r="A145" s="4" t="s">
        <v>1882</v>
      </c>
      <c r="B145" s="4" t="s">
        <v>27</v>
      </c>
      <c r="C145" s="4" t="s">
        <v>1883</v>
      </c>
      <c r="D145" s="4" t="s">
        <v>4876</v>
      </c>
      <c r="E145" s="4" t="s">
        <v>322</v>
      </c>
      <c r="F145" s="4" t="s">
        <v>5575</v>
      </c>
      <c r="G145" s="4" t="s">
        <v>16</v>
      </c>
      <c r="H145" s="4" t="s">
        <v>5576</v>
      </c>
      <c r="I145" s="4" t="s">
        <v>16</v>
      </c>
      <c r="J145" s="4" t="s">
        <v>5577</v>
      </c>
      <c r="K145" s="4" t="s">
        <v>16</v>
      </c>
      <c r="L145" s="5">
        <v>5639.3157182242703</v>
      </c>
      <c r="M145" s="4" t="s">
        <v>5569</v>
      </c>
      <c r="N145" s="5">
        <v>4998653.7182019101</v>
      </c>
      <c r="O145" s="4" t="s">
        <v>5578</v>
      </c>
    </row>
    <row r="146" spans="1:15" ht="25.5">
      <c r="A146" s="4" t="s">
        <v>1830</v>
      </c>
      <c r="B146" s="4" t="s">
        <v>27</v>
      </c>
      <c r="C146" s="4" t="s">
        <v>1831</v>
      </c>
      <c r="D146" s="4" t="s">
        <v>4909</v>
      </c>
      <c r="E146" s="4" t="s">
        <v>29</v>
      </c>
      <c r="F146" s="4" t="s">
        <v>5579</v>
      </c>
      <c r="G146" s="4" t="s">
        <v>16</v>
      </c>
      <c r="H146" s="4" t="s">
        <v>5580</v>
      </c>
      <c r="I146" s="4" t="s">
        <v>16</v>
      </c>
      <c r="J146" s="4" t="s">
        <v>5581</v>
      </c>
      <c r="K146" s="4" t="s">
        <v>16</v>
      </c>
      <c r="L146" s="5">
        <v>5623.6197582565401</v>
      </c>
      <c r="M146" s="4" t="s">
        <v>5569</v>
      </c>
      <c r="N146" s="5">
        <v>5004277.3379601697</v>
      </c>
      <c r="O146" s="4" t="s">
        <v>5582</v>
      </c>
    </row>
    <row r="147" spans="1:15" ht="25.5">
      <c r="A147" s="4" t="s">
        <v>2688</v>
      </c>
      <c r="B147" s="4" t="s">
        <v>27</v>
      </c>
      <c r="C147" s="4" t="s">
        <v>2689</v>
      </c>
      <c r="D147" s="4" t="s">
        <v>4876</v>
      </c>
      <c r="E147" s="4" t="s">
        <v>76</v>
      </c>
      <c r="F147" s="4" t="s">
        <v>5583</v>
      </c>
      <c r="G147" s="4" t="s">
        <v>16</v>
      </c>
      <c r="H147" s="4" t="s">
        <v>5584</v>
      </c>
      <c r="I147" s="4" t="s">
        <v>16</v>
      </c>
      <c r="J147" s="4" t="s">
        <v>5585</v>
      </c>
      <c r="K147" s="4" t="s">
        <v>16</v>
      </c>
      <c r="L147" s="5">
        <v>5617.4937188824697</v>
      </c>
      <c r="M147" s="4" t="s">
        <v>5569</v>
      </c>
      <c r="N147" s="5">
        <v>5009894.8316790499</v>
      </c>
      <c r="O147" s="4" t="s">
        <v>5586</v>
      </c>
    </row>
    <row r="148" spans="1:15" ht="25.5">
      <c r="A148" s="4" t="s">
        <v>2076</v>
      </c>
      <c r="B148" s="4" t="s">
        <v>27</v>
      </c>
      <c r="C148" s="4" t="s">
        <v>2077</v>
      </c>
      <c r="D148" s="4" t="s">
        <v>4876</v>
      </c>
      <c r="E148" s="4" t="s">
        <v>322</v>
      </c>
      <c r="F148" s="4" t="s">
        <v>5587</v>
      </c>
      <c r="G148" s="4" t="s">
        <v>16</v>
      </c>
      <c r="H148" s="4" t="s">
        <v>5588</v>
      </c>
      <c r="I148" s="4" t="s">
        <v>16</v>
      </c>
      <c r="J148" s="4" t="s">
        <v>5589</v>
      </c>
      <c r="K148" s="4" t="s">
        <v>16</v>
      </c>
      <c r="L148" s="5">
        <v>5565.0136175048101</v>
      </c>
      <c r="M148" s="4" t="s">
        <v>5569</v>
      </c>
      <c r="N148" s="5">
        <v>5015459.8452965599</v>
      </c>
      <c r="O148" s="4" t="s">
        <v>5590</v>
      </c>
    </row>
    <row r="149" spans="1:15" ht="14.25">
      <c r="A149" s="4" t="s">
        <v>2924</v>
      </c>
      <c r="B149" s="4" t="s">
        <v>27</v>
      </c>
      <c r="C149" s="4" t="s">
        <v>2925</v>
      </c>
      <c r="D149" s="4" t="s">
        <v>4876</v>
      </c>
      <c r="E149" s="4" t="s">
        <v>76</v>
      </c>
      <c r="F149" s="4" t="s">
        <v>4921</v>
      </c>
      <c r="G149" s="4" t="s">
        <v>16</v>
      </c>
      <c r="H149" s="4" t="s">
        <v>5591</v>
      </c>
      <c r="I149" s="4" t="s">
        <v>16</v>
      </c>
      <c r="J149" s="4" t="s">
        <v>5592</v>
      </c>
      <c r="K149" s="4" t="s">
        <v>16</v>
      </c>
      <c r="L149" s="5">
        <v>5546.8712620502702</v>
      </c>
      <c r="M149" s="4" t="s">
        <v>5569</v>
      </c>
      <c r="N149" s="5">
        <v>5021006.7165586101</v>
      </c>
      <c r="O149" s="4" t="s">
        <v>5593</v>
      </c>
    </row>
    <row r="150" spans="1:15" ht="14.25">
      <c r="A150" s="4" t="s">
        <v>5594</v>
      </c>
      <c r="B150" s="4" t="s">
        <v>27</v>
      </c>
      <c r="C150" s="4" t="s">
        <v>5595</v>
      </c>
      <c r="D150" s="4" t="s">
        <v>4876</v>
      </c>
      <c r="E150" s="4" t="s">
        <v>99</v>
      </c>
      <c r="F150" s="4" t="s">
        <v>5596</v>
      </c>
      <c r="G150" s="4" t="s">
        <v>16</v>
      </c>
      <c r="H150" s="4" t="s">
        <v>5597</v>
      </c>
      <c r="I150" s="4" t="s">
        <v>16</v>
      </c>
      <c r="J150" s="4" t="s">
        <v>5598</v>
      </c>
      <c r="K150" s="4" t="s">
        <v>16</v>
      </c>
      <c r="L150" s="5">
        <v>5478.2259941368902</v>
      </c>
      <c r="M150" s="4" t="s">
        <v>5569</v>
      </c>
      <c r="N150" s="5">
        <v>5026484.9425527398</v>
      </c>
      <c r="O150" s="4" t="s">
        <v>5599</v>
      </c>
    </row>
    <row r="151" spans="1:15" ht="25.5">
      <c r="A151" s="4" t="s">
        <v>5600</v>
      </c>
      <c r="B151" s="4" t="s">
        <v>27</v>
      </c>
      <c r="C151" s="4" t="s">
        <v>5601</v>
      </c>
      <c r="D151" s="4" t="s">
        <v>4909</v>
      </c>
      <c r="E151" s="4" t="s">
        <v>1673</v>
      </c>
      <c r="F151" s="4" t="s">
        <v>5346</v>
      </c>
      <c r="G151" s="4" t="s">
        <v>16</v>
      </c>
      <c r="H151" s="4" t="s">
        <v>5602</v>
      </c>
      <c r="I151" s="4" t="s">
        <v>16</v>
      </c>
      <c r="J151" s="4" t="s">
        <v>5603</v>
      </c>
      <c r="K151" s="4" t="s">
        <v>16</v>
      </c>
      <c r="L151" s="5">
        <v>5458.7145067829297</v>
      </c>
      <c r="M151" s="4" t="s">
        <v>5569</v>
      </c>
      <c r="N151" s="5">
        <v>5031943.6570595298</v>
      </c>
      <c r="O151" s="4" t="s">
        <v>5604</v>
      </c>
    </row>
    <row r="152" spans="1:15" ht="38.25">
      <c r="A152" s="4" t="s">
        <v>2404</v>
      </c>
      <c r="B152" s="4" t="s">
        <v>20</v>
      </c>
      <c r="C152" s="4" t="s">
        <v>2405</v>
      </c>
      <c r="D152" s="4" t="s">
        <v>4876</v>
      </c>
      <c r="E152" s="4" t="s">
        <v>48</v>
      </c>
      <c r="F152" s="4" t="s">
        <v>5605</v>
      </c>
      <c r="G152" s="4" t="s">
        <v>16</v>
      </c>
      <c r="H152" s="4" t="s">
        <v>5606</v>
      </c>
      <c r="I152" s="4" t="s">
        <v>16</v>
      </c>
      <c r="J152" s="4" t="s">
        <v>5607</v>
      </c>
      <c r="K152" s="4" t="s">
        <v>16</v>
      </c>
      <c r="L152" s="5">
        <v>5180.24616135416</v>
      </c>
      <c r="M152" s="4" t="s">
        <v>5608</v>
      </c>
      <c r="N152" s="5">
        <v>5037123.9032208798</v>
      </c>
      <c r="O152" s="4" t="s">
        <v>5609</v>
      </c>
    </row>
    <row r="153" spans="1:15" ht="25.5">
      <c r="A153" s="4" t="s">
        <v>5610</v>
      </c>
      <c r="B153" s="4" t="s">
        <v>20</v>
      </c>
      <c r="C153" s="4" t="s">
        <v>5611</v>
      </c>
      <c r="D153" s="4" t="s">
        <v>4871</v>
      </c>
      <c r="E153" s="4" t="s">
        <v>1673</v>
      </c>
      <c r="F153" s="4" t="s">
        <v>5612</v>
      </c>
      <c r="G153" s="4" t="s">
        <v>16</v>
      </c>
      <c r="H153" s="4" t="s">
        <v>5136</v>
      </c>
      <c r="I153" s="4" t="s">
        <v>16</v>
      </c>
      <c r="J153" s="4" t="s">
        <v>5613</v>
      </c>
      <c r="K153" s="4" t="s">
        <v>16</v>
      </c>
      <c r="L153" s="5">
        <v>5121.1472373686202</v>
      </c>
      <c r="M153" s="4" t="s">
        <v>5608</v>
      </c>
      <c r="N153" s="5">
        <v>5042245.0504582496</v>
      </c>
      <c r="O153" s="4" t="s">
        <v>5614</v>
      </c>
    </row>
    <row r="154" spans="1:15" ht="14.25">
      <c r="A154" s="4" t="s">
        <v>1755</v>
      </c>
      <c r="B154" s="4" t="s">
        <v>27</v>
      </c>
      <c r="C154" s="4" t="s">
        <v>1756</v>
      </c>
      <c r="D154" s="4" t="s">
        <v>4876</v>
      </c>
      <c r="E154" s="4" t="s">
        <v>99</v>
      </c>
      <c r="F154" s="4" t="s">
        <v>5615</v>
      </c>
      <c r="G154" s="4" t="s">
        <v>16</v>
      </c>
      <c r="H154" s="4" t="s">
        <v>5616</v>
      </c>
      <c r="I154" s="4" t="s">
        <v>16</v>
      </c>
      <c r="J154" s="4" t="s">
        <v>5617</v>
      </c>
      <c r="K154" s="4" t="s">
        <v>16</v>
      </c>
      <c r="L154" s="5">
        <v>5114.2373678808999</v>
      </c>
      <c r="M154" s="4" t="s">
        <v>5608</v>
      </c>
      <c r="N154" s="5">
        <v>5047359.2878261302</v>
      </c>
      <c r="O154" s="4" t="s">
        <v>5618</v>
      </c>
    </row>
    <row r="155" spans="1:15" ht="14.25">
      <c r="A155" s="4" t="s">
        <v>2170</v>
      </c>
      <c r="B155" s="4" t="s">
        <v>27</v>
      </c>
      <c r="C155" s="4" t="s">
        <v>2171</v>
      </c>
      <c r="D155" s="4" t="s">
        <v>4876</v>
      </c>
      <c r="E155" s="4" t="s">
        <v>76</v>
      </c>
      <c r="F155" s="4" t="s">
        <v>5619</v>
      </c>
      <c r="G155" s="4" t="s">
        <v>16</v>
      </c>
      <c r="H155" s="4" t="s">
        <v>5620</v>
      </c>
      <c r="I155" s="4" t="s">
        <v>16</v>
      </c>
      <c r="J155" s="4" t="s">
        <v>5621</v>
      </c>
      <c r="K155" s="4" t="s">
        <v>16</v>
      </c>
      <c r="L155" s="5">
        <v>5075.7756182938901</v>
      </c>
      <c r="M155" s="4" t="s">
        <v>5608</v>
      </c>
      <c r="N155" s="5">
        <v>5052435.0634444198</v>
      </c>
      <c r="O155" s="4" t="s">
        <v>5622</v>
      </c>
    </row>
    <row r="156" spans="1:15" ht="25.5">
      <c r="A156" s="4" t="s">
        <v>1817</v>
      </c>
      <c r="B156" s="4" t="s">
        <v>27</v>
      </c>
      <c r="C156" s="4" t="s">
        <v>1818</v>
      </c>
      <c r="D156" s="4" t="s">
        <v>4876</v>
      </c>
      <c r="E156" s="4" t="s">
        <v>322</v>
      </c>
      <c r="F156" s="4" t="s">
        <v>5623</v>
      </c>
      <c r="G156" s="4" t="s">
        <v>16</v>
      </c>
      <c r="H156" s="4" t="s">
        <v>5624</v>
      </c>
      <c r="I156" s="4" t="s">
        <v>16</v>
      </c>
      <c r="J156" s="4" t="s">
        <v>5625</v>
      </c>
      <c r="K156" s="4" t="s">
        <v>16</v>
      </c>
      <c r="L156" s="5">
        <v>5071.0649854842804</v>
      </c>
      <c r="M156" s="4" t="s">
        <v>5608</v>
      </c>
      <c r="N156" s="5">
        <v>5057506.1284299102</v>
      </c>
      <c r="O156" s="4" t="s">
        <v>5626</v>
      </c>
    </row>
    <row r="157" spans="1:15" ht="38.25">
      <c r="A157" s="4" t="s">
        <v>2739</v>
      </c>
      <c r="B157" s="4" t="s">
        <v>20</v>
      </c>
      <c r="C157" s="4" t="s">
        <v>2740</v>
      </c>
      <c r="D157" s="4" t="s">
        <v>4876</v>
      </c>
      <c r="E157" s="4" t="s">
        <v>61</v>
      </c>
      <c r="F157" s="4" t="s">
        <v>5627</v>
      </c>
      <c r="G157" s="4" t="s">
        <v>16</v>
      </c>
      <c r="H157" s="4" t="s">
        <v>5628</v>
      </c>
      <c r="I157" s="4" t="s">
        <v>16</v>
      </c>
      <c r="J157" s="4" t="s">
        <v>5629</v>
      </c>
      <c r="K157" s="4" t="s">
        <v>16</v>
      </c>
      <c r="L157" s="5">
        <v>5004.2317312974801</v>
      </c>
      <c r="M157" s="4" t="s">
        <v>5608</v>
      </c>
      <c r="N157" s="5">
        <v>5062510.3601612104</v>
      </c>
      <c r="O157" s="4" t="s">
        <v>5630</v>
      </c>
    </row>
    <row r="158" spans="1:15" ht="14.25">
      <c r="A158" s="4" t="s">
        <v>1968</v>
      </c>
      <c r="B158" s="4" t="s">
        <v>27</v>
      </c>
      <c r="C158" s="4" t="s">
        <v>1969</v>
      </c>
      <c r="D158" s="4" t="s">
        <v>4876</v>
      </c>
      <c r="E158" s="4" t="s">
        <v>99</v>
      </c>
      <c r="F158" s="4" t="s">
        <v>5631</v>
      </c>
      <c r="G158" s="4" t="s">
        <v>16</v>
      </c>
      <c r="H158" s="4" t="s">
        <v>3585</v>
      </c>
      <c r="I158" s="4" t="s">
        <v>16</v>
      </c>
      <c r="J158" s="4" t="s">
        <v>5632</v>
      </c>
      <c r="K158" s="4" t="s">
        <v>16</v>
      </c>
      <c r="L158" s="5">
        <v>4871.33607913378</v>
      </c>
      <c r="M158" s="4" t="s">
        <v>5608</v>
      </c>
      <c r="N158" s="5">
        <v>5067381.6962403404</v>
      </c>
      <c r="O158" s="4" t="s">
        <v>5633</v>
      </c>
    </row>
    <row r="159" spans="1:15" ht="14.25">
      <c r="A159" s="4" t="s">
        <v>5634</v>
      </c>
      <c r="B159" s="4" t="s">
        <v>27</v>
      </c>
      <c r="C159" s="4" t="s">
        <v>5635</v>
      </c>
      <c r="D159" s="4" t="s">
        <v>4876</v>
      </c>
      <c r="E159" s="4" t="s">
        <v>1800</v>
      </c>
      <c r="F159" s="4" t="s">
        <v>5636</v>
      </c>
      <c r="G159" s="4" t="s">
        <v>16</v>
      </c>
      <c r="H159" s="4" t="s">
        <v>5637</v>
      </c>
      <c r="I159" s="4" t="s">
        <v>16</v>
      </c>
      <c r="J159" s="4" t="s">
        <v>5638</v>
      </c>
      <c r="K159" s="4" t="s">
        <v>16</v>
      </c>
      <c r="L159" s="5">
        <v>4787.4002918412798</v>
      </c>
      <c r="M159" s="4" t="s">
        <v>5608</v>
      </c>
      <c r="N159" s="5">
        <v>5072169.09653218</v>
      </c>
      <c r="O159" s="4" t="s">
        <v>5639</v>
      </c>
    </row>
    <row r="160" spans="1:15" ht="38.25">
      <c r="A160" s="4" t="s">
        <v>2812</v>
      </c>
      <c r="B160" s="4" t="s">
        <v>20</v>
      </c>
      <c r="C160" s="4" t="s">
        <v>2813</v>
      </c>
      <c r="D160" s="4" t="s">
        <v>4876</v>
      </c>
      <c r="E160" s="4" t="s">
        <v>48</v>
      </c>
      <c r="F160" s="4" t="s">
        <v>5640</v>
      </c>
      <c r="G160" s="4" t="s">
        <v>16</v>
      </c>
      <c r="H160" s="4" t="s">
        <v>5641</v>
      </c>
      <c r="I160" s="4" t="s">
        <v>16</v>
      </c>
      <c r="J160" s="4" t="s">
        <v>5642</v>
      </c>
      <c r="K160" s="4" t="s">
        <v>16</v>
      </c>
      <c r="L160" s="5">
        <v>4748.1558622076</v>
      </c>
      <c r="M160" s="4" t="s">
        <v>5643</v>
      </c>
      <c r="N160" s="5">
        <v>5076917.2523943903</v>
      </c>
      <c r="O160" s="4" t="s">
        <v>5644</v>
      </c>
    </row>
    <row r="161" spans="1:15" ht="25.5">
      <c r="A161" s="4" t="s">
        <v>5645</v>
      </c>
      <c r="B161" s="4" t="s">
        <v>20</v>
      </c>
      <c r="C161" s="4" t="s">
        <v>5646</v>
      </c>
      <c r="D161" s="4" t="s">
        <v>4876</v>
      </c>
      <c r="E161" s="4" t="s">
        <v>1585</v>
      </c>
      <c r="F161" s="4" t="s">
        <v>5402</v>
      </c>
      <c r="G161" s="4" t="s">
        <v>16</v>
      </c>
      <c r="H161" s="4" t="s">
        <v>5602</v>
      </c>
      <c r="I161" s="4" t="s">
        <v>16</v>
      </c>
      <c r="J161" s="4" t="s">
        <v>5647</v>
      </c>
      <c r="K161" s="4" t="s">
        <v>16</v>
      </c>
      <c r="L161" s="5">
        <v>4732.3989781680602</v>
      </c>
      <c r="M161" s="4" t="s">
        <v>5643</v>
      </c>
      <c r="N161" s="5">
        <v>5081649.6513725603</v>
      </c>
      <c r="O161" s="4" t="s">
        <v>5648</v>
      </c>
    </row>
    <row r="162" spans="1:15" ht="25.5">
      <c r="A162" s="4" t="s">
        <v>3095</v>
      </c>
      <c r="B162" s="4" t="s">
        <v>20</v>
      </c>
      <c r="C162" s="4" t="s">
        <v>3096</v>
      </c>
      <c r="D162" s="4" t="s">
        <v>4876</v>
      </c>
      <c r="E162" s="4" t="s">
        <v>48</v>
      </c>
      <c r="F162" s="4" t="s">
        <v>5649</v>
      </c>
      <c r="G162" s="4" t="s">
        <v>16</v>
      </c>
      <c r="H162" s="4" t="s">
        <v>5650</v>
      </c>
      <c r="I162" s="4" t="s">
        <v>16</v>
      </c>
      <c r="J162" s="4" t="s">
        <v>5651</v>
      </c>
      <c r="K162" s="4" t="s">
        <v>16</v>
      </c>
      <c r="L162" s="5">
        <v>4712.4948197539798</v>
      </c>
      <c r="M162" s="4" t="s">
        <v>5643</v>
      </c>
      <c r="N162" s="5">
        <v>5086362.1461923104</v>
      </c>
      <c r="O162" s="4" t="s">
        <v>5652</v>
      </c>
    </row>
    <row r="163" spans="1:15" ht="25.5">
      <c r="A163" s="4" t="s">
        <v>1976</v>
      </c>
      <c r="B163" s="4" t="s">
        <v>27</v>
      </c>
      <c r="C163" s="4" t="s">
        <v>1977</v>
      </c>
      <c r="D163" s="4" t="s">
        <v>4876</v>
      </c>
      <c r="E163" s="4" t="s">
        <v>460</v>
      </c>
      <c r="F163" s="4" t="s">
        <v>5653</v>
      </c>
      <c r="G163" s="4" t="s">
        <v>16</v>
      </c>
      <c r="H163" s="4" t="s">
        <v>5654</v>
      </c>
      <c r="I163" s="4" t="s">
        <v>16</v>
      </c>
      <c r="J163" s="4" t="s">
        <v>5655</v>
      </c>
      <c r="K163" s="4" t="s">
        <v>16</v>
      </c>
      <c r="L163" s="5">
        <v>4701.6466301729897</v>
      </c>
      <c r="M163" s="4" t="s">
        <v>5643</v>
      </c>
      <c r="N163" s="5">
        <v>5091063.7928224802</v>
      </c>
      <c r="O163" s="4" t="s">
        <v>5656</v>
      </c>
    </row>
    <row r="164" spans="1:15" ht="25.5">
      <c r="A164" s="4" t="s">
        <v>5657</v>
      </c>
      <c r="B164" s="4" t="s">
        <v>575</v>
      </c>
      <c r="C164" s="4" t="s">
        <v>5658</v>
      </c>
      <c r="D164" s="4" t="s">
        <v>4876</v>
      </c>
      <c r="E164" s="4" t="s">
        <v>2234</v>
      </c>
      <c r="F164" s="4" t="s">
        <v>5659</v>
      </c>
      <c r="G164" s="4" t="s">
        <v>16</v>
      </c>
      <c r="H164" s="4" t="s">
        <v>5660</v>
      </c>
      <c r="I164" s="4" t="s">
        <v>16</v>
      </c>
      <c r="J164" s="4" t="s">
        <v>5661</v>
      </c>
      <c r="K164" s="4" t="s">
        <v>16</v>
      </c>
      <c r="L164" s="5">
        <v>4615.0900910398104</v>
      </c>
      <c r="M164" s="4" t="s">
        <v>5643</v>
      </c>
      <c r="N164" s="5">
        <v>5095678.8829135196</v>
      </c>
      <c r="O164" s="4" t="s">
        <v>5662</v>
      </c>
    </row>
    <row r="165" spans="1:15" ht="25.5">
      <c r="A165" s="4" t="s">
        <v>2926</v>
      </c>
      <c r="B165" s="4" t="s">
        <v>27</v>
      </c>
      <c r="C165" s="4" t="s">
        <v>2927</v>
      </c>
      <c r="D165" s="4" t="s">
        <v>4876</v>
      </c>
      <c r="E165" s="4" t="s">
        <v>76</v>
      </c>
      <c r="F165" s="4" t="s">
        <v>5281</v>
      </c>
      <c r="G165" s="4" t="s">
        <v>16</v>
      </c>
      <c r="H165" s="4" t="s">
        <v>5663</v>
      </c>
      <c r="I165" s="4" t="s">
        <v>16</v>
      </c>
      <c r="J165" s="4" t="s">
        <v>5664</v>
      </c>
      <c r="K165" s="4" t="s">
        <v>16</v>
      </c>
      <c r="L165" s="5">
        <v>4563.5739866376798</v>
      </c>
      <c r="M165" s="4" t="s">
        <v>5643</v>
      </c>
      <c r="N165" s="5">
        <v>5100242.4569001598</v>
      </c>
      <c r="O165" s="4" t="s">
        <v>5665</v>
      </c>
    </row>
    <row r="166" spans="1:15" ht="14.25">
      <c r="A166" s="4" t="s">
        <v>5666</v>
      </c>
      <c r="B166" s="4" t="s">
        <v>20</v>
      </c>
      <c r="C166" s="4" t="s">
        <v>5667</v>
      </c>
      <c r="D166" s="4" t="s">
        <v>4871</v>
      </c>
      <c r="E166" s="4" t="s">
        <v>1673</v>
      </c>
      <c r="F166" s="4" t="s">
        <v>5668</v>
      </c>
      <c r="G166" s="4" t="s">
        <v>16</v>
      </c>
      <c r="H166" s="4" t="s">
        <v>5022</v>
      </c>
      <c r="I166" s="4" t="s">
        <v>16</v>
      </c>
      <c r="J166" s="4" t="s">
        <v>5669</v>
      </c>
      <c r="K166" s="4" t="s">
        <v>16</v>
      </c>
      <c r="L166" s="5">
        <v>4540.15885743949</v>
      </c>
      <c r="M166" s="4" t="s">
        <v>5643</v>
      </c>
      <c r="N166" s="5">
        <v>5104782.6157576004</v>
      </c>
      <c r="O166" s="4" t="s">
        <v>5670</v>
      </c>
    </row>
    <row r="167" spans="1:15" ht="38.25">
      <c r="A167" s="4" t="s">
        <v>3138</v>
      </c>
      <c r="B167" s="4" t="s">
        <v>27</v>
      </c>
      <c r="C167" s="4" t="s">
        <v>3139</v>
      </c>
      <c r="D167" s="4" t="s">
        <v>4876</v>
      </c>
      <c r="E167" s="4" t="s">
        <v>76</v>
      </c>
      <c r="F167" s="4" t="s">
        <v>5671</v>
      </c>
      <c r="G167" s="4" t="s">
        <v>16</v>
      </c>
      <c r="H167" s="4" t="s">
        <v>5672</v>
      </c>
      <c r="I167" s="4" t="s">
        <v>16</v>
      </c>
      <c r="J167" s="4" t="s">
        <v>5673</v>
      </c>
      <c r="K167" s="4" t="s">
        <v>16</v>
      </c>
      <c r="L167" s="5">
        <v>4492.5417476472403</v>
      </c>
      <c r="M167" s="4" t="s">
        <v>5643</v>
      </c>
      <c r="N167" s="5">
        <v>5109275.1575052496</v>
      </c>
      <c r="O167" s="4" t="s">
        <v>5674</v>
      </c>
    </row>
    <row r="168" spans="1:15" ht="25.5">
      <c r="A168" s="4" t="s">
        <v>3239</v>
      </c>
      <c r="B168" s="4" t="s">
        <v>27</v>
      </c>
      <c r="C168" s="4" t="s">
        <v>3240</v>
      </c>
      <c r="D168" s="4" t="s">
        <v>4876</v>
      </c>
      <c r="E168" s="4" t="s">
        <v>99</v>
      </c>
      <c r="F168" s="4" t="s">
        <v>5675</v>
      </c>
      <c r="G168" s="4" t="s">
        <v>16</v>
      </c>
      <c r="H168" s="4" t="s">
        <v>5676</v>
      </c>
      <c r="I168" s="4" t="s">
        <v>16</v>
      </c>
      <c r="J168" s="4" t="s">
        <v>5677</v>
      </c>
      <c r="K168" s="4" t="s">
        <v>16</v>
      </c>
      <c r="L168" s="5">
        <v>4432.7049571136404</v>
      </c>
      <c r="M168" s="4" t="s">
        <v>5643</v>
      </c>
      <c r="N168" s="5">
        <v>5113707.8624623604</v>
      </c>
      <c r="O168" s="4" t="s">
        <v>5678</v>
      </c>
    </row>
    <row r="169" spans="1:15" ht="14.25">
      <c r="A169" s="4" t="s">
        <v>3264</v>
      </c>
      <c r="B169" s="4" t="s">
        <v>20</v>
      </c>
      <c r="C169" s="4" t="s">
        <v>3265</v>
      </c>
      <c r="D169" s="4" t="s">
        <v>4876</v>
      </c>
      <c r="E169" s="4" t="s">
        <v>1190</v>
      </c>
      <c r="F169" s="4" t="s">
        <v>5679</v>
      </c>
      <c r="G169" s="4" t="s">
        <v>16</v>
      </c>
      <c r="H169" s="4" t="s">
        <v>5680</v>
      </c>
      <c r="I169" s="4" t="s">
        <v>16</v>
      </c>
      <c r="J169" s="4" t="s">
        <v>5681</v>
      </c>
      <c r="K169" s="4" t="s">
        <v>16</v>
      </c>
      <c r="L169" s="5">
        <v>4426.8639022407197</v>
      </c>
      <c r="M169" s="4" t="s">
        <v>5643</v>
      </c>
      <c r="N169" s="5">
        <v>5118134.7263645995</v>
      </c>
      <c r="O169" s="4" t="s">
        <v>5682</v>
      </c>
    </row>
    <row r="170" spans="1:15" ht="25.5">
      <c r="A170" s="4" t="s">
        <v>1528</v>
      </c>
      <c r="B170" s="4" t="s">
        <v>27</v>
      </c>
      <c r="C170" s="4" t="s">
        <v>1529</v>
      </c>
      <c r="D170" s="4" t="s">
        <v>4909</v>
      </c>
      <c r="E170" s="4" t="s">
        <v>29</v>
      </c>
      <c r="F170" s="4" t="s">
        <v>5683</v>
      </c>
      <c r="G170" s="4" t="s">
        <v>16</v>
      </c>
      <c r="H170" s="4" t="s">
        <v>5684</v>
      </c>
      <c r="I170" s="4" t="s">
        <v>16</v>
      </c>
      <c r="J170" s="4" t="s">
        <v>5685</v>
      </c>
      <c r="K170" s="4" t="s">
        <v>16</v>
      </c>
      <c r="L170" s="5">
        <v>4353.5056597626199</v>
      </c>
      <c r="M170" s="4" t="s">
        <v>5643</v>
      </c>
      <c r="N170" s="5">
        <v>5122488.2320243604</v>
      </c>
      <c r="O170" s="4" t="s">
        <v>5686</v>
      </c>
    </row>
    <row r="171" spans="1:15" ht="14.25">
      <c r="A171" s="4" t="s">
        <v>1925</v>
      </c>
      <c r="B171" s="4" t="s">
        <v>27</v>
      </c>
      <c r="C171" s="4" t="s">
        <v>1926</v>
      </c>
      <c r="D171" s="4" t="s">
        <v>4876</v>
      </c>
      <c r="E171" s="4" t="s">
        <v>1750</v>
      </c>
      <c r="F171" s="4" t="s">
        <v>5687</v>
      </c>
      <c r="G171" s="4" t="s">
        <v>16</v>
      </c>
      <c r="H171" s="4" t="s">
        <v>5688</v>
      </c>
      <c r="I171" s="4" t="s">
        <v>16</v>
      </c>
      <c r="J171" s="4" t="s">
        <v>5689</v>
      </c>
      <c r="K171" s="4" t="s">
        <v>16</v>
      </c>
      <c r="L171" s="5">
        <v>4312.0661081865201</v>
      </c>
      <c r="M171" s="4" t="s">
        <v>5643</v>
      </c>
      <c r="N171" s="5">
        <v>5126800.29813255</v>
      </c>
      <c r="O171" s="4" t="s">
        <v>5690</v>
      </c>
    </row>
    <row r="172" spans="1:15" ht="14.25">
      <c r="A172" s="4" t="s">
        <v>5691</v>
      </c>
      <c r="B172" s="4" t="s">
        <v>27</v>
      </c>
      <c r="C172" s="4" t="s">
        <v>5692</v>
      </c>
      <c r="D172" s="4" t="s">
        <v>4871</v>
      </c>
      <c r="E172" s="4" t="s">
        <v>1673</v>
      </c>
      <c r="F172" s="4" t="s">
        <v>5693</v>
      </c>
      <c r="G172" s="4" t="s">
        <v>16</v>
      </c>
      <c r="H172" s="4" t="s">
        <v>5694</v>
      </c>
      <c r="I172" s="4" t="s">
        <v>16</v>
      </c>
      <c r="J172" s="4" t="s">
        <v>5695</v>
      </c>
      <c r="K172" s="4" t="s">
        <v>16</v>
      </c>
      <c r="L172" s="5">
        <v>4297.4547020978098</v>
      </c>
      <c r="M172" s="4" t="s">
        <v>5643</v>
      </c>
      <c r="N172" s="5">
        <v>5131097.7528346498</v>
      </c>
      <c r="O172" s="4" t="s">
        <v>5696</v>
      </c>
    </row>
    <row r="173" spans="1:15" ht="38.25">
      <c r="A173" s="4" t="s">
        <v>3130</v>
      </c>
      <c r="B173" s="4" t="s">
        <v>20</v>
      </c>
      <c r="C173" s="4" t="s">
        <v>3131</v>
      </c>
      <c r="D173" s="4" t="s">
        <v>4876</v>
      </c>
      <c r="E173" s="4" t="s">
        <v>48</v>
      </c>
      <c r="F173" s="4" t="s">
        <v>5671</v>
      </c>
      <c r="G173" s="4" t="s">
        <v>16</v>
      </c>
      <c r="H173" s="4" t="s">
        <v>5697</v>
      </c>
      <c r="I173" s="4" t="s">
        <v>16</v>
      </c>
      <c r="J173" s="4" t="s">
        <v>5698</v>
      </c>
      <c r="K173" s="4" t="s">
        <v>16</v>
      </c>
      <c r="L173" s="5">
        <v>4276.7264758700503</v>
      </c>
      <c r="M173" s="4" t="s">
        <v>5643</v>
      </c>
      <c r="N173" s="5">
        <v>5135374.47931052</v>
      </c>
      <c r="O173" s="4" t="s">
        <v>5699</v>
      </c>
    </row>
    <row r="174" spans="1:15" ht="25.5">
      <c r="A174" s="4" t="s">
        <v>5700</v>
      </c>
      <c r="B174" s="4" t="s">
        <v>27</v>
      </c>
      <c r="C174" s="4" t="s">
        <v>5701</v>
      </c>
      <c r="D174" s="4" t="s">
        <v>4909</v>
      </c>
      <c r="E174" s="4" t="s">
        <v>1673</v>
      </c>
      <c r="F174" s="4" t="s">
        <v>5702</v>
      </c>
      <c r="G174" s="4" t="s">
        <v>16</v>
      </c>
      <c r="H174" s="4" t="s">
        <v>5703</v>
      </c>
      <c r="I174" s="4" t="s">
        <v>16</v>
      </c>
      <c r="J174" s="4" t="s">
        <v>5704</v>
      </c>
      <c r="K174" s="4" t="s">
        <v>16</v>
      </c>
      <c r="L174" s="5">
        <v>4275.9400999744803</v>
      </c>
      <c r="M174" s="4" t="s">
        <v>5643</v>
      </c>
      <c r="N174" s="5">
        <v>5139650.4194104904</v>
      </c>
      <c r="O174" s="4" t="s">
        <v>5705</v>
      </c>
    </row>
    <row r="175" spans="1:15" ht="14.25">
      <c r="A175" s="4" t="s">
        <v>5706</v>
      </c>
      <c r="B175" s="4" t="s">
        <v>20</v>
      </c>
      <c r="C175" s="4" t="s">
        <v>5707</v>
      </c>
      <c r="D175" s="4" t="s">
        <v>4871</v>
      </c>
      <c r="E175" s="4" t="s">
        <v>1673</v>
      </c>
      <c r="F175" s="4" t="s">
        <v>5708</v>
      </c>
      <c r="G175" s="4" t="s">
        <v>16</v>
      </c>
      <c r="H175" s="4" t="s">
        <v>5136</v>
      </c>
      <c r="I175" s="4" t="s">
        <v>16</v>
      </c>
      <c r="J175" s="4" t="s">
        <v>5709</v>
      </c>
      <c r="K175" s="4" t="s">
        <v>16</v>
      </c>
      <c r="L175" s="5">
        <v>4217.8318618783396</v>
      </c>
      <c r="M175" s="4" t="s">
        <v>5643</v>
      </c>
      <c r="N175" s="5">
        <v>5143868.2512723701</v>
      </c>
      <c r="O175" s="4" t="s">
        <v>5710</v>
      </c>
    </row>
    <row r="176" spans="1:15" ht="25.5">
      <c r="A176" s="4" t="s">
        <v>2640</v>
      </c>
      <c r="B176" s="4" t="s">
        <v>627</v>
      </c>
      <c r="C176" s="4" t="s">
        <v>2641</v>
      </c>
      <c r="D176" s="4" t="s">
        <v>4876</v>
      </c>
      <c r="E176" s="4" t="s">
        <v>48</v>
      </c>
      <c r="F176" s="4" t="s">
        <v>4921</v>
      </c>
      <c r="G176" s="4" t="s">
        <v>16</v>
      </c>
      <c r="H176" s="4" t="s">
        <v>5711</v>
      </c>
      <c r="I176" s="4" t="s">
        <v>16</v>
      </c>
      <c r="J176" s="4" t="s">
        <v>5712</v>
      </c>
      <c r="K176" s="4" t="s">
        <v>16</v>
      </c>
      <c r="L176" s="5">
        <v>4183.7758887571899</v>
      </c>
      <c r="M176" s="4" t="s">
        <v>5713</v>
      </c>
      <c r="N176" s="5">
        <v>5148052.0271611298</v>
      </c>
      <c r="O176" s="4" t="s">
        <v>5714</v>
      </c>
    </row>
    <row r="177" spans="1:15" ht="25.5">
      <c r="A177" s="4" t="s">
        <v>1826</v>
      </c>
      <c r="B177" s="4" t="s">
        <v>27</v>
      </c>
      <c r="C177" s="4" t="s">
        <v>1827</v>
      </c>
      <c r="D177" s="4" t="s">
        <v>4909</v>
      </c>
      <c r="E177" s="4" t="s">
        <v>29</v>
      </c>
      <c r="F177" s="4" t="s">
        <v>5715</v>
      </c>
      <c r="G177" s="4" t="s">
        <v>16</v>
      </c>
      <c r="H177" s="4" t="s">
        <v>5716</v>
      </c>
      <c r="I177" s="4" t="s">
        <v>16</v>
      </c>
      <c r="J177" s="4" t="s">
        <v>5717</v>
      </c>
      <c r="K177" s="4" t="s">
        <v>16</v>
      </c>
      <c r="L177" s="5">
        <v>4135.7606098628503</v>
      </c>
      <c r="M177" s="4" t="s">
        <v>5713</v>
      </c>
      <c r="N177" s="5">
        <v>5152187.7877709903</v>
      </c>
      <c r="O177" s="4" t="s">
        <v>5718</v>
      </c>
    </row>
    <row r="178" spans="1:15" ht="25.5">
      <c r="A178" s="4" t="s">
        <v>3235</v>
      </c>
      <c r="B178" s="4" t="s">
        <v>27</v>
      </c>
      <c r="C178" s="4" t="s">
        <v>3236</v>
      </c>
      <c r="D178" s="4" t="s">
        <v>4876</v>
      </c>
      <c r="E178" s="4" t="s">
        <v>322</v>
      </c>
      <c r="F178" s="4" t="s">
        <v>5719</v>
      </c>
      <c r="G178" s="4" t="s">
        <v>16</v>
      </c>
      <c r="H178" s="4" t="s">
        <v>5720</v>
      </c>
      <c r="I178" s="4" t="s">
        <v>16</v>
      </c>
      <c r="J178" s="4" t="s">
        <v>5721</v>
      </c>
      <c r="K178" s="4" t="s">
        <v>16</v>
      </c>
      <c r="L178" s="5">
        <v>4061.4741048526598</v>
      </c>
      <c r="M178" s="4" t="s">
        <v>5713</v>
      </c>
      <c r="N178" s="5">
        <v>5156249.2618758399</v>
      </c>
      <c r="O178" s="4" t="s">
        <v>5722</v>
      </c>
    </row>
    <row r="179" spans="1:15" ht="25.5">
      <c r="A179" s="4" t="s">
        <v>3009</v>
      </c>
      <c r="B179" s="4" t="s">
        <v>627</v>
      </c>
      <c r="C179" s="4" t="s">
        <v>3010</v>
      </c>
      <c r="D179" s="4" t="s">
        <v>4876</v>
      </c>
      <c r="E179" s="4" t="s">
        <v>48</v>
      </c>
      <c r="F179" s="4" t="s">
        <v>4910</v>
      </c>
      <c r="G179" s="4" t="s">
        <v>16</v>
      </c>
      <c r="H179" s="4" t="s">
        <v>5723</v>
      </c>
      <c r="I179" s="4" t="s">
        <v>16</v>
      </c>
      <c r="J179" s="4" t="s">
        <v>5724</v>
      </c>
      <c r="K179" s="4" t="s">
        <v>16</v>
      </c>
      <c r="L179" s="5">
        <v>4048.7576649606799</v>
      </c>
      <c r="M179" s="4" t="s">
        <v>5713</v>
      </c>
      <c r="N179" s="5">
        <v>5160298.01954081</v>
      </c>
      <c r="O179" s="4" t="s">
        <v>5725</v>
      </c>
    </row>
    <row r="180" spans="1:15" ht="38.25">
      <c r="A180" s="4" t="s">
        <v>5726</v>
      </c>
      <c r="B180" s="4" t="s">
        <v>20</v>
      </c>
      <c r="C180" s="4" t="s">
        <v>5727</v>
      </c>
      <c r="D180" s="4" t="s">
        <v>4876</v>
      </c>
      <c r="E180" s="4" t="s">
        <v>48</v>
      </c>
      <c r="F180" s="4" t="s">
        <v>5728</v>
      </c>
      <c r="G180" s="4" t="s">
        <v>16</v>
      </c>
      <c r="H180" s="4" t="s">
        <v>5729</v>
      </c>
      <c r="I180" s="4" t="s">
        <v>16</v>
      </c>
      <c r="J180" s="4" t="s">
        <v>5730</v>
      </c>
      <c r="K180" s="4" t="s">
        <v>16</v>
      </c>
      <c r="L180" s="5">
        <v>4023.1229924505001</v>
      </c>
      <c r="M180" s="4" t="s">
        <v>5713</v>
      </c>
      <c r="N180" s="5">
        <v>5164321.1425332604</v>
      </c>
      <c r="O180" s="4" t="s">
        <v>5731</v>
      </c>
    </row>
    <row r="181" spans="1:15" ht="38.25">
      <c r="A181" s="4" t="s">
        <v>3190</v>
      </c>
      <c r="B181" s="4" t="s">
        <v>20</v>
      </c>
      <c r="C181" s="4" t="s">
        <v>3191</v>
      </c>
      <c r="D181" s="4" t="s">
        <v>4876</v>
      </c>
      <c r="E181" s="4" t="s">
        <v>48</v>
      </c>
      <c r="F181" s="4" t="s">
        <v>4910</v>
      </c>
      <c r="G181" s="4" t="s">
        <v>16</v>
      </c>
      <c r="H181" s="4" t="s">
        <v>5732</v>
      </c>
      <c r="I181" s="4" t="s">
        <v>16</v>
      </c>
      <c r="J181" s="4" t="s">
        <v>5733</v>
      </c>
      <c r="K181" s="4" t="s">
        <v>16</v>
      </c>
      <c r="L181" s="5">
        <v>3920.46586537136</v>
      </c>
      <c r="M181" s="4" t="s">
        <v>5713</v>
      </c>
      <c r="N181" s="5">
        <v>5168241.6083986303</v>
      </c>
      <c r="O181" s="4" t="s">
        <v>5734</v>
      </c>
    </row>
    <row r="182" spans="1:15" ht="14.25">
      <c r="A182" s="4" t="s">
        <v>3147</v>
      </c>
      <c r="B182" s="4" t="s">
        <v>20</v>
      </c>
      <c r="C182" s="4" t="s">
        <v>3148</v>
      </c>
      <c r="D182" s="4" t="s">
        <v>4876</v>
      </c>
      <c r="E182" s="4" t="s">
        <v>80</v>
      </c>
      <c r="F182" s="4" t="s">
        <v>5735</v>
      </c>
      <c r="G182" s="4" t="s">
        <v>16</v>
      </c>
      <c r="H182" s="4" t="s">
        <v>5736</v>
      </c>
      <c r="I182" s="4" t="s">
        <v>16</v>
      </c>
      <c r="J182" s="4" t="s">
        <v>5737</v>
      </c>
      <c r="K182" s="4" t="s">
        <v>16</v>
      </c>
      <c r="L182" s="5">
        <v>3892.97797565154</v>
      </c>
      <c r="M182" s="4" t="s">
        <v>5713</v>
      </c>
      <c r="N182" s="5">
        <v>5172134.58637428</v>
      </c>
      <c r="O182" s="4" t="s">
        <v>5738</v>
      </c>
    </row>
    <row r="183" spans="1:15" ht="25.5">
      <c r="A183" s="4" t="s">
        <v>3157</v>
      </c>
      <c r="B183" s="4" t="s">
        <v>20</v>
      </c>
      <c r="C183" s="4" t="s">
        <v>3158</v>
      </c>
      <c r="D183" s="4" t="s">
        <v>4876</v>
      </c>
      <c r="E183" s="4" t="s">
        <v>48</v>
      </c>
      <c r="F183" s="4" t="s">
        <v>5739</v>
      </c>
      <c r="G183" s="4" t="s">
        <v>16</v>
      </c>
      <c r="H183" s="4" t="s">
        <v>3525</v>
      </c>
      <c r="I183" s="4" t="s">
        <v>16</v>
      </c>
      <c r="J183" s="4" t="s">
        <v>5740</v>
      </c>
      <c r="K183" s="4" t="s">
        <v>16</v>
      </c>
      <c r="L183" s="5">
        <v>3874.6069093195601</v>
      </c>
      <c r="M183" s="4" t="s">
        <v>5713</v>
      </c>
      <c r="N183" s="5">
        <v>5176009.1932835998</v>
      </c>
      <c r="O183" s="4" t="s">
        <v>5741</v>
      </c>
    </row>
    <row r="184" spans="1:15" ht="14.25">
      <c r="A184" s="4" t="s">
        <v>5742</v>
      </c>
      <c r="B184" s="4" t="s">
        <v>20</v>
      </c>
      <c r="C184" s="4" t="s">
        <v>5743</v>
      </c>
      <c r="D184" s="4" t="s">
        <v>4876</v>
      </c>
      <c r="E184" s="4" t="s">
        <v>1585</v>
      </c>
      <c r="F184" s="4" t="s">
        <v>5744</v>
      </c>
      <c r="G184" s="4" t="s">
        <v>16</v>
      </c>
      <c r="H184" s="4" t="s">
        <v>5703</v>
      </c>
      <c r="I184" s="4" t="s">
        <v>16</v>
      </c>
      <c r="J184" s="4" t="s">
        <v>5745</v>
      </c>
      <c r="K184" s="4" t="s">
        <v>16</v>
      </c>
      <c r="L184" s="5">
        <v>3717.4743321443302</v>
      </c>
      <c r="M184" s="4" t="s">
        <v>5713</v>
      </c>
      <c r="N184" s="5">
        <v>5179726.6676157396</v>
      </c>
      <c r="O184" s="4" t="s">
        <v>5746</v>
      </c>
    </row>
    <row r="185" spans="1:15" ht="25.5">
      <c r="A185" s="4" t="s">
        <v>2080</v>
      </c>
      <c r="B185" s="4" t="s">
        <v>27</v>
      </c>
      <c r="C185" s="4" t="s">
        <v>2081</v>
      </c>
      <c r="D185" s="4" t="s">
        <v>4876</v>
      </c>
      <c r="E185" s="4" t="s">
        <v>76</v>
      </c>
      <c r="F185" s="4" t="s">
        <v>5747</v>
      </c>
      <c r="G185" s="4" t="s">
        <v>16</v>
      </c>
      <c r="H185" s="4" t="s">
        <v>5748</v>
      </c>
      <c r="I185" s="4" t="s">
        <v>16</v>
      </c>
      <c r="J185" s="4" t="s">
        <v>5749</v>
      </c>
      <c r="K185" s="4" t="s">
        <v>16</v>
      </c>
      <c r="L185" s="5">
        <v>3706.2097647328301</v>
      </c>
      <c r="M185" s="4" t="s">
        <v>5713</v>
      </c>
      <c r="N185" s="5">
        <v>5183432.8773804801</v>
      </c>
      <c r="O185" s="4" t="s">
        <v>5750</v>
      </c>
    </row>
    <row r="186" spans="1:15" ht="14.25">
      <c r="A186" s="4" t="s">
        <v>3287</v>
      </c>
      <c r="B186" s="4" t="s">
        <v>27</v>
      </c>
      <c r="C186" s="4" t="s">
        <v>3288</v>
      </c>
      <c r="D186" s="4" t="s">
        <v>4876</v>
      </c>
      <c r="E186" s="4" t="s">
        <v>99</v>
      </c>
      <c r="F186" s="4" t="s">
        <v>5751</v>
      </c>
      <c r="G186" s="4" t="s">
        <v>16</v>
      </c>
      <c r="H186" s="4" t="s">
        <v>5752</v>
      </c>
      <c r="I186" s="4" t="s">
        <v>16</v>
      </c>
      <c r="J186" s="4" t="s">
        <v>5753</v>
      </c>
      <c r="K186" s="4" t="s">
        <v>16</v>
      </c>
      <c r="L186" s="5">
        <v>3667.8969671623599</v>
      </c>
      <c r="M186" s="4" t="s">
        <v>5713</v>
      </c>
      <c r="N186" s="5">
        <v>5187100.7743476396</v>
      </c>
      <c r="O186" s="4" t="s">
        <v>5754</v>
      </c>
    </row>
    <row r="187" spans="1:15" ht="38.25">
      <c r="A187" s="4" t="s">
        <v>2770</v>
      </c>
      <c r="B187" s="4" t="s">
        <v>20</v>
      </c>
      <c r="C187" s="4" t="s">
        <v>2771</v>
      </c>
      <c r="D187" s="4" t="s">
        <v>4876</v>
      </c>
      <c r="E187" s="4" t="s">
        <v>61</v>
      </c>
      <c r="F187" s="4" t="s">
        <v>5755</v>
      </c>
      <c r="G187" s="4" t="s">
        <v>16</v>
      </c>
      <c r="H187" s="4" t="s">
        <v>4398</v>
      </c>
      <c r="I187" s="4" t="s">
        <v>16</v>
      </c>
      <c r="J187" s="4" t="s">
        <v>5756</v>
      </c>
      <c r="K187" s="4" t="s">
        <v>16</v>
      </c>
      <c r="L187" s="5">
        <v>3637.6582070027598</v>
      </c>
      <c r="M187" s="4" t="s">
        <v>5757</v>
      </c>
      <c r="N187" s="5">
        <v>5190738.4325546399</v>
      </c>
      <c r="O187" s="4" t="s">
        <v>5758</v>
      </c>
    </row>
    <row r="188" spans="1:15" ht="25.5">
      <c r="A188" s="4" t="s">
        <v>2581</v>
      </c>
      <c r="B188" s="4" t="s">
        <v>20</v>
      </c>
      <c r="C188" s="4" t="s">
        <v>2582</v>
      </c>
      <c r="D188" s="4" t="s">
        <v>4876</v>
      </c>
      <c r="E188" s="4" t="s">
        <v>61</v>
      </c>
      <c r="F188" s="4" t="s">
        <v>5759</v>
      </c>
      <c r="G188" s="4" t="s">
        <v>16</v>
      </c>
      <c r="H188" s="4" t="s">
        <v>5760</v>
      </c>
      <c r="I188" s="4" t="s">
        <v>16</v>
      </c>
      <c r="J188" s="4" t="s">
        <v>5761</v>
      </c>
      <c r="K188" s="4" t="s">
        <v>16</v>
      </c>
      <c r="L188" s="5">
        <v>3611.7024052061402</v>
      </c>
      <c r="M188" s="4" t="s">
        <v>5757</v>
      </c>
      <c r="N188" s="5">
        <v>5194350.1349598505</v>
      </c>
      <c r="O188" s="4" t="s">
        <v>5762</v>
      </c>
    </row>
    <row r="189" spans="1:15" ht="51">
      <c r="A189" s="4" t="s">
        <v>3134</v>
      </c>
      <c r="B189" s="4" t="s">
        <v>27</v>
      </c>
      <c r="C189" s="4" t="s">
        <v>3135</v>
      </c>
      <c r="D189" s="4" t="s">
        <v>4876</v>
      </c>
      <c r="E189" s="4" t="s">
        <v>76</v>
      </c>
      <c r="F189" s="4" t="s">
        <v>5671</v>
      </c>
      <c r="G189" s="4" t="s">
        <v>16</v>
      </c>
      <c r="H189" s="4" t="s">
        <v>5763</v>
      </c>
      <c r="I189" s="4" t="s">
        <v>16</v>
      </c>
      <c r="J189" s="4" t="s">
        <v>5764</v>
      </c>
      <c r="K189" s="4" t="s">
        <v>16</v>
      </c>
      <c r="L189" s="5">
        <v>3518.6794565609498</v>
      </c>
      <c r="M189" s="4" t="s">
        <v>5757</v>
      </c>
      <c r="N189" s="5">
        <v>5197868.8144164104</v>
      </c>
      <c r="O189" s="4" t="s">
        <v>5765</v>
      </c>
    </row>
    <row r="190" spans="1:15" ht="25.5">
      <c r="A190" s="4" t="s">
        <v>5766</v>
      </c>
      <c r="B190" s="4" t="s">
        <v>20</v>
      </c>
      <c r="C190" s="4" t="s">
        <v>5767</v>
      </c>
      <c r="D190" s="4" t="s">
        <v>4876</v>
      </c>
      <c r="E190" s="4" t="s">
        <v>1585</v>
      </c>
      <c r="F190" s="4" t="s">
        <v>5564</v>
      </c>
      <c r="G190" s="4" t="s">
        <v>16</v>
      </c>
      <c r="H190" s="4" t="s">
        <v>5370</v>
      </c>
      <c r="I190" s="4" t="s">
        <v>16</v>
      </c>
      <c r="J190" s="4" t="s">
        <v>5768</v>
      </c>
      <c r="K190" s="4" t="s">
        <v>16</v>
      </c>
      <c r="L190" s="5">
        <v>3514.0309117578799</v>
      </c>
      <c r="M190" s="4" t="s">
        <v>5757</v>
      </c>
      <c r="N190" s="5">
        <v>5201382.8453281699</v>
      </c>
      <c r="O190" s="4" t="s">
        <v>5769</v>
      </c>
    </row>
    <row r="191" spans="1:15" ht="38.25">
      <c r="A191" s="4" t="s">
        <v>2824</v>
      </c>
      <c r="B191" s="4" t="s">
        <v>20</v>
      </c>
      <c r="C191" s="4" t="s">
        <v>2825</v>
      </c>
      <c r="D191" s="4" t="s">
        <v>4876</v>
      </c>
      <c r="E191" s="4" t="s">
        <v>48</v>
      </c>
      <c r="F191" s="4" t="s">
        <v>5770</v>
      </c>
      <c r="G191" s="4" t="s">
        <v>16</v>
      </c>
      <c r="H191" s="4" t="s">
        <v>5771</v>
      </c>
      <c r="I191" s="4" t="s">
        <v>16</v>
      </c>
      <c r="J191" s="4" t="s">
        <v>5772</v>
      </c>
      <c r="K191" s="4" t="s">
        <v>16</v>
      </c>
      <c r="L191" s="5">
        <v>3473.1536582492199</v>
      </c>
      <c r="M191" s="4" t="s">
        <v>5757</v>
      </c>
      <c r="N191" s="5">
        <v>5204855.99898641</v>
      </c>
      <c r="O191" s="4" t="s">
        <v>5773</v>
      </c>
    </row>
    <row r="192" spans="1:15" ht="38.25">
      <c r="A192" s="4" t="s">
        <v>2095</v>
      </c>
      <c r="B192" s="4" t="s">
        <v>20</v>
      </c>
      <c r="C192" s="4" t="s">
        <v>2096</v>
      </c>
      <c r="D192" s="4" t="s">
        <v>4876</v>
      </c>
      <c r="E192" s="4" t="s">
        <v>48</v>
      </c>
      <c r="F192" s="4" t="s">
        <v>5421</v>
      </c>
      <c r="G192" s="4" t="s">
        <v>16</v>
      </c>
      <c r="H192" s="4" t="s">
        <v>5774</v>
      </c>
      <c r="I192" s="4" t="s">
        <v>16</v>
      </c>
      <c r="J192" s="4" t="s">
        <v>5775</v>
      </c>
      <c r="K192" s="4" t="s">
        <v>16</v>
      </c>
      <c r="L192" s="5">
        <v>3447.36216910336</v>
      </c>
      <c r="M192" s="4" t="s">
        <v>5757</v>
      </c>
      <c r="N192" s="5">
        <v>5208303.3611555202</v>
      </c>
      <c r="O192" s="4" t="s">
        <v>5776</v>
      </c>
    </row>
    <row r="193" spans="1:15" ht="14.25">
      <c r="A193" s="4" t="s">
        <v>1683</v>
      </c>
      <c r="B193" s="4" t="s">
        <v>27</v>
      </c>
      <c r="C193" s="4" t="s">
        <v>1684</v>
      </c>
      <c r="D193" s="4" t="s">
        <v>4876</v>
      </c>
      <c r="E193" s="4" t="s">
        <v>322</v>
      </c>
      <c r="F193" s="4" t="s">
        <v>5777</v>
      </c>
      <c r="G193" s="4" t="s">
        <v>16</v>
      </c>
      <c r="H193" s="4" t="s">
        <v>5778</v>
      </c>
      <c r="I193" s="4" t="s">
        <v>16</v>
      </c>
      <c r="J193" s="4" t="s">
        <v>5779</v>
      </c>
      <c r="K193" s="4" t="s">
        <v>16</v>
      </c>
      <c r="L193" s="5">
        <v>3421.4661355337198</v>
      </c>
      <c r="M193" s="4" t="s">
        <v>5757</v>
      </c>
      <c r="N193" s="5">
        <v>5211724.82729105</v>
      </c>
      <c r="O193" s="4" t="s">
        <v>5780</v>
      </c>
    </row>
    <row r="194" spans="1:15" ht="25.5">
      <c r="A194" s="4" t="s">
        <v>1895</v>
      </c>
      <c r="B194" s="4" t="s">
        <v>20</v>
      </c>
      <c r="C194" s="4" t="s">
        <v>1896</v>
      </c>
      <c r="D194" s="4" t="s">
        <v>4876</v>
      </c>
      <c r="E194" s="4" t="s">
        <v>48</v>
      </c>
      <c r="F194" s="4" t="s">
        <v>5781</v>
      </c>
      <c r="G194" s="4" t="s">
        <v>16</v>
      </c>
      <c r="H194" s="4" t="s">
        <v>5782</v>
      </c>
      <c r="I194" s="4" t="s">
        <v>16</v>
      </c>
      <c r="J194" s="4" t="s">
        <v>5783</v>
      </c>
      <c r="K194" s="4" t="s">
        <v>16</v>
      </c>
      <c r="L194" s="5">
        <v>3413.2938112225402</v>
      </c>
      <c r="M194" s="4" t="s">
        <v>5757</v>
      </c>
      <c r="N194" s="5">
        <v>5215138.1211022697</v>
      </c>
      <c r="O194" s="4" t="s">
        <v>5784</v>
      </c>
    </row>
    <row r="195" spans="1:15" ht="25.5">
      <c r="A195" s="4" t="s">
        <v>2194</v>
      </c>
      <c r="B195" s="4" t="s">
        <v>27</v>
      </c>
      <c r="C195" s="4" t="s">
        <v>2195</v>
      </c>
      <c r="D195" s="4" t="s">
        <v>4876</v>
      </c>
      <c r="E195" s="4" t="s">
        <v>76</v>
      </c>
      <c r="F195" s="4" t="s">
        <v>5785</v>
      </c>
      <c r="G195" s="4" t="s">
        <v>16</v>
      </c>
      <c r="H195" s="4" t="s">
        <v>5786</v>
      </c>
      <c r="I195" s="4" t="s">
        <v>16</v>
      </c>
      <c r="J195" s="4" t="s">
        <v>5787</v>
      </c>
      <c r="K195" s="4" t="s">
        <v>16</v>
      </c>
      <c r="L195" s="5">
        <v>3409.1876628167201</v>
      </c>
      <c r="M195" s="4" t="s">
        <v>5757</v>
      </c>
      <c r="N195" s="5">
        <v>5218547.3087650901</v>
      </c>
      <c r="O195" s="4" t="s">
        <v>5788</v>
      </c>
    </row>
    <row r="196" spans="1:15" ht="51">
      <c r="A196" s="4" t="s">
        <v>3306</v>
      </c>
      <c r="B196" s="4" t="s">
        <v>20</v>
      </c>
      <c r="C196" s="4" t="s">
        <v>3307</v>
      </c>
      <c r="D196" s="4" t="s">
        <v>4876</v>
      </c>
      <c r="E196" s="4" t="s">
        <v>1481</v>
      </c>
      <c r="F196" s="4" t="s">
        <v>5789</v>
      </c>
      <c r="G196" s="4" t="s">
        <v>16</v>
      </c>
      <c r="H196" s="4" t="s">
        <v>4217</v>
      </c>
      <c r="I196" s="4" t="s">
        <v>16</v>
      </c>
      <c r="J196" s="4" t="s">
        <v>5790</v>
      </c>
      <c r="K196" s="4" t="s">
        <v>16</v>
      </c>
      <c r="L196" s="5">
        <v>3364.2115722782401</v>
      </c>
      <c r="M196" s="4" t="s">
        <v>5757</v>
      </c>
      <c r="N196" s="5">
        <v>5221911.5203373702</v>
      </c>
      <c r="O196" s="4" t="s">
        <v>5791</v>
      </c>
    </row>
    <row r="197" spans="1:15" ht="14.25">
      <c r="A197" s="4" t="s">
        <v>2900</v>
      </c>
      <c r="B197" s="4" t="s">
        <v>627</v>
      </c>
      <c r="C197" s="4" t="s">
        <v>2901</v>
      </c>
      <c r="D197" s="4" t="s">
        <v>4876</v>
      </c>
      <c r="E197" s="4" t="s">
        <v>48</v>
      </c>
      <c r="F197" s="4" t="s">
        <v>5792</v>
      </c>
      <c r="G197" s="4" t="s">
        <v>16</v>
      </c>
      <c r="H197" s="4" t="s">
        <v>5793</v>
      </c>
      <c r="I197" s="4" t="s">
        <v>16</v>
      </c>
      <c r="J197" s="4" t="s">
        <v>5794</v>
      </c>
      <c r="K197" s="4" t="s">
        <v>16</v>
      </c>
      <c r="L197" s="5">
        <v>3350.5388407545402</v>
      </c>
      <c r="M197" s="4" t="s">
        <v>5757</v>
      </c>
      <c r="N197" s="5">
        <v>5225262.0591781205</v>
      </c>
      <c r="O197" s="4" t="s">
        <v>5795</v>
      </c>
    </row>
    <row r="198" spans="1:15" ht="25.5">
      <c r="A198" s="4" t="s">
        <v>5796</v>
      </c>
      <c r="B198" s="4" t="s">
        <v>27</v>
      </c>
      <c r="C198" s="4" t="s">
        <v>5797</v>
      </c>
      <c r="D198" s="4" t="s">
        <v>5798</v>
      </c>
      <c r="E198" s="4" t="s">
        <v>1673</v>
      </c>
      <c r="F198" s="4" t="s">
        <v>5007</v>
      </c>
      <c r="G198" s="4" t="s">
        <v>16</v>
      </c>
      <c r="H198" s="4" t="s">
        <v>4124</v>
      </c>
      <c r="I198" s="4" t="s">
        <v>16</v>
      </c>
      <c r="J198" s="4" t="s">
        <v>5799</v>
      </c>
      <c r="K198" s="4" t="s">
        <v>16</v>
      </c>
      <c r="L198" s="5">
        <v>3346.4202611699802</v>
      </c>
      <c r="M198" s="4" t="s">
        <v>5757</v>
      </c>
      <c r="N198" s="5">
        <v>5228608.4794392902</v>
      </c>
      <c r="O198" s="4" t="s">
        <v>5800</v>
      </c>
    </row>
    <row r="199" spans="1:15" ht="25.5">
      <c r="A199" s="4" t="s">
        <v>2786</v>
      </c>
      <c r="B199" s="4" t="s">
        <v>27</v>
      </c>
      <c r="C199" s="4" t="s">
        <v>2787</v>
      </c>
      <c r="D199" s="4" t="s">
        <v>4876</v>
      </c>
      <c r="E199" s="4" t="s">
        <v>76</v>
      </c>
      <c r="F199" s="4" t="s">
        <v>5801</v>
      </c>
      <c r="G199" s="4" t="s">
        <v>16</v>
      </c>
      <c r="H199" s="4" t="s">
        <v>5802</v>
      </c>
      <c r="I199" s="4" t="s">
        <v>16</v>
      </c>
      <c r="J199" s="4" t="s">
        <v>5803</v>
      </c>
      <c r="K199" s="4" t="s">
        <v>16</v>
      </c>
      <c r="L199" s="5">
        <v>3326.2317624901898</v>
      </c>
      <c r="M199" s="4" t="s">
        <v>5757</v>
      </c>
      <c r="N199" s="5">
        <v>5231934.7112017795</v>
      </c>
      <c r="O199" s="4" t="s">
        <v>5804</v>
      </c>
    </row>
    <row r="200" spans="1:15" ht="38.25">
      <c r="A200" s="4" t="s">
        <v>5805</v>
      </c>
      <c r="B200" s="4" t="s">
        <v>27</v>
      </c>
      <c r="C200" s="4" t="s">
        <v>5806</v>
      </c>
      <c r="D200" s="4" t="s">
        <v>4876</v>
      </c>
      <c r="E200" s="4" t="s">
        <v>76</v>
      </c>
      <c r="F200" s="4" t="s">
        <v>5807</v>
      </c>
      <c r="G200" s="4" t="s">
        <v>16</v>
      </c>
      <c r="H200" s="4" t="s">
        <v>5808</v>
      </c>
      <c r="I200" s="4" t="s">
        <v>16</v>
      </c>
      <c r="J200" s="4" t="s">
        <v>5809</v>
      </c>
      <c r="K200" s="4" t="s">
        <v>16</v>
      </c>
      <c r="L200" s="5">
        <v>3300.3255343400201</v>
      </c>
      <c r="M200" s="4" t="s">
        <v>5757</v>
      </c>
      <c r="N200" s="5">
        <v>5235235.0367361195</v>
      </c>
      <c r="O200" s="4" t="s">
        <v>5810</v>
      </c>
    </row>
    <row r="201" spans="1:15" ht="14.25">
      <c r="A201" s="4" t="s">
        <v>2676</v>
      </c>
      <c r="B201" s="4" t="s">
        <v>27</v>
      </c>
      <c r="C201" s="4" t="s">
        <v>2677</v>
      </c>
      <c r="D201" s="4" t="s">
        <v>4876</v>
      </c>
      <c r="E201" s="4" t="s">
        <v>76</v>
      </c>
      <c r="F201" s="4" t="s">
        <v>5811</v>
      </c>
      <c r="G201" s="4" t="s">
        <v>16</v>
      </c>
      <c r="H201" s="4" t="s">
        <v>5812</v>
      </c>
      <c r="I201" s="4" t="s">
        <v>16</v>
      </c>
      <c r="J201" s="4" t="s">
        <v>5813</v>
      </c>
      <c r="K201" s="4" t="s">
        <v>16</v>
      </c>
      <c r="L201" s="5">
        <v>3295.04833971684</v>
      </c>
      <c r="M201" s="4" t="s">
        <v>5757</v>
      </c>
      <c r="N201" s="5">
        <v>5238530.0850758404</v>
      </c>
      <c r="O201" s="4" t="s">
        <v>5814</v>
      </c>
    </row>
    <row r="202" spans="1:15" ht="38.25">
      <c r="A202" s="4" t="s">
        <v>2090</v>
      </c>
      <c r="B202" s="4" t="s">
        <v>27</v>
      </c>
      <c r="C202" s="4" t="s">
        <v>2091</v>
      </c>
      <c r="D202" s="4" t="s">
        <v>4876</v>
      </c>
      <c r="E202" s="4" t="s">
        <v>322</v>
      </c>
      <c r="F202" s="4" t="s">
        <v>5815</v>
      </c>
      <c r="G202" s="4" t="s">
        <v>16</v>
      </c>
      <c r="H202" s="4" t="s">
        <v>5816</v>
      </c>
      <c r="I202" s="4" t="s">
        <v>16</v>
      </c>
      <c r="J202" s="4" t="s">
        <v>5817</v>
      </c>
      <c r="K202" s="4" t="s">
        <v>16</v>
      </c>
      <c r="L202" s="5">
        <v>3253.28263012759</v>
      </c>
      <c r="M202" s="4" t="s">
        <v>5757</v>
      </c>
      <c r="N202" s="5">
        <v>5241783.3677059701</v>
      </c>
      <c r="O202" s="4" t="s">
        <v>5818</v>
      </c>
    </row>
    <row r="203" spans="1:15" ht="25.5">
      <c r="A203" s="4" t="s">
        <v>1951</v>
      </c>
      <c r="B203" s="4" t="s">
        <v>27</v>
      </c>
      <c r="C203" s="4" t="s">
        <v>1952</v>
      </c>
      <c r="D203" s="4" t="s">
        <v>4876</v>
      </c>
      <c r="E203" s="4" t="s">
        <v>322</v>
      </c>
      <c r="F203" s="4" t="s">
        <v>5819</v>
      </c>
      <c r="G203" s="4" t="s">
        <v>16</v>
      </c>
      <c r="H203" s="4" t="s">
        <v>5820</v>
      </c>
      <c r="I203" s="4" t="s">
        <v>16</v>
      </c>
      <c r="J203" s="4" t="s">
        <v>5821</v>
      </c>
      <c r="K203" s="4" t="s">
        <v>16</v>
      </c>
      <c r="L203" s="5">
        <v>3236.5374443323199</v>
      </c>
      <c r="M203" s="4" t="s">
        <v>5757</v>
      </c>
      <c r="N203" s="5">
        <v>5245019.9051502999</v>
      </c>
      <c r="O203" s="4" t="s">
        <v>5822</v>
      </c>
    </row>
    <row r="204" spans="1:15" ht="25.5">
      <c r="A204" s="4" t="s">
        <v>2618</v>
      </c>
      <c r="B204" s="4" t="s">
        <v>27</v>
      </c>
      <c r="C204" s="4" t="s">
        <v>2619</v>
      </c>
      <c r="D204" s="4" t="s">
        <v>4876</v>
      </c>
      <c r="E204" s="4" t="s">
        <v>322</v>
      </c>
      <c r="F204" s="4" t="s">
        <v>5823</v>
      </c>
      <c r="G204" s="4" t="s">
        <v>16</v>
      </c>
      <c r="H204" s="4" t="s">
        <v>3486</v>
      </c>
      <c r="I204" s="4" t="s">
        <v>16</v>
      </c>
      <c r="J204" s="4" t="s">
        <v>5824</v>
      </c>
      <c r="K204" s="4" t="s">
        <v>16</v>
      </c>
      <c r="L204" s="5">
        <v>3184.1221155213202</v>
      </c>
      <c r="M204" s="4" t="s">
        <v>5757</v>
      </c>
      <c r="N204" s="5">
        <v>5248204.0272658197</v>
      </c>
      <c r="O204" s="4" t="s">
        <v>5825</v>
      </c>
    </row>
    <row r="205" spans="1:15" ht="14.25">
      <c r="A205" s="4" t="s">
        <v>5826</v>
      </c>
      <c r="B205" s="4" t="s">
        <v>27</v>
      </c>
      <c r="C205" s="4" t="s">
        <v>5827</v>
      </c>
      <c r="D205" s="4" t="s">
        <v>4876</v>
      </c>
      <c r="E205" s="4" t="s">
        <v>76</v>
      </c>
      <c r="F205" s="4" t="s">
        <v>5828</v>
      </c>
      <c r="G205" s="4" t="s">
        <v>16</v>
      </c>
      <c r="H205" s="4" t="s">
        <v>5829</v>
      </c>
      <c r="I205" s="4" t="s">
        <v>16</v>
      </c>
      <c r="J205" s="4" t="s">
        <v>5830</v>
      </c>
      <c r="K205" s="4" t="s">
        <v>16</v>
      </c>
      <c r="L205" s="5">
        <v>3149.7855619643401</v>
      </c>
      <c r="M205" s="4" t="s">
        <v>5757</v>
      </c>
      <c r="N205" s="5">
        <v>5251353.8128277902</v>
      </c>
      <c r="O205" s="4" t="s">
        <v>5831</v>
      </c>
    </row>
    <row r="206" spans="1:15" ht="14.25">
      <c r="A206" s="4" t="s">
        <v>5832</v>
      </c>
      <c r="B206" s="4" t="s">
        <v>20</v>
      </c>
      <c r="C206" s="4" t="s">
        <v>5833</v>
      </c>
      <c r="D206" s="4" t="s">
        <v>4876</v>
      </c>
      <c r="E206" s="4" t="s">
        <v>44</v>
      </c>
      <c r="F206" s="4" t="s">
        <v>5834</v>
      </c>
      <c r="G206" s="4" t="s">
        <v>16</v>
      </c>
      <c r="H206" s="4" t="s">
        <v>5835</v>
      </c>
      <c r="I206" s="4" t="s">
        <v>16</v>
      </c>
      <c r="J206" s="4" t="s">
        <v>5836</v>
      </c>
      <c r="K206" s="4" t="s">
        <v>16</v>
      </c>
      <c r="L206" s="5">
        <v>3087.49583442841</v>
      </c>
      <c r="M206" s="4" t="s">
        <v>5837</v>
      </c>
      <c r="N206" s="5">
        <v>5254441.3086622097</v>
      </c>
      <c r="O206" s="4" t="s">
        <v>5838</v>
      </c>
    </row>
    <row r="207" spans="1:15" ht="38.25">
      <c r="A207" s="4" t="s">
        <v>2816</v>
      </c>
      <c r="B207" s="4" t="s">
        <v>20</v>
      </c>
      <c r="C207" s="4" t="s">
        <v>2817</v>
      </c>
      <c r="D207" s="4" t="s">
        <v>4876</v>
      </c>
      <c r="E207" s="4" t="s">
        <v>48</v>
      </c>
      <c r="F207" s="4" t="s">
        <v>5839</v>
      </c>
      <c r="G207" s="4" t="s">
        <v>16</v>
      </c>
      <c r="H207" s="4" t="s">
        <v>3459</v>
      </c>
      <c r="I207" s="4" t="s">
        <v>16</v>
      </c>
      <c r="J207" s="4" t="s">
        <v>5840</v>
      </c>
      <c r="K207" s="4" t="s">
        <v>16</v>
      </c>
      <c r="L207" s="5">
        <v>3078.36353018924</v>
      </c>
      <c r="M207" s="4" t="s">
        <v>5837</v>
      </c>
      <c r="N207" s="5">
        <v>5257519.6721924003</v>
      </c>
      <c r="O207" s="4" t="s">
        <v>5841</v>
      </c>
    </row>
    <row r="208" spans="1:15" ht="25.5">
      <c r="A208" s="4" t="s">
        <v>2716</v>
      </c>
      <c r="B208" s="4" t="s">
        <v>20</v>
      </c>
      <c r="C208" s="4" t="s">
        <v>2717</v>
      </c>
      <c r="D208" s="4" t="s">
        <v>4876</v>
      </c>
      <c r="E208" s="4" t="s">
        <v>61</v>
      </c>
      <c r="F208" s="4" t="s">
        <v>5842</v>
      </c>
      <c r="G208" s="4" t="s">
        <v>16</v>
      </c>
      <c r="H208" s="4" t="s">
        <v>5843</v>
      </c>
      <c r="I208" s="4" t="s">
        <v>16</v>
      </c>
      <c r="J208" s="4" t="s">
        <v>5844</v>
      </c>
      <c r="K208" s="4" t="s">
        <v>16</v>
      </c>
      <c r="L208" s="5">
        <v>3074.2057404861198</v>
      </c>
      <c r="M208" s="4" t="s">
        <v>5837</v>
      </c>
      <c r="N208" s="5">
        <v>5260593.8779328903</v>
      </c>
      <c r="O208" s="4" t="s">
        <v>5845</v>
      </c>
    </row>
    <row r="209" spans="1:15" ht="38.25">
      <c r="A209" s="4" t="s">
        <v>1699</v>
      </c>
      <c r="B209" s="4" t="s">
        <v>20</v>
      </c>
      <c r="C209" s="4" t="s">
        <v>1700</v>
      </c>
      <c r="D209" s="4" t="s">
        <v>4876</v>
      </c>
      <c r="E209" s="4" t="s">
        <v>61</v>
      </c>
      <c r="F209" s="4" t="s">
        <v>5846</v>
      </c>
      <c r="G209" s="4" t="s">
        <v>16</v>
      </c>
      <c r="H209" s="4" t="s">
        <v>5847</v>
      </c>
      <c r="I209" s="4" t="s">
        <v>16</v>
      </c>
      <c r="J209" s="4" t="s">
        <v>5848</v>
      </c>
      <c r="K209" s="4" t="s">
        <v>16</v>
      </c>
      <c r="L209" s="5">
        <v>2987.5554828864001</v>
      </c>
      <c r="M209" s="4" t="s">
        <v>5837</v>
      </c>
      <c r="N209" s="5">
        <v>5263581.4334157798</v>
      </c>
      <c r="O209" s="4" t="s">
        <v>5849</v>
      </c>
    </row>
    <row r="210" spans="1:15" ht="25.5">
      <c r="A210" s="4" t="s">
        <v>2713</v>
      </c>
      <c r="B210" s="4" t="s">
        <v>20</v>
      </c>
      <c r="C210" s="4" t="s">
        <v>2714</v>
      </c>
      <c r="D210" s="4" t="s">
        <v>4876</v>
      </c>
      <c r="E210" s="4" t="s">
        <v>61</v>
      </c>
      <c r="F210" s="4" t="s">
        <v>5850</v>
      </c>
      <c r="G210" s="4" t="s">
        <v>16</v>
      </c>
      <c r="H210" s="4" t="s">
        <v>3754</v>
      </c>
      <c r="I210" s="4" t="s">
        <v>16</v>
      </c>
      <c r="J210" s="4" t="s">
        <v>5851</v>
      </c>
      <c r="K210" s="4" t="s">
        <v>16</v>
      </c>
      <c r="L210" s="5">
        <v>2933.4255797572901</v>
      </c>
      <c r="M210" s="4" t="s">
        <v>5837</v>
      </c>
      <c r="N210" s="5">
        <v>5266514.8589955298</v>
      </c>
      <c r="O210" s="4" t="s">
        <v>5852</v>
      </c>
    </row>
    <row r="211" spans="1:15" ht="25.5">
      <c r="A211" s="4" t="s">
        <v>5853</v>
      </c>
      <c r="B211" s="4" t="s">
        <v>27</v>
      </c>
      <c r="C211" s="4" t="s">
        <v>5854</v>
      </c>
      <c r="D211" s="4" t="s">
        <v>4909</v>
      </c>
      <c r="E211" s="4" t="s">
        <v>1673</v>
      </c>
      <c r="F211" s="4" t="s">
        <v>5702</v>
      </c>
      <c r="G211" s="4" t="s">
        <v>16</v>
      </c>
      <c r="H211" s="4" t="s">
        <v>5109</v>
      </c>
      <c r="I211" s="4" t="s">
        <v>16</v>
      </c>
      <c r="J211" s="4" t="s">
        <v>5855</v>
      </c>
      <c r="K211" s="4" t="s">
        <v>16</v>
      </c>
      <c r="L211" s="5">
        <v>2918.4987983952801</v>
      </c>
      <c r="M211" s="4" t="s">
        <v>5837</v>
      </c>
      <c r="N211" s="5">
        <v>5269433.35779393</v>
      </c>
      <c r="O211" s="4" t="s">
        <v>5856</v>
      </c>
    </row>
    <row r="212" spans="1:15" ht="25.5">
      <c r="A212" s="4" t="s">
        <v>5857</v>
      </c>
      <c r="B212" s="4" t="s">
        <v>27</v>
      </c>
      <c r="C212" s="4" t="s">
        <v>5858</v>
      </c>
      <c r="D212" s="4" t="s">
        <v>4876</v>
      </c>
      <c r="E212" s="4" t="s">
        <v>1800</v>
      </c>
      <c r="F212" s="4" t="s">
        <v>5859</v>
      </c>
      <c r="G212" s="4" t="s">
        <v>16</v>
      </c>
      <c r="H212" s="4" t="s">
        <v>5860</v>
      </c>
      <c r="I212" s="4" t="s">
        <v>16</v>
      </c>
      <c r="J212" s="4" t="s">
        <v>5861</v>
      </c>
      <c r="K212" s="4" t="s">
        <v>16</v>
      </c>
      <c r="L212" s="5">
        <v>2891.0695224526398</v>
      </c>
      <c r="M212" s="4" t="s">
        <v>5837</v>
      </c>
      <c r="N212" s="5">
        <v>5272324.4273163797</v>
      </c>
      <c r="O212" s="4" t="s">
        <v>5862</v>
      </c>
    </row>
    <row r="213" spans="1:15" ht="38.25">
      <c r="A213" s="4" t="s">
        <v>2820</v>
      </c>
      <c r="B213" s="4" t="s">
        <v>27</v>
      </c>
      <c r="C213" s="4" t="s">
        <v>2821</v>
      </c>
      <c r="D213" s="4" t="s">
        <v>4876</v>
      </c>
      <c r="E213" s="4" t="s">
        <v>322</v>
      </c>
      <c r="F213" s="4" t="s">
        <v>5863</v>
      </c>
      <c r="G213" s="4" t="s">
        <v>16</v>
      </c>
      <c r="H213" s="4" t="s">
        <v>5864</v>
      </c>
      <c r="I213" s="4" t="s">
        <v>16</v>
      </c>
      <c r="J213" s="4" t="s">
        <v>5865</v>
      </c>
      <c r="K213" s="4" t="s">
        <v>16</v>
      </c>
      <c r="L213" s="5">
        <v>2883.9069040744298</v>
      </c>
      <c r="M213" s="4" t="s">
        <v>5837</v>
      </c>
      <c r="N213" s="5">
        <v>5275208.3342204597</v>
      </c>
      <c r="O213" s="4" t="s">
        <v>5866</v>
      </c>
    </row>
    <row r="214" spans="1:15" ht="38.25">
      <c r="A214" s="4" t="s">
        <v>1695</v>
      </c>
      <c r="B214" s="4" t="s">
        <v>20</v>
      </c>
      <c r="C214" s="4" t="s">
        <v>1696</v>
      </c>
      <c r="D214" s="4" t="s">
        <v>4876</v>
      </c>
      <c r="E214" s="4" t="s">
        <v>44</v>
      </c>
      <c r="F214" s="4" t="s">
        <v>5867</v>
      </c>
      <c r="G214" s="4" t="s">
        <v>16</v>
      </c>
      <c r="H214" s="4" t="s">
        <v>5868</v>
      </c>
      <c r="I214" s="4" t="s">
        <v>16</v>
      </c>
      <c r="J214" s="4" t="s">
        <v>5869</v>
      </c>
      <c r="K214" s="4" t="s">
        <v>16</v>
      </c>
      <c r="L214" s="5">
        <v>2877.1135011382898</v>
      </c>
      <c r="M214" s="4" t="s">
        <v>5837</v>
      </c>
      <c r="N214" s="5">
        <v>5278085.4477215903</v>
      </c>
      <c r="O214" s="4" t="s">
        <v>5870</v>
      </c>
    </row>
    <row r="215" spans="1:15" ht="25.5">
      <c r="A215" s="4" t="s">
        <v>2443</v>
      </c>
      <c r="B215" s="4" t="s">
        <v>27</v>
      </c>
      <c r="C215" s="4" t="s">
        <v>2444</v>
      </c>
      <c r="D215" s="4" t="s">
        <v>4876</v>
      </c>
      <c r="E215" s="4" t="s">
        <v>76</v>
      </c>
      <c r="F215" s="4" t="s">
        <v>5871</v>
      </c>
      <c r="G215" s="4" t="s">
        <v>16</v>
      </c>
      <c r="H215" s="4" t="s">
        <v>5872</v>
      </c>
      <c r="I215" s="4" t="s">
        <v>16</v>
      </c>
      <c r="J215" s="4" t="s">
        <v>5873</v>
      </c>
      <c r="K215" s="4" t="s">
        <v>16</v>
      </c>
      <c r="L215" s="5">
        <v>2868.1552776991698</v>
      </c>
      <c r="M215" s="4" t="s">
        <v>5837</v>
      </c>
      <c r="N215" s="5">
        <v>5280953.6029992905</v>
      </c>
      <c r="O215" s="4" t="s">
        <v>5874</v>
      </c>
    </row>
    <row r="216" spans="1:15" ht="38.25">
      <c r="A216" s="4" t="s">
        <v>2394</v>
      </c>
      <c r="B216" s="4" t="s">
        <v>20</v>
      </c>
      <c r="C216" s="4" t="s">
        <v>2395</v>
      </c>
      <c r="D216" s="4" t="s">
        <v>4876</v>
      </c>
      <c r="E216" s="4" t="s">
        <v>48</v>
      </c>
      <c r="F216" s="4" t="s">
        <v>5807</v>
      </c>
      <c r="G216" s="4" t="s">
        <v>16</v>
      </c>
      <c r="H216" s="4" t="s">
        <v>5875</v>
      </c>
      <c r="I216" s="4" t="s">
        <v>16</v>
      </c>
      <c r="J216" s="4" t="s">
        <v>5876</v>
      </c>
      <c r="K216" s="4" t="s">
        <v>16</v>
      </c>
      <c r="L216" s="5">
        <v>2844.8876468605999</v>
      </c>
      <c r="M216" s="4" t="s">
        <v>5837</v>
      </c>
      <c r="N216" s="5">
        <v>5283798.49064615</v>
      </c>
      <c r="O216" s="4" t="s">
        <v>5877</v>
      </c>
    </row>
    <row r="217" spans="1:15" ht="25.5">
      <c r="A217" s="4" t="s">
        <v>5878</v>
      </c>
      <c r="B217" s="4" t="s">
        <v>27</v>
      </c>
      <c r="C217" s="4" t="s">
        <v>5879</v>
      </c>
      <c r="D217" s="4" t="s">
        <v>4909</v>
      </c>
      <c r="E217" s="4" t="s">
        <v>1673</v>
      </c>
      <c r="F217" s="4" t="s">
        <v>5463</v>
      </c>
      <c r="G217" s="4" t="s">
        <v>16</v>
      </c>
      <c r="H217" s="4" t="s">
        <v>3667</v>
      </c>
      <c r="I217" s="4" t="s">
        <v>16</v>
      </c>
      <c r="J217" s="4" t="s">
        <v>5880</v>
      </c>
      <c r="K217" s="4" t="s">
        <v>16</v>
      </c>
      <c r="L217" s="5">
        <v>2813.27533052031</v>
      </c>
      <c r="M217" s="4" t="s">
        <v>5837</v>
      </c>
      <c r="N217" s="5">
        <v>5286611.7659766702</v>
      </c>
      <c r="O217" s="4" t="s">
        <v>5881</v>
      </c>
    </row>
    <row r="218" spans="1:15" ht="25.5">
      <c r="A218" s="4" t="s">
        <v>2908</v>
      </c>
      <c r="B218" s="4" t="s">
        <v>20</v>
      </c>
      <c r="C218" s="4" t="s">
        <v>2909</v>
      </c>
      <c r="D218" s="4" t="s">
        <v>4876</v>
      </c>
      <c r="E218" s="4" t="s">
        <v>61</v>
      </c>
      <c r="F218" s="4" t="s">
        <v>5882</v>
      </c>
      <c r="G218" s="4" t="s">
        <v>16</v>
      </c>
      <c r="H218" s="4" t="s">
        <v>5883</v>
      </c>
      <c r="I218" s="4" t="s">
        <v>16</v>
      </c>
      <c r="J218" s="4" t="s">
        <v>5884</v>
      </c>
      <c r="K218" s="4" t="s">
        <v>16</v>
      </c>
      <c r="L218" s="5">
        <v>2809.3265512748399</v>
      </c>
      <c r="M218" s="4" t="s">
        <v>5837</v>
      </c>
      <c r="N218" s="5">
        <v>5289421.0925279502</v>
      </c>
      <c r="O218" s="4" t="s">
        <v>5885</v>
      </c>
    </row>
    <row r="219" spans="1:15" ht="14.25">
      <c r="A219" s="4" t="s">
        <v>1886</v>
      </c>
      <c r="B219" s="4" t="s">
        <v>27</v>
      </c>
      <c r="C219" s="4" t="s">
        <v>1887</v>
      </c>
      <c r="D219" s="4" t="s">
        <v>4876</v>
      </c>
      <c r="E219" s="4" t="s">
        <v>1888</v>
      </c>
      <c r="F219" s="4" t="s">
        <v>5886</v>
      </c>
      <c r="G219" s="4" t="s">
        <v>16</v>
      </c>
      <c r="H219" s="4" t="s">
        <v>5887</v>
      </c>
      <c r="I219" s="4" t="s">
        <v>16</v>
      </c>
      <c r="J219" s="4" t="s">
        <v>5888</v>
      </c>
      <c r="K219" s="4" t="s">
        <v>16</v>
      </c>
      <c r="L219" s="5">
        <v>2798.8066077170201</v>
      </c>
      <c r="M219" s="4" t="s">
        <v>5837</v>
      </c>
      <c r="N219" s="5">
        <v>5292219.8991356697</v>
      </c>
      <c r="O219" s="4" t="s">
        <v>5889</v>
      </c>
    </row>
    <row r="220" spans="1:15" ht="25.5">
      <c r="A220" s="4" t="s">
        <v>2389</v>
      </c>
      <c r="B220" s="4" t="s">
        <v>627</v>
      </c>
      <c r="C220" s="4" t="s">
        <v>2390</v>
      </c>
      <c r="D220" s="4" t="s">
        <v>4876</v>
      </c>
      <c r="E220" s="4" t="s">
        <v>48</v>
      </c>
      <c r="F220" s="4" t="s">
        <v>5605</v>
      </c>
      <c r="G220" s="4" t="s">
        <v>16</v>
      </c>
      <c r="H220" s="4" t="s">
        <v>2391</v>
      </c>
      <c r="I220" s="4" t="s">
        <v>16</v>
      </c>
      <c r="J220" s="4" t="s">
        <v>5890</v>
      </c>
      <c r="K220" s="4" t="s">
        <v>16</v>
      </c>
      <c r="L220" s="5">
        <v>2798.5123001720299</v>
      </c>
      <c r="M220" s="4" t="s">
        <v>5837</v>
      </c>
      <c r="N220" s="5">
        <v>5295018.4114358397</v>
      </c>
      <c r="O220" s="4" t="s">
        <v>5891</v>
      </c>
    </row>
    <row r="221" spans="1:15" ht="14.25">
      <c r="A221" s="4" t="s">
        <v>5892</v>
      </c>
      <c r="B221" s="4" t="s">
        <v>20</v>
      </c>
      <c r="C221" s="4" t="s">
        <v>5893</v>
      </c>
      <c r="D221" s="4" t="s">
        <v>4876</v>
      </c>
      <c r="E221" s="4" t="s">
        <v>1993</v>
      </c>
      <c r="F221" s="4" t="s">
        <v>5894</v>
      </c>
      <c r="G221" s="4" t="s">
        <v>16</v>
      </c>
      <c r="H221" s="4" t="s">
        <v>5895</v>
      </c>
      <c r="I221" s="4" t="s">
        <v>16</v>
      </c>
      <c r="J221" s="4" t="s">
        <v>5896</v>
      </c>
      <c r="K221" s="4" t="s">
        <v>16</v>
      </c>
      <c r="L221" s="5">
        <v>2762.7810546368701</v>
      </c>
      <c r="M221" s="4" t="s">
        <v>5837</v>
      </c>
      <c r="N221" s="5">
        <v>5297781.1924904799</v>
      </c>
      <c r="O221" s="4" t="s">
        <v>5897</v>
      </c>
    </row>
    <row r="222" spans="1:15" ht="25.5">
      <c r="A222" s="4" t="s">
        <v>1516</v>
      </c>
      <c r="B222" s="4" t="s">
        <v>27</v>
      </c>
      <c r="C222" s="4" t="s">
        <v>1517</v>
      </c>
      <c r="D222" s="4" t="s">
        <v>4909</v>
      </c>
      <c r="E222" s="4" t="s">
        <v>29</v>
      </c>
      <c r="F222" s="4" t="s">
        <v>5683</v>
      </c>
      <c r="G222" s="4" t="s">
        <v>16</v>
      </c>
      <c r="H222" s="4" t="s">
        <v>5898</v>
      </c>
      <c r="I222" s="4" t="s">
        <v>16</v>
      </c>
      <c r="J222" s="4" t="s">
        <v>5899</v>
      </c>
      <c r="K222" s="4" t="s">
        <v>16</v>
      </c>
      <c r="L222" s="5">
        <v>2762.2515765112298</v>
      </c>
      <c r="M222" s="4" t="s">
        <v>5837</v>
      </c>
      <c r="N222" s="5">
        <v>5300543.4440669902</v>
      </c>
      <c r="O222" s="4" t="s">
        <v>5900</v>
      </c>
    </row>
    <row r="223" spans="1:15" ht="25.5">
      <c r="A223" s="4" t="s">
        <v>2695</v>
      </c>
      <c r="B223" s="4" t="s">
        <v>20</v>
      </c>
      <c r="C223" s="4" t="s">
        <v>2696</v>
      </c>
      <c r="D223" s="4" t="s">
        <v>4876</v>
      </c>
      <c r="E223" s="4" t="s">
        <v>61</v>
      </c>
      <c r="F223" s="4" t="s">
        <v>5466</v>
      </c>
      <c r="G223" s="4" t="s">
        <v>16</v>
      </c>
      <c r="H223" s="4" t="s">
        <v>5901</v>
      </c>
      <c r="I223" s="4" t="s">
        <v>16</v>
      </c>
      <c r="J223" s="4" t="s">
        <v>5902</v>
      </c>
      <c r="K223" s="4" t="s">
        <v>16</v>
      </c>
      <c r="L223" s="5">
        <v>2713.5334752399499</v>
      </c>
      <c r="M223" s="4" t="s">
        <v>5837</v>
      </c>
      <c r="N223" s="5">
        <v>5303256.9775422299</v>
      </c>
      <c r="O223" s="4" t="s">
        <v>5903</v>
      </c>
    </row>
    <row r="224" spans="1:15" ht="38.25">
      <c r="A224" s="4" t="s">
        <v>2830</v>
      </c>
      <c r="B224" s="4" t="s">
        <v>20</v>
      </c>
      <c r="C224" s="4" t="s">
        <v>2831</v>
      </c>
      <c r="D224" s="4" t="s">
        <v>4876</v>
      </c>
      <c r="E224" s="4" t="s">
        <v>48</v>
      </c>
      <c r="F224" s="4" t="s">
        <v>5904</v>
      </c>
      <c r="G224" s="4" t="s">
        <v>16</v>
      </c>
      <c r="H224" s="4" t="s">
        <v>5905</v>
      </c>
      <c r="I224" s="4" t="s">
        <v>16</v>
      </c>
      <c r="J224" s="4" t="s">
        <v>5906</v>
      </c>
      <c r="K224" s="4" t="s">
        <v>16</v>
      </c>
      <c r="L224" s="5">
        <v>2708.9599065665302</v>
      </c>
      <c r="M224" s="4" t="s">
        <v>5837</v>
      </c>
      <c r="N224" s="5">
        <v>5305965.9374487903</v>
      </c>
      <c r="O224" s="4" t="s">
        <v>5907</v>
      </c>
    </row>
    <row r="225" spans="1:15" ht="38.25">
      <c r="A225" s="4" t="s">
        <v>2287</v>
      </c>
      <c r="B225" s="4" t="s">
        <v>20</v>
      </c>
      <c r="C225" s="4" t="s">
        <v>2288</v>
      </c>
      <c r="D225" s="4" t="s">
        <v>4876</v>
      </c>
      <c r="E225" s="4" t="s">
        <v>48</v>
      </c>
      <c r="F225" s="4" t="s">
        <v>5807</v>
      </c>
      <c r="G225" s="4" t="s">
        <v>16</v>
      </c>
      <c r="H225" s="4" t="s">
        <v>5908</v>
      </c>
      <c r="I225" s="4" t="s">
        <v>16</v>
      </c>
      <c r="J225" s="4" t="s">
        <v>5909</v>
      </c>
      <c r="K225" s="4" t="s">
        <v>16</v>
      </c>
      <c r="L225" s="5">
        <v>2685.6123182336601</v>
      </c>
      <c r="M225" s="4" t="s">
        <v>5837</v>
      </c>
      <c r="N225" s="5">
        <v>5308651.5497670304</v>
      </c>
      <c r="O225" s="4" t="s">
        <v>5910</v>
      </c>
    </row>
    <row r="226" spans="1:15" ht="25.5">
      <c r="A226" s="4" t="s">
        <v>1828</v>
      </c>
      <c r="B226" s="4" t="s">
        <v>27</v>
      </c>
      <c r="C226" s="4" t="s">
        <v>1829</v>
      </c>
      <c r="D226" s="4" t="s">
        <v>4909</v>
      </c>
      <c r="E226" s="4" t="s">
        <v>29</v>
      </c>
      <c r="F226" s="4" t="s">
        <v>5911</v>
      </c>
      <c r="G226" s="4" t="s">
        <v>16</v>
      </c>
      <c r="H226" s="4" t="s">
        <v>5912</v>
      </c>
      <c r="I226" s="4" t="s">
        <v>16</v>
      </c>
      <c r="J226" s="4" t="s">
        <v>5913</v>
      </c>
      <c r="K226" s="4" t="s">
        <v>16</v>
      </c>
      <c r="L226" s="5">
        <v>2683.54503800773</v>
      </c>
      <c r="M226" s="4" t="s">
        <v>5837</v>
      </c>
      <c r="N226" s="5">
        <v>5311335.0948050302</v>
      </c>
      <c r="O226" s="4" t="s">
        <v>5914</v>
      </c>
    </row>
    <row r="227" spans="1:15" ht="25.5">
      <c r="A227" s="4" t="s">
        <v>5915</v>
      </c>
      <c r="B227" s="4" t="s">
        <v>27</v>
      </c>
      <c r="C227" s="4" t="s">
        <v>5916</v>
      </c>
      <c r="D227" s="4" t="s">
        <v>4876</v>
      </c>
      <c r="E227" s="4" t="s">
        <v>76</v>
      </c>
      <c r="F227" s="4" t="s">
        <v>5605</v>
      </c>
      <c r="G227" s="4" t="s">
        <v>16</v>
      </c>
      <c r="H227" s="4" t="s">
        <v>5917</v>
      </c>
      <c r="I227" s="4" t="s">
        <v>16</v>
      </c>
      <c r="J227" s="4" t="s">
        <v>5918</v>
      </c>
      <c r="K227" s="4" t="s">
        <v>16</v>
      </c>
      <c r="L227" s="5">
        <v>2639.99656774086</v>
      </c>
      <c r="M227" s="4" t="s">
        <v>5837</v>
      </c>
      <c r="N227" s="5">
        <v>5313975.0913727703</v>
      </c>
      <c r="O227" s="4" t="s">
        <v>5919</v>
      </c>
    </row>
    <row r="228" spans="1:15" ht="25.5">
      <c r="A228" s="4" t="s">
        <v>2304</v>
      </c>
      <c r="B228" s="4" t="s">
        <v>27</v>
      </c>
      <c r="C228" s="4" t="s">
        <v>2305</v>
      </c>
      <c r="D228" s="4" t="s">
        <v>4876</v>
      </c>
      <c r="E228" s="4" t="s">
        <v>76</v>
      </c>
      <c r="F228" s="4" t="s">
        <v>5421</v>
      </c>
      <c r="G228" s="4" t="s">
        <v>16</v>
      </c>
      <c r="H228" s="4" t="s">
        <v>5920</v>
      </c>
      <c r="I228" s="4" t="s">
        <v>16</v>
      </c>
      <c r="J228" s="4" t="s">
        <v>5921</v>
      </c>
      <c r="K228" s="4" t="s">
        <v>16</v>
      </c>
      <c r="L228" s="5">
        <v>2636.1985867620601</v>
      </c>
      <c r="M228" s="4" t="s">
        <v>5837</v>
      </c>
      <c r="N228" s="5">
        <v>5316611.2899595397</v>
      </c>
      <c r="O228" s="4" t="s">
        <v>5922</v>
      </c>
    </row>
    <row r="229" spans="1:15" ht="14.25">
      <c r="A229" s="4" t="s">
        <v>2321</v>
      </c>
      <c r="B229" s="4" t="s">
        <v>20</v>
      </c>
      <c r="C229" s="4" t="s">
        <v>2322</v>
      </c>
      <c r="D229" s="4" t="s">
        <v>4876</v>
      </c>
      <c r="E229" s="4" t="s">
        <v>44</v>
      </c>
      <c r="F229" s="4" t="s">
        <v>5923</v>
      </c>
      <c r="G229" s="4" t="s">
        <v>16</v>
      </c>
      <c r="H229" s="4" t="s">
        <v>4710</v>
      </c>
      <c r="I229" s="4" t="s">
        <v>16</v>
      </c>
      <c r="J229" s="4" t="s">
        <v>5924</v>
      </c>
      <c r="K229" s="4" t="s">
        <v>16</v>
      </c>
      <c r="L229" s="5">
        <v>2590.6228150164002</v>
      </c>
      <c r="M229" s="4" t="s">
        <v>5837</v>
      </c>
      <c r="N229" s="5">
        <v>5319201.9127745498</v>
      </c>
      <c r="O229" s="4" t="s">
        <v>5925</v>
      </c>
    </row>
    <row r="230" spans="1:15" ht="14.25">
      <c r="A230" s="4" t="s">
        <v>5926</v>
      </c>
      <c r="B230" s="4" t="s">
        <v>20</v>
      </c>
      <c r="C230" s="4" t="s">
        <v>5927</v>
      </c>
      <c r="D230" s="4" t="s">
        <v>4876</v>
      </c>
      <c r="E230" s="4" t="s">
        <v>1190</v>
      </c>
      <c r="F230" s="4" t="s">
        <v>5928</v>
      </c>
      <c r="G230" s="4" t="s">
        <v>16</v>
      </c>
      <c r="H230" s="4" t="s">
        <v>5170</v>
      </c>
      <c r="I230" s="4" t="s">
        <v>16</v>
      </c>
      <c r="J230" s="4" t="s">
        <v>5929</v>
      </c>
      <c r="K230" s="4" t="s">
        <v>16</v>
      </c>
      <c r="L230" s="5">
        <v>2538.5186509262999</v>
      </c>
      <c r="M230" s="4" t="s">
        <v>5837</v>
      </c>
      <c r="N230" s="5">
        <v>5321740.4314254802</v>
      </c>
      <c r="O230" s="4" t="s">
        <v>5930</v>
      </c>
    </row>
    <row r="231" spans="1:15" ht="25.5">
      <c r="A231" s="4" t="s">
        <v>5931</v>
      </c>
      <c r="B231" s="4" t="s">
        <v>20</v>
      </c>
      <c r="C231" s="4" t="s">
        <v>5932</v>
      </c>
      <c r="D231" s="4" t="s">
        <v>4876</v>
      </c>
      <c r="E231" s="4" t="s">
        <v>1585</v>
      </c>
      <c r="F231" s="4" t="s">
        <v>5744</v>
      </c>
      <c r="G231" s="4" t="s">
        <v>16</v>
      </c>
      <c r="H231" s="4" t="s">
        <v>5109</v>
      </c>
      <c r="I231" s="4" t="s">
        <v>16</v>
      </c>
      <c r="J231" s="4" t="s">
        <v>5933</v>
      </c>
      <c r="K231" s="4" t="s">
        <v>16</v>
      </c>
      <c r="L231" s="5">
        <v>2537.3237505112102</v>
      </c>
      <c r="M231" s="4" t="s">
        <v>5837</v>
      </c>
      <c r="N231" s="5">
        <v>5324277.7551759901</v>
      </c>
      <c r="O231" s="4" t="s">
        <v>5934</v>
      </c>
    </row>
    <row r="232" spans="1:15" ht="14.25">
      <c r="A232" s="4" t="s">
        <v>1991</v>
      </c>
      <c r="B232" s="4" t="s">
        <v>20</v>
      </c>
      <c r="C232" s="4" t="s">
        <v>1992</v>
      </c>
      <c r="D232" s="4" t="s">
        <v>4876</v>
      </c>
      <c r="E232" s="4" t="s">
        <v>1993</v>
      </c>
      <c r="F232" s="4" t="s">
        <v>5935</v>
      </c>
      <c r="G232" s="4" t="s">
        <v>16</v>
      </c>
      <c r="H232" s="4" t="s">
        <v>5936</v>
      </c>
      <c r="I232" s="4" t="s">
        <v>16</v>
      </c>
      <c r="J232" s="4" t="s">
        <v>5937</v>
      </c>
      <c r="K232" s="4" t="s">
        <v>16</v>
      </c>
      <c r="L232" s="5">
        <v>2506.3699039426201</v>
      </c>
      <c r="M232" s="4" t="s">
        <v>5938</v>
      </c>
      <c r="N232" s="5">
        <v>5326784.1250799298</v>
      </c>
      <c r="O232" s="4" t="s">
        <v>5939</v>
      </c>
    </row>
    <row r="233" spans="1:15" ht="25.5">
      <c r="A233" s="4" t="s">
        <v>2122</v>
      </c>
      <c r="B233" s="4" t="s">
        <v>27</v>
      </c>
      <c r="C233" s="4" t="s">
        <v>2123</v>
      </c>
      <c r="D233" s="4" t="s">
        <v>4876</v>
      </c>
      <c r="E233" s="4" t="s">
        <v>76</v>
      </c>
      <c r="F233" s="4" t="s">
        <v>5940</v>
      </c>
      <c r="G233" s="4" t="s">
        <v>16</v>
      </c>
      <c r="H233" s="4" t="s">
        <v>5941</v>
      </c>
      <c r="I233" s="4" t="s">
        <v>16</v>
      </c>
      <c r="J233" s="4" t="s">
        <v>5942</v>
      </c>
      <c r="K233" s="4" t="s">
        <v>16</v>
      </c>
      <c r="L233" s="5">
        <v>2482.4003464940301</v>
      </c>
      <c r="M233" s="4" t="s">
        <v>5938</v>
      </c>
      <c r="N233" s="5">
        <v>5329266.5254264297</v>
      </c>
      <c r="O233" s="4" t="s">
        <v>5943</v>
      </c>
    </row>
    <row r="234" spans="1:15" ht="25.5">
      <c r="A234" s="4" t="s">
        <v>2335</v>
      </c>
      <c r="B234" s="4" t="s">
        <v>27</v>
      </c>
      <c r="C234" s="4" t="s">
        <v>2336</v>
      </c>
      <c r="D234" s="4" t="s">
        <v>4876</v>
      </c>
      <c r="E234" s="4" t="s">
        <v>76</v>
      </c>
      <c r="F234" s="4" t="s">
        <v>5828</v>
      </c>
      <c r="G234" s="4" t="s">
        <v>16</v>
      </c>
      <c r="H234" s="4" t="s">
        <v>5944</v>
      </c>
      <c r="I234" s="4" t="s">
        <v>16</v>
      </c>
      <c r="J234" s="4" t="s">
        <v>5945</v>
      </c>
      <c r="K234" s="4" t="s">
        <v>16</v>
      </c>
      <c r="L234" s="5">
        <v>2467.9380347142101</v>
      </c>
      <c r="M234" s="4" t="s">
        <v>5938</v>
      </c>
      <c r="N234" s="5">
        <v>5331734.4634611402</v>
      </c>
      <c r="O234" s="4" t="s">
        <v>5946</v>
      </c>
    </row>
    <row r="235" spans="1:15" ht="25.5">
      <c r="A235" s="6" t="s">
        <v>5947</v>
      </c>
      <c r="B235" s="6" t="s">
        <v>27</v>
      </c>
      <c r="C235" s="6" t="s">
        <v>5948</v>
      </c>
      <c r="D235" s="6" t="s">
        <v>4909</v>
      </c>
      <c r="E235" s="6" t="s">
        <v>1673</v>
      </c>
      <c r="F235" s="6" t="s">
        <v>5949</v>
      </c>
      <c r="G235" s="6" t="s">
        <v>16</v>
      </c>
      <c r="H235" s="6" t="s">
        <v>5950</v>
      </c>
      <c r="I235" s="6" t="s">
        <v>16</v>
      </c>
      <c r="J235" s="6" t="s">
        <v>5951</v>
      </c>
      <c r="K235" s="6" t="s">
        <v>16</v>
      </c>
      <c r="L235" s="7">
        <v>2467.8145290502898</v>
      </c>
      <c r="M235" s="6" t="s">
        <v>5938</v>
      </c>
      <c r="N235" s="7">
        <v>5334202.2779901903</v>
      </c>
      <c r="O235" s="6" t="s">
        <v>5952</v>
      </c>
    </row>
    <row r="236" spans="1:15" ht="38.25">
      <c r="A236" s="6" t="s">
        <v>2804</v>
      </c>
      <c r="B236" s="6" t="s">
        <v>27</v>
      </c>
      <c r="C236" s="6" t="s">
        <v>2805</v>
      </c>
      <c r="D236" s="6" t="s">
        <v>4876</v>
      </c>
      <c r="E236" s="6" t="s">
        <v>322</v>
      </c>
      <c r="F236" s="6" t="s">
        <v>5953</v>
      </c>
      <c r="G236" s="6" t="s">
        <v>16</v>
      </c>
      <c r="H236" s="6" t="s">
        <v>5954</v>
      </c>
      <c r="I236" s="6" t="s">
        <v>16</v>
      </c>
      <c r="J236" s="6" t="s">
        <v>5955</v>
      </c>
      <c r="K236" s="6" t="s">
        <v>16</v>
      </c>
      <c r="L236" s="7">
        <v>2421.5785795776401</v>
      </c>
      <c r="M236" s="6" t="s">
        <v>5938</v>
      </c>
      <c r="N236" s="7">
        <v>5336623.8565697698</v>
      </c>
      <c r="O236" s="6" t="s">
        <v>5956</v>
      </c>
    </row>
    <row r="237" spans="1:15" ht="14.25">
      <c r="A237" s="6" t="s">
        <v>5957</v>
      </c>
      <c r="B237" s="6" t="s">
        <v>27</v>
      </c>
      <c r="C237" s="6" t="s">
        <v>5958</v>
      </c>
      <c r="D237" s="6" t="s">
        <v>4876</v>
      </c>
      <c r="E237" s="6" t="s">
        <v>76</v>
      </c>
      <c r="F237" s="6" t="s">
        <v>5959</v>
      </c>
      <c r="G237" s="6" t="s">
        <v>16</v>
      </c>
      <c r="H237" s="6" t="s">
        <v>5960</v>
      </c>
      <c r="I237" s="6" t="s">
        <v>16</v>
      </c>
      <c r="J237" s="6" t="s">
        <v>5961</v>
      </c>
      <c r="K237" s="6" t="s">
        <v>16</v>
      </c>
      <c r="L237" s="7">
        <v>2362.9538447106202</v>
      </c>
      <c r="M237" s="6" t="s">
        <v>5938</v>
      </c>
      <c r="N237" s="7">
        <v>5338986.81041448</v>
      </c>
      <c r="O237" s="6" t="s">
        <v>5962</v>
      </c>
    </row>
    <row r="238" spans="1:15" ht="25.5">
      <c r="A238" s="6" t="s">
        <v>2917</v>
      </c>
      <c r="B238" s="6" t="s">
        <v>20</v>
      </c>
      <c r="C238" s="6" t="s">
        <v>2918</v>
      </c>
      <c r="D238" s="6" t="s">
        <v>4876</v>
      </c>
      <c r="E238" s="6" t="s">
        <v>61</v>
      </c>
      <c r="F238" s="6" t="s">
        <v>5963</v>
      </c>
      <c r="G238" s="6" t="s">
        <v>16</v>
      </c>
      <c r="H238" s="6" t="s">
        <v>5964</v>
      </c>
      <c r="I238" s="6" t="s">
        <v>16</v>
      </c>
      <c r="J238" s="6" t="s">
        <v>5965</v>
      </c>
      <c r="K238" s="6" t="s">
        <v>16</v>
      </c>
      <c r="L238" s="7">
        <v>2356.17145025741</v>
      </c>
      <c r="M238" s="6" t="s">
        <v>5938</v>
      </c>
      <c r="N238" s="7">
        <v>5341342.9818647401</v>
      </c>
      <c r="O238" s="6" t="s">
        <v>5966</v>
      </c>
    </row>
    <row r="239" spans="1:15" ht="25.5">
      <c r="A239" s="6" t="s">
        <v>2723</v>
      </c>
      <c r="B239" s="6" t="s">
        <v>20</v>
      </c>
      <c r="C239" s="6" t="s">
        <v>2724</v>
      </c>
      <c r="D239" s="6" t="s">
        <v>4876</v>
      </c>
      <c r="E239" s="6" t="s">
        <v>61</v>
      </c>
      <c r="F239" s="6" t="s">
        <v>5967</v>
      </c>
      <c r="G239" s="6" t="s">
        <v>16</v>
      </c>
      <c r="H239" s="6" t="s">
        <v>5968</v>
      </c>
      <c r="I239" s="6" t="s">
        <v>16</v>
      </c>
      <c r="J239" s="6" t="s">
        <v>5969</v>
      </c>
      <c r="K239" s="6" t="s">
        <v>16</v>
      </c>
      <c r="L239" s="7">
        <v>2293.25389746879</v>
      </c>
      <c r="M239" s="6" t="s">
        <v>5938</v>
      </c>
      <c r="N239" s="7">
        <v>5343636.2357622096</v>
      </c>
      <c r="O239" s="6" t="s">
        <v>5970</v>
      </c>
    </row>
    <row r="240" spans="1:15" ht="25.5">
      <c r="A240" s="6" t="s">
        <v>2223</v>
      </c>
      <c r="B240" s="6" t="s">
        <v>575</v>
      </c>
      <c r="C240" s="6" t="s">
        <v>2224</v>
      </c>
      <c r="D240" s="6" t="s">
        <v>4909</v>
      </c>
      <c r="E240" s="6" t="s">
        <v>1673</v>
      </c>
      <c r="F240" s="6" t="s">
        <v>5971</v>
      </c>
      <c r="G240" s="6" t="s">
        <v>4946</v>
      </c>
      <c r="H240" s="6" t="s">
        <v>5972</v>
      </c>
      <c r="I240" s="6" t="s">
        <v>5973</v>
      </c>
      <c r="J240" s="6" t="s">
        <v>5974</v>
      </c>
      <c r="K240" s="6" t="s">
        <v>4720</v>
      </c>
      <c r="L240" s="7">
        <v>2284.75967277368</v>
      </c>
      <c r="M240" s="6" t="s">
        <v>5938</v>
      </c>
      <c r="N240" s="7">
        <v>5345920.9954349799</v>
      </c>
      <c r="O240" s="6" t="s">
        <v>5975</v>
      </c>
    </row>
    <row r="241" spans="1:15" ht="25.5">
      <c r="A241" s="6" t="s">
        <v>1914</v>
      </c>
      <c r="B241" s="6" t="s">
        <v>27</v>
      </c>
      <c r="C241" s="6" t="s">
        <v>1915</v>
      </c>
      <c r="D241" s="6" t="s">
        <v>4876</v>
      </c>
      <c r="E241" s="6" t="s">
        <v>44</v>
      </c>
      <c r="F241" s="6" t="s">
        <v>5976</v>
      </c>
      <c r="G241" s="6" t="s">
        <v>16</v>
      </c>
      <c r="H241" s="6" t="s">
        <v>5977</v>
      </c>
      <c r="I241" s="6" t="s">
        <v>16</v>
      </c>
      <c r="J241" s="6" t="s">
        <v>5978</v>
      </c>
      <c r="K241" s="6" t="s">
        <v>16</v>
      </c>
      <c r="L241" s="7">
        <v>2284.18039201895</v>
      </c>
      <c r="M241" s="6" t="s">
        <v>5938</v>
      </c>
      <c r="N241" s="7">
        <v>5348205.1758270003</v>
      </c>
      <c r="O241" s="6" t="s">
        <v>5979</v>
      </c>
    </row>
    <row r="242" spans="1:15" ht="38.25">
      <c r="A242" s="6" t="s">
        <v>2346</v>
      </c>
      <c r="B242" s="6" t="s">
        <v>20</v>
      </c>
      <c r="C242" s="6" t="s">
        <v>2347</v>
      </c>
      <c r="D242" s="6" t="s">
        <v>4876</v>
      </c>
      <c r="E242" s="6" t="s">
        <v>48</v>
      </c>
      <c r="F242" s="6" t="s">
        <v>5605</v>
      </c>
      <c r="G242" s="6" t="s">
        <v>16</v>
      </c>
      <c r="H242" s="6" t="s">
        <v>5980</v>
      </c>
      <c r="I242" s="6" t="s">
        <v>16</v>
      </c>
      <c r="J242" s="6" t="s">
        <v>5981</v>
      </c>
      <c r="K242" s="6" t="s">
        <v>16</v>
      </c>
      <c r="L242" s="7">
        <v>2228.2554508912599</v>
      </c>
      <c r="M242" s="6" t="s">
        <v>5938</v>
      </c>
      <c r="N242" s="7">
        <v>5350433.4312778898</v>
      </c>
      <c r="O242" s="6" t="s">
        <v>5982</v>
      </c>
    </row>
    <row r="243" spans="1:15" ht="14.25">
      <c r="A243" s="6" t="s">
        <v>2674</v>
      </c>
      <c r="B243" s="6" t="s">
        <v>27</v>
      </c>
      <c r="C243" s="6" t="s">
        <v>2675</v>
      </c>
      <c r="D243" s="6" t="s">
        <v>4876</v>
      </c>
      <c r="E243" s="6" t="s">
        <v>76</v>
      </c>
      <c r="F243" s="6" t="s">
        <v>5983</v>
      </c>
      <c r="G243" s="6" t="s">
        <v>16</v>
      </c>
      <c r="H243" s="6" t="s">
        <v>5984</v>
      </c>
      <c r="I243" s="6" t="s">
        <v>16</v>
      </c>
      <c r="J243" s="6" t="s">
        <v>5985</v>
      </c>
      <c r="K243" s="6" t="s">
        <v>16</v>
      </c>
      <c r="L243" s="7">
        <v>2218.7305143838898</v>
      </c>
      <c r="M243" s="6" t="s">
        <v>5938</v>
      </c>
      <c r="N243" s="7">
        <v>5352652.1617922699</v>
      </c>
      <c r="O243" s="6" t="s">
        <v>5986</v>
      </c>
    </row>
    <row r="244" spans="1:15" ht="25.5">
      <c r="A244" s="6" t="s">
        <v>5987</v>
      </c>
      <c r="B244" s="6" t="s">
        <v>20</v>
      </c>
      <c r="C244" s="6" t="s">
        <v>5988</v>
      </c>
      <c r="D244" s="6" t="s">
        <v>4871</v>
      </c>
      <c r="E244" s="6" t="s">
        <v>1673</v>
      </c>
      <c r="F244" s="6" t="s">
        <v>5989</v>
      </c>
      <c r="G244" s="6" t="s">
        <v>16</v>
      </c>
      <c r="H244" s="6" t="s">
        <v>5990</v>
      </c>
      <c r="I244" s="6" t="s">
        <v>16</v>
      </c>
      <c r="J244" s="6" t="s">
        <v>5991</v>
      </c>
      <c r="K244" s="6" t="s">
        <v>16</v>
      </c>
      <c r="L244" s="7">
        <v>2218.6636635097302</v>
      </c>
      <c r="M244" s="6" t="s">
        <v>5938</v>
      </c>
      <c r="N244" s="7">
        <v>5354870.8254557801</v>
      </c>
      <c r="O244" s="6" t="s">
        <v>5992</v>
      </c>
    </row>
    <row r="245" spans="1:15" ht="14.25">
      <c r="A245" s="6" t="s">
        <v>2575</v>
      </c>
      <c r="B245" s="6" t="s">
        <v>27</v>
      </c>
      <c r="C245" s="6" t="s">
        <v>2576</v>
      </c>
      <c r="D245" s="6" t="s">
        <v>4876</v>
      </c>
      <c r="E245" s="6" t="s">
        <v>322</v>
      </c>
      <c r="F245" s="6" t="s">
        <v>5993</v>
      </c>
      <c r="G245" s="6" t="s">
        <v>16</v>
      </c>
      <c r="H245" s="6" t="s">
        <v>4604</v>
      </c>
      <c r="I245" s="6" t="s">
        <v>16</v>
      </c>
      <c r="J245" s="6" t="s">
        <v>5994</v>
      </c>
      <c r="K245" s="6" t="s">
        <v>16</v>
      </c>
      <c r="L245" s="7">
        <v>2218.4491511876399</v>
      </c>
      <c r="M245" s="6" t="s">
        <v>5938</v>
      </c>
      <c r="N245" s="7">
        <v>5357089.2746069701</v>
      </c>
      <c r="O245" s="6" t="s">
        <v>5995</v>
      </c>
    </row>
    <row r="246" spans="1:15" ht="14.25">
      <c r="A246" s="6" t="s">
        <v>2166</v>
      </c>
      <c r="B246" s="6" t="s">
        <v>27</v>
      </c>
      <c r="C246" s="6" t="s">
        <v>2167</v>
      </c>
      <c r="D246" s="6" t="s">
        <v>4876</v>
      </c>
      <c r="E246" s="6" t="s">
        <v>99</v>
      </c>
      <c r="F246" s="6" t="s">
        <v>5996</v>
      </c>
      <c r="G246" s="6" t="s">
        <v>16</v>
      </c>
      <c r="H246" s="6" t="s">
        <v>5997</v>
      </c>
      <c r="I246" s="6" t="s">
        <v>16</v>
      </c>
      <c r="J246" s="6" t="s">
        <v>5998</v>
      </c>
      <c r="K246" s="6" t="s">
        <v>16</v>
      </c>
      <c r="L246" s="7">
        <v>2203.5317629906899</v>
      </c>
      <c r="M246" s="6" t="s">
        <v>5938</v>
      </c>
      <c r="N246" s="7">
        <v>5359292.8063699603</v>
      </c>
      <c r="O246" s="6" t="s">
        <v>5999</v>
      </c>
    </row>
    <row r="247" spans="1:15" ht="14.25">
      <c r="A247" s="6" t="s">
        <v>3182</v>
      </c>
      <c r="B247" s="6" t="s">
        <v>27</v>
      </c>
      <c r="C247" s="6" t="s">
        <v>3183</v>
      </c>
      <c r="D247" s="6" t="s">
        <v>4876</v>
      </c>
      <c r="E247" s="6" t="s">
        <v>76</v>
      </c>
      <c r="F247" s="6" t="s">
        <v>5871</v>
      </c>
      <c r="G247" s="6" t="s">
        <v>16</v>
      </c>
      <c r="H247" s="6" t="s">
        <v>6000</v>
      </c>
      <c r="I247" s="6" t="s">
        <v>16</v>
      </c>
      <c r="J247" s="6" t="s">
        <v>6001</v>
      </c>
      <c r="K247" s="6" t="s">
        <v>16</v>
      </c>
      <c r="L247" s="7">
        <v>2176.8427820623901</v>
      </c>
      <c r="M247" s="6" t="s">
        <v>5938</v>
      </c>
      <c r="N247" s="7">
        <v>5361469.64915202</v>
      </c>
      <c r="O247" s="6" t="s">
        <v>6002</v>
      </c>
    </row>
    <row r="248" spans="1:15" ht="14.25">
      <c r="A248" s="6" t="s">
        <v>2838</v>
      </c>
      <c r="B248" s="6" t="s">
        <v>627</v>
      </c>
      <c r="C248" s="6" t="s">
        <v>2839</v>
      </c>
      <c r="D248" s="6" t="s">
        <v>4876</v>
      </c>
      <c r="E248" s="6" t="s">
        <v>48</v>
      </c>
      <c r="F248" s="6" t="s">
        <v>5605</v>
      </c>
      <c r="G248" s="6" t="s">
        <v>16</v>
      </c>
      <c r="H248" s="6" t="s">
        <v>6003</v>
      </c>
      <c r="I248" s="6" t="s">
        <v>16</v>
      </c>
      <c r="J248" s="6" t="s">
        <v>6004</v>
      </c>
      <c r="K248" s="6" t="s">
        <v>16</v>
      </c>
      <c r="L248" s="7">
        <v>2173.4046098078902</v>
      </c>
      <c r="M248" s="6" t="s">
        <v>5938</v>
      </c>
      <c r="N248" s="7">
        <v>5363643.0537618296</v>
      </c>
      <c r="O248" s="6" t="s">
        <v>6005</v>
      </c>
    </row>
    <row r="249" spans="1:15" ht="25.5">
      <c r="A249" s="6" t="s">
        <v>2818</v>
      </c>
      <c r="B249" s="6" t="s">
        <v>20</v>
      </c>
      <c r="C249" s="6" t="s">
        <v>2819</v>
      </c>
      <c r="D249" s="6" t="s">
        <v>4876</v>
      </c>
      <c r="E249" s="6" t="s">
        <v>48</v>
      </c>
      <c r="F249" s="6" t="s">
        <v>6006</v>
      </c>
      <c r="G249" s="6" t="s">
        <v>16</v>
      </c>
      <c r="H249" s="6" t="s">
        <v>6007</v>
      </c>
      <c r="I249" s="6" t="s">
        <v>16</v>
      </c>
      <c r="J249" s="6" t="s">
        <v>6008</v>
      </c>
      <c r="K249" s="6" t="s">
        <v>16</v>
      </c>
      <c r="L249" s="7">
        <v>2173.3246523135999</v>
      </c>
      <c r="M249" s="6" t="s">
        <v>5938</v>
      </c>
      <c r="N249" s="7">
        <v>5365816.3784141503</v>
      </c>
      <c r="O249" s="6" t="s">
        <v>6009</v>
      </c>
    </row>
    <row r="250" spans="1:15" ht="25.5">
      <c r="A250" s="6" t="s">
        <v>6010</v>
      </c>
      <c r="B250" s="6" t="s">
        <v>20</v>
      </c>
      <c r="C250" s="6" t="s">
        <v>6011</v>
      </c>
      <c r="D250" s="6" t="s">
        <v>4871</v>
      </c>
      <c r="E250" s="6" t="s">
        <v>1673</v>
      </c>
      <c r="F250" s="6" t="s">
        <v>6012</v>
      </c>
      <c r="G250" s="6" t="s">
        <v>16</v>
      </c>
      <c r="H250" s="6" t="s">
        <v>5136</v>
      </c>
      <c r="I250" s="6" t="s">
        <v>16</v>
      </c>
      <c r="J250" s="6" t="s">
        <v>6013</v>
      </c>
      <c r="K250" s="6" t="s">
        <v>16</v>
      </c>
      <c r="L250" s="7">
        <v>2098.5694341824001</v>
      </c>
      <c r="M250" s="6" t="s">
        <v>5938</v>
      </c>
      <c r="N250" s="7">
        <v>5367914.9478483303</v>
      </c>
      <c r="O250" s="6" t="s">
        <v>6014</v>
      </c>
    </row>
    <row r="251" spans="1:15" ht="14.25">
      <c r="A251" s="6" t="s">
        <v>6015</v>
      </c>
      <c r="B251" s="6" t="s">
        <v>27</v>
      </c>
      <c r="C251" s="6" t="s">
        <v>6016</v>
      </c>
      <c r="D251" s="6" t="s">
        <v>4871</v>
      </c>
      <c r="E251" s="6" t="s">
        <v>1673</v>
      </c>
      <c r="F251" s="6" t="s">
        <v>6017</v>
      </c>
      <c r="G251" s="6" t="s">
        <v>16</v>
      </c>
      <c r="H251" s="6" t="s">
        <v>6018</v>
      </c>
      <c r="I251" s="6" t="s">
        <v>16</v>
      </c>
      <c r="J251" s="6" t="s">
        <v>6019</v>
      </c>
      <c r="K251" s="6" t="s">
        <v>16</v>
      </c>
      <c r="L251" s="7">
        <v>2095.3972519702702</v>
      </c>
      <c r="M251" s="6" t="s">
        <v>5938</v>
      </c>
      <c r="N251" s="7">
        <v>5370010.3451003004</v>
      </c>
      <c r="O251" s="6" t="s">
        <v>6020</v>
      </c>
    </row>
    <row r="252" spans="1:15" ht="14.25">
      <c r="A252" s="6" t="s">
        <v>2963</v>
      </c>
      <c r="B252" s="6" t="s">
        <v>627</v>
      </c>
      <c r="C252" s="6" t="s">
        <v>1159</v>
      </c>
      <c r="D252" s="6" t="s">
        <v>4876</v>
      </c>
      <c r="E252" s="6" t="s">
        <v>48</v>
      </c>
      <c r="F252" s="6" t="s">
        <v>4921</v>
      </c>
      <c r="G252" s="6" t="s">
        <v>16</v>
      </c>
      <c r="H252" s="6" t="s">
        <v>2964</v>
      </c>
      <c r="I252" s="6" t="s">
        <v>16</v>
      </c>
      <c r="J252" s="6" t="s">
        <v>6021</v>
      </c>
      <c r="K252" s="6" t="s">
        <v>16</v>
      </c>
      <c r="L252" s="7">
        <v>2078.5750215792</v>
      </c>
      <c r="M252" s="6" t="s">
        <v>5938</v>
      </c>
      <c r="N252" s="7">
        <v>5372088.9201218802</v>
      </c>
      <c r="O252" s="6" t="s">
        <v>6022</v>
      </c>
    </row>
    <row r="253" spans="1:15" ht="38.25">
      <c r="A253" s="6" t="s">
        <v>2802</v>
      </c>
      <c r="B253" s="6" t="s">
        <v>27</v>
      </c>
      <c r="C253" s="6" t="s">
        <v>2803</v>
      </c>
      <c r="D253" s="6" t="s">
        <v>4876</v>
      </c>
      <c r="E253" s="6" t="s">
        <v>322</v>
      </c>
      <c r="F253" s="6" t="s">
        <v>6023</v>
      </c>
      <c r="G253" s="6" t="s">
        <v>16</v>
      </c>
      <c r="H253" s="6" t="s">
        <v>6024</v>
      </c>
      <c r="I253" s="6" t="s">
        <v>16</v>
      </c>
      <c r="J253" s="6" t="s">
        <v>6025</v>
      </c>
      <c r="K253" s="6" t="s">
        <v>16</v>
      </c>
      <c r="L253" s="7">
        <v>2051.2395532186001</v>
      </c>
      <c r="M253" s="6" t="s">
        <v>5938</v>
      </c>
      <c r="N253" s="7">
        <v>5374140.1596750999</v>
      </c>
      <c r="O253" s="6" t="s">
        <v>6026</v>
      </c>
    </row>
    <row r="254" spans="1:15" ht="25.5">
      <c r="A254" s="6" t="s">
        <v>6027</v>
      </c>
      <c r="B254" s="6" t="s">
        <v>575</v>
      </c>
      <c r="C254" s="6" t="s">
        <v>3006</v>
      </c>
      <c r="D254" s="6" t="s">
        <v>4871</v>
      </c>
      <c r="E254" s="6" t="s">
        <v>2357</v>
      </c>
      <c r="F254" s="6" t="s">
        <v>6028</v>
      </c>
      <c r="G254" s="6" t="s">
        <v>16</v>
      </c>
      <c r="H254" s="6" t="s">
        <v>6029</v>
      </c>
      <c r="I254" s="6" t="s">
        <v>16</v>
      </c>
      <c r="J254" s="6" t="s">
        <v>6030</v>
      </c>
      <c r="K254" s="6" t="s">
        <v>16</v>
      </c>
      <c r="L254" s="7">
        <v>2040.02755144956</v>
      </c>
      <c r="M254" s="6" t="s">
        <v>5938</v>
      </c>
      <c r="N254" s="7">
        <v>5376180.1872265497</v>
      </c>
      <c r="O254" s="6" t="s">
        <v>6031</v>
      </c>
    </row>
    <row r="255" spans="1:15" ht="14.25">
      <c r="A255" s="6" t="s">
        <v>2591</v>
      </c>
      <c r="B255" s="6" t="s">
        <v>27</v>
      </c>
      <c r="C255" s="6" t="s">
        <v>2592</v>
      </c>
      <c r="D255" s="6" t="s">
        <v>4876</v>
      </c>
      <c r="E255" s="6" t="s">
        <v>322</v>
      </c>
      <c r="F255" s="6" t="s">
        <v>6032</v>
      </c>
      <c r="G255" s="6" t="s">
        <v>16</v>
      </c>
      <c r="H255" s="6" t="s">
        <v>6033</v>
      </c>
      <c r="I255" s="6" t="s">
        <v>16</v>
      </c>
      <c r="J255" s="6" t="s">
        <v>6034</v>
      </c>
      <c r="K255" s="6" t="s">
        <v>16</v>
      </c>
      <c r="L255" s="7">
        <v>2036.9909956362301</v>
      </c>
      <c r="M255" s="6" t="s">
        <v>5938</v>
      </c>
      <c r="N255" s="7">
        <v>5378217.1782221803</v>
      </c>
      <c r="O255" s="6" t="s">
        <v>6035</v>
      </c>
    </row>
    <row r="256" spans="1:15" ht="38.25">
      <c r="A256" s="6" t="s">
        <v>2828</v>
      </c>
      <c r="B256" s="6" t="s">
        <v>20</v>
      </c>
      <c r="C256" s="6" t="s">
        <v>2829</v>
      </c>
      <c r="D256" s="6" t="s">
        <v>4876</v>
      </c>
      <c r="E256" s="6" t="s">
        <v>48</v>
      </c>
      <c r="F256" s="6" t="s">
        <v>5904</v>
      </c>
      <c r="G256" s="6" t="s">
        <v>16</v>
      </c>
      <c r="H256" s="6" t="s">
        <v>6036</v>
      </c>
      <c r="I256" s="6" t="s">
        <v>16</v>
      </c>
      <c r="J256" s="6" t="s">
        <v>6037</v>
      </c>
      <c r="K256" s="6" t="s">
        <v>16</v>
      </c>
      <c r="L256" s="7">
        <v>2000.9362946230001</v>
      </c>
      <c r="M256" s="6" t="s">
        <v>5938</v>
      </c>
      <c r="N256" s="7">
        <v>5380218.1145168096</v>
      </c>
      <c r="O256" s="6" t="s">
        <v>6038</v>
      </c>
    </row>
    <row r="257" spans="1:15" ht="14.25">
      <c r="A257" s="6" t="s">
        <v>2593</v>
      </c>
      <c r="B257" s="6" t="s">
        <v>27</v>
      </c>
      <c r="C257" s="6" t="s">
        <v>2594</v>
      </c>
      <c r="D257" s="6" t="s">
        <v>4876</v>
      </c>
      <c r="E257" s="6" t="s">
        <v>322</v>
      </c>
      <c r="F257" s="6" t="s">
        <v>6039</v>
      </c>
      <c r="G257" s="6" t="s">
        <v>16</v>
      </c>
      <c r="H257" s="6" t="s">
        <v>6040</v>
      </c>
      <c r="I257" s="6" t="s">
        <v>16</v>
      </c>
      <c r="J257" s="6" t="s">
        <v>6041</v>
      </c>
      <c r="K257" s="6" t="s">
        <v>16</v>
      </c>
      <c r="L257" s="7">
        <v>1978.3206921436599</v>
      </c>
      <c r="M257" s="6" t="s">
        <v>5938</v>
      </c>
      <c r="N257" s="7">
        <v>5382196.4352089502</v>
      </c>
      <c r="O257" s="6" t="s">
        <v>6042</v>
      </c>
    </row>
    <row r="258" spans="1:15" ht="25.5">
      <c r="A258" s="6" t="s">
        <v>2087</v>
      </c>
      <c r="B258" s="6" t="s">
        <v>27</v>
      </c>
      <c r="C258" s="6" t="s">
        <v>2088</v>
      </c>
      <c r="D258" s="6" t="s">
        <v>4876</v>
      </c>
      <c r="E258" s="6" t="s">
        <v>2089</v>
      </c>
      <c r="F258" s="6" t="s">
        <v>6043</v>
      </c>
      <c r="G258" s="6" t="s">
        <v>16</v>
      </c>
      <c r="H258" s="6" t="s">
        <v>6044</v>
      </c>
      <c r="I258" s="6" t="s">
        <v>16</v>
      </c>
      <c r="J258" s="6" t="s">
        <v>6045</v>
      </c>
      <c r="K258" s="6" t="s">
        <v>16</v>
      </c>
      <c r="L258" s="7">
        <v>1976.43192236089</v>
      </c>
      <c r="M258" s="6" t="s">
        <v>5938</v>
      </c>
      <c r="N258" s="7">
        <v>5384172.8671313096</v>
      </c>
      <c r="O258" s="6" t="s">
        <v>6046</v>
      </c>
    </row>
    <row r="259" spans="1:15" ht="14.25">
      <c r="A259" s="6" t="s">
        <v>2415</v>
      </c>
      <c r="B259" s="6" t="s">
        <v>27</v>
      </c>
      <c r="C259" s="6" t="s">
        <v>2416</v>
      </c>
      <c r="D259" s="6" t="s">
        <v>4876</v>
      </c>
      <c r="E259" s="6" t="s">
        <v>322</v>
      </c>
      <c r="F259" s="6" t="s">
        <v>6047</v>
      </c>
      <c r="G259" s="6" t="s">
        <v>16</v>
      </c>
      <c r="H259" s="6" t="s">
        <v>6048</v>
      </c>
      <c r="I259" s="6" t="s">
        <v>16</v>
      </c>
      <c r="J259" s="6" t="s">
        <v>6049</v>
      </c>
      <c r="K259" s="6" t="s">
        <v>16</v>
      </c>
      <c r="L259" s="7">
        <v>1971.1429618724901</v>
      </c>
      <c r="M259" s="6" t="s">
        <v>5938</v>
      </c>
      <c r="N259" s="7">
        <v>5386144.0100931805</v>
      </c>
      <c r="O259" s="6" t="s">
        <v>6050</v>
      </c>
    </row>
    <row r="260" spans="1:15" ht="25.5">
      <c r="A260" s="6" t="s">
        <v>6051</v>
      </c>
      <c r="B260" s="6" t="s">
        <v>20</v>
      </c>
      <c r="C260" s="6" t="s">
        <v>6052</v>
      </c>
      <c r="D260" s="6" t="s">
        <v>4876</v>
      </c>
      <c r="E260" s="6" t="s">
        <v>1190</v>
      </c>
      <c r="F260" s="6" t="s">
        <v>6053</v>
      </c>
      <c r="G260" s="6" t="s">
        <v>16</v>
      </c>
      <c r="H260" s="6" t="s">
        <v>6054</v>
      </c>
      <c r="I260" s="6" t="s">
        <v>16</v>
      </c>
      <c r="J260" s="6" t="s">
        <v>6055</v>
      </c>
      <c r="K260" s="6" t="s">
        <v>16</v>
      </c>
      <c r="L260" s="7">
        <v>1931.1863312573901</v>
      </c>
      <c r="M260" s="6" t="s">
        <v>6056</v>
      </c>
      <c r="N260" s="7">
        <v>5388075.1964244395</v>
      </c>
      <c r="O260" s="6" t="s">
        <v>6057</v>
      </c>
    </row>
    <row r="261" spans="1:15" ht="25.5">
      <c r="A261" s="6" t="s">
        <v>2225</v>
      </c>
      <c r="B261" s="6" t="s">
        <v>575</v>
      </c>
      <c r="C261" s="6" t="s">
        <v>2226</v>
      </c>
      <c r="D261" s="6" t="s">
        <v>4871</v>
      </c>
      <c r="E261" s="6" t="s">
        <v>2357</v>
      </c>
      <c r="F261" s="6" t="s">
        <v>6058</v>
      </c>
      <c r="G261" s="6" t="s">
        <v>16</v>
      </c>
      <c r="H261" s="6" t="s">
        <v>6059</v>
      </c>
      <c r="I261" s="6" t="s">
        <v>16</v>
      </c>
      <c r="J261" s="6" t="s">
        <v>6060</v>
      </c>
      <c r="K261" s="6" t="s">
        <v>16</v>
      </c>
      <c r="L261" s="7">
        <v>1928.6778151103699</v>
      </c>
      <c r="M261" s="6" t="s">
        <v>6056</v>
      </c>
      <c r="N261" s="7">
        <v>5390003.87423955</v>
      </c>
      <c r="O261" s="6" t="s">
        <v>6061</v>
      </c>
    </row>
    <row r="262" spans="1:15" ht="25.5">
      <c r="A262" s="6" t="s">
        <v>3132</v>
      </c>
      <c r="B262" s="6" t="s">
        <v>27</v>
      </c>
      <c r="C262" s="6" t="s">
        <v>3133</v>
      </c>
      <c r="D262" s="6" t="s">
        <v>4876</v>
      </c>
      <c r="E262" s="6" t="s">
        <v>76</v>
      </c>
      <c r="F262" s="6" t="s">
        <v>5671</v>
      </c>
      <c r="G262" s="6" t="s">
        <v>16</v>
      </c>
      <c r="H262" s="6" t="s">
        <v>6062</v>
      </c>
      <c r="I262" s="6" t="s">
        <v>16</v>
      </c>
      <c r="J262" s="6" t="s">
        <v>6063</v>
      </c>
      <c r="K262" s="6" t="s">
        <v>16</v>
      </c>
      <c r="L262" s="7">
        <v>1872.08479257365</v>
      </c>
      <c r="M262" s="6" t="s">
        <v>6056</v>
      </c>
      <c r="N262" s="7">
        <v>5391875.9590321202</v>
      </c>
      <c r="O262" s="6" t="s">
        <v>6064</v>
      </c>
    </row>
    <row r="263" spans="1:15" ht="25.5">
      <c r="A263" s="6" t="s">
        <v>2188</v>
      </c>
      <c r="B263" s="6" t="s">
        <v>27</v>
      </c>
      <c r="C263" s="6" t="s">
        <v>2189</v>
      </c>
      <c r="D263" s="6" t="s">
        <v>4876</v>
      </c>
      <c r="E263" s="6" t="s">
        <v>76</v>
      </c>
      <c r="F263" s="6" t="s">
        <v>6065</v>
      </c>
      <c r="G263" s="6" t="s">
        <v>16</v>
      </c>
      <c r="H263" s="6" t="s">
        <v>6066</v>
      </c>
      <c r="I263" s="6" t="s">
        <v>16</v>
      </c>
      <c r="J263" s="6" t="s">
        <v>6067</v>
      </c>
      <c r="K263" s="6" t="s">
        <v>16</v>
      </c>
      <c r="L263" s="7">
        <v>1833.4453334577099</v>
      </c>
      <c r="M263" s="6" t="s">
        <v>6056</v>
      </c>
      <c r="N263" s="7">
        <v>5393709.4043655796</v>
      </c>
      <c r="O263" s="6" t="s">
        <v>6068</v>
      </c>
    </row>
    <row r="264" spans="1:15" ht="25.5">
      <c r="A264" s="6" t="s">
        <v>2752</v>
      </c>
      <c r="B264" s="6" t="s">
        <v>27</v>
      </c>
      <c r="C264" s="6" t="s">
        <v>2753</v>
      </c>
      <c r="D264" s="6" t="s">
        <v>4876</v>
      </c>
      <c r="E264" s="6" t="s">
        <v>76</v>
      </c>
      <c r="F264" s="6" t="s">
        <v>6069</v>
      </c>
      <c r="G264" s="6" t="s">
        <v>16</v>
      </c>
      <c r="H264" s="6" t="s">
        <v>6070</v>
      </c>
      <c r="I264" s="6" t="s">
        <v>16</v>
      </c>
      <c r="J264" s="6" t="s">
        <v>6071</v>
      </c>
      <c r="K264" s="6" t="s">
        <v>16</v>
      </c>
      <c r="L264" s="7">
        <v>1819.0329951118199</v>
      </c>
      <c r="M264" s="6" t="s">
        <v>6056</v>
      </c>
      <c r="N264" s="7">
        <v>5395528.43736069</v>
      </c>
      <c r="O264" s="6" t="s">
        <v>6072</v>
      </c>
    </row>
    <row r="265" spans="1:15" ht="25.5">
      <c r="A265" s="6" t="s">
        <v>3333</v>
      </c>
      <c r="B265" s="6" t="s">
        <v>1491</v>
      </c>
      <c r="C265" s="6" t="s">
        <v>3334</v>
      </c>
      <c r="D265" s="6" t="s">
        <v>4871</v>
      </c>
      <c r="E265" s="6" t="s">
        <v>1673</v>
      </c>
      <c r="F265" s="6" t="s">
        <v>6073</v>
      </c>
      <c r="G265" s="6" t="s">
        <v>16</v>
      </c>
      <c r="H265" s="6" t="s">
        <v>6074</v>
      </c>
      <c r="I265" s="6" t="s">
        <v>16</v>
      </c>
      <c r="J265" s="6" t="s">
        <v>6075</v>
      </c>
      <c r="K265" s="6" t="s">
        <v>16</v>
      </c>
      <c r="L265" s="7">
        <v>1738.64612907685</v>
      </c>
      <c r="M265" s="6" t="s">
        <v>6056</v>
      </c>
      <c r="N265" s="7">
        <v>5397267.0834897701</v>
      </c>
      <c r="O265" s="6" t="s">
        <v>6076</v>
      </c>
    </row>
    <row r="266" spans="1:15" ht="14.25">
      <c r="A266" s="6" t="s">
        <v>2433</v>
      </c>
      <c r="B266" s="6" t="s">
        <v>27</v>
      </c>
      <c r="C266" s="6" t="s">
        <v>2434</v>
      </c>
      <c r="D266" s="6" t="s">
        <v>4876</v>
      </c>
      <c r="E266" s="6" t="s">
        <v>322</v>
      </c>
      <c r="F266" s="6" t="s">
        <v>6077</v>
      </c>
      <c r="G266" s="6" t="s">
        <v>16</v>
      </c>
      <c r="H266" s="6" t="s">
        <v>6078</v>
      </c>
      <c r="I266" s="6" t="s">
        <v>16</v>
      </c>
      <c r="J266" s="6" t="s">
        <v>6079</v>
      </c>
      <c r="K266" s="6" t="s">
        <v>16</v>
      </c>
      <c r="L266" s="7">
        <v>1727.14295492817</v>
      </c>
      <c r="M266" s="6" t="s">
        <v>6056</v>
      </c>
      <c r="N266" s="7">
        <v>5398994.2264446998</v>
      </c>
      <c r="O266" s="6" t="s">
        <v>6080</v>
      </c>
    </row>
    <row r="267" spans="1:15" ht="14.25">
      <c r="A267" s="6" t="s">
        <v>2011</v>
      </c>
      <c r="B267" s="6" t="s">
        <v>27</v>
      </c>
      <c r="C267" s="6" t="s">
        <v>2012</v>
      </c>
      <c r="D267" s="6" t="s">
        <v>4876</v>
      </c>
      <c r="E267" s="6" t="s">
        <v>1750</v>
      </c>
      <c r="F267" s="6" t="s">
        <v>6081</v>
      </c>
      <c r="G267" s="6" t="s">
        <v>16</v>
      </c>
      <c r="H267" s="6" t="s">
        <v>6082</v>
      </c>
      <c r="I267" s="6" t="s">
        <v>16</v>
      </c>
      <c r="J267" s="6" t="s">
        <v>6083</v>
      </c>
      <c r="K267" s="6" t="s">
        <v>16</v>
      </c>
      <c r="L267" s="7">
        <v>1724.9629631001501</v>
      </c>
      <c r="M267" s="6" t="s">
        <v>6056</v>
      </c>
      <c r="N267" s="7">
        <v>5400719.1894078003</v>
      </c>
      <c r="O267" s="6" t="s">
        <v>6084</v>
      </c>
    </row>
    <row r="268" spans="1:15" ht="38.25">
      <c r="A268" s="6" t="s">
        <v>6085</v>
      </c>
      <c r="B268" s="6" t="s">
        <v>20</v>
      </c>
      <c r="C268" s="6" t="s">
        <v>6086</v>
      </c>
      <c r="D268" s="6" t="s">
        <v>4909</v>
      </c>
      <c r="E268" s="6" t="s">
        <v>1673</v>
      </c>
      <c r="F268" s="6" t="s">
        <v>6087</v>
      </c>
      <c r="G268" s="6" t="s">
        <v>4946</v>
      </c>
      <c r="H268" s="6" t="s">
        <v>6088</v>
      </c>
      <c r="I268" s="6" t="s">
        <v>3970</v>
      </c>
      <c r="J268" s="6" t="s">
        <v>6089</v>
      </c>
      <c r="K268" s="6" t="s">
        <v>4720</v>
      </c>
      <c r="L268" s="7">
        <v>1704.1385258643099</v>
      </c>
      <c r="M268" s="6" t="s">
        <v>6056</v>
      </c>
      <c r="N268" s="7">
        <v>5402423.3279336598</v>
      </c>
      <c r="O268" s="6" t="s">
        <v>6090</v>
      </c>
    </row>
    <row r="269" spans="1:15" ht="25.5">
      <c r="A269" s="6" t="s">
        <v>2457</v>
      </c>
      <c r="B269" s="6" t="s">
        <v>27</v>
      </c>
      <c r="C269" s="6" t="s">
        <v>2458</v>
      </c>
      <c r="D269" s="6" t="s">
        <v>4876</v>
      </c>
      <c r="E269" s="6" t="s">
        <v>76</v>
      </c>
      <c r="F269" s="6" t="s">
        <v>5267</v>
      </c>
      <c r="G269" s="6" t="s">
        <v>16</v>
      </c>
      <c r="H269" s="6" t="s">
        <v>6091</v>
      </c>
      <c r="I269" s="6" t="s">
        <v>16</v>
      </c>
      <c r="J269" s="6" t="s">
        <v>6092</v>
      </c>
      <c r="K269" s="6" t="s">
        <v>16</v>
      </c>
      <c r="L269" s="7">
        <v>1701.89526597605</v>
      </c>
      <c r="M269" s="6" t="s">
        <v>6056</v>
      </c>
      <c r="N269" s="7">
        <v>5404125.2231996404</v>
      </c>
      <c r="O269" s="6" t="s">
        <v>6093</v>
      </c>
    </row>
    <row r="270" spans="1:15" ht="14.25">
      <c r="A270" s="6" t="s">
        <v>6094</v>
      </c>
      <c r="B270" s="6" t="s">
        <v>20</v>
      </c>
      <c r="C270" s="6" t="s">
        <v>6095</v>
      </c>
      <c r="D270" s="6" t="s">
        <v>4871</v>
      </c>
      <c r="E270" s="6" t="s">
        <v>1673</v>
      </c>
      <c r="F270" s="6" t="s">
        <v>6096</v>
      </c>
      <c r="G270" s="6" t="s">
        <v>16</v>
      </c>
      <c r="H270" s="6" t="s">
        <v>5022</v>
      </c>
      <c r="I270" s="6" t="s">
        <v>16</v>
      </c>
      <c r="J270" s="6" t="s">
        <v>6097</v>
      </c>
      <c r="K270" s="6" t="s">
        <v>16</v>
      </c>
      <c r="L270" s="7">
        <v>1699.58748249478</v>
      </c>
      <c r="M270" s="6" t="s">
        <v>6056</v>
      </c>
      <c r="N270" s="7">
        <v>5405824.81068213</v>
      </c>
      <c r="O270" s="6" t="s">
        <v>6098</v>
      </c>
    </row>
    <row r="271" spans="1:15" ht="25.5">
      <c r="A271" s="6" t="s">
        <v>3203</v>
      </c>
      <c r="B271" s="6" t="s">
        <v>27</v>
      </c>
      <c r="C271" s="6" t="s">
        <v>3204</v>
      </c>
      <c r="D271" s="6" t="s">
        <v>4876</v>
      </c>
      <c r="E271" s="6" t="s">
        <v>76</v>
      </c>
      <c r="F271" s="6" t="s">
        <v>6099</v>
      </c>
      <c r="G271" s="6" t="s">
        <v>16</v>
      </c>
      <c r="H271" s="6" t="s">
        <v>6100</v>
      </c>
      <c r="I271" s="6" t="s">
        <v>16</v>
      </c>
      <c r="J271" s="6" t="s">
        <v>6101</v>
      </c>
      <c r="K271" s="6" t="s">
        <v>16</v>
      </c>
      <c r="L271" s="7">
        <v>1696.7985953856</v>
      </c>
      <c r="M271" s="6" t="s">
        <v>6056</v>
      </c>
      <c r="N271" s="7">
        <v>5407521.6092775203</v>
      </c>
      <c r="O271" s="6" t="s">
        <v>6102</v>
      </c>
    </row>
    <row r="272" spans="1:15" ht="14.25">
      <c r="A272" s="6" t="s">
        <v>6103</v>
      </c>
      <c r="B272" s="6" t="s">
        <v>20</v>
      </c>
      <c r="C272" s="6" t="s">
        <v>6104</v>
      </c>
      <c r="D272" s="6" t="s">
        <v>4876</v>
      </c>
      <c r="E272" s="6" t="s">
        <v>1190</v>
      </c>
      <c r="F272" s="6" t="s">
        <v>6105</v>
      </c>
      <c r="G272" s="6" t="s">
        <v>16</v>
      </c>
      <c r="H272" s="6" t="s">
        <v>3888</v>
      </c>
      <c r="I272" s="6" t="s">
        <v>16</v>
      </c>
      <c r="J272" s="6" t="s">
        <v>6106</v>
      </c>
      <c r="K272" s="6" t="s">
        <v>16</v>
      </c>
      <c r="L272" s="7">
        <v>1677.5961860432301</v>
      </c>
      <c r="M272" s="6" t="s">
        <v>6056</v>
      </c>
      <c r="N272" s="7">
        <v>5409199.2054635603</v>
      </c>
      <c r="O272" s="6" t="s">
        <v>6107</v>
      </c>
    </row>
    <row r="273" spans="1:15" ht="38.25">
      <c r="A273" s="6" t="s">
        <v>3259</v>
      </c>
      <c r="B273" s="6" t="s">
        <v>20</v>
      </c>
      <c r="C273" s="6" t="s">
        <v>3260</v>
      </c>
      <c r="D273" s="6" t="s">
        <v>4876</v>
      </c>
      <c r="E273" s="6" t="s">
        <v>44</v>
      </c>
      <c r="F273" s="6" t="s">
        <v>6108</v>
      </c>
      <c r="G273" s="6" t="s">
        <v>16</v>
      </c>
      <c r="H273" s="6" t="s">
        <v>6109</v>
      </c>
      <c r="I273" s="6" t="s">
        <v>16</v>
      </c>
      <c r="J273" s="6" t="s">
        <v>6110</v>
      </c>
      <c r="K273" s="6" t="s">
        <v>16</v>
      </c>
      <c r="L273" s="7">
        <v>1668.5345206756799</v>
      </c>
      <c r="M273" s="6" t="s">
        <v>6056</v>
      </c>
      <c r="N273" s="7">
        <v>5410867.7399842404</v>
      </c>
      <c r="O273" s="6" t="s">
        <v>6111</v>
      </c>
    </row>
    <row r="274" spans="1:15" ht="14.25">
      <c r="A274" s="6" t="s">
        <v>2595</v>
      </c>
      <c r="B274" s="6" t="s">
        <v>27</v>
      </c>
      <c r="C274" s="6" t="s">
        <v>2596</v>
      </c>
      <c r="D274" s="6" t="s">
        <v>4876</v>
      </c>
      <c r="E274" s="6" t="s">
        <v>322</v>
      </c>
      <c r="F274" s="6" t="s">
        <v>6112</v>
      </c>
      <c r="G274" s="6" t="s">
        <v>16</v>
      </c>
      <c r="H274" s="6" t="s">
        <v>6113</v>
      </c>
      <c r="I274" s="6" t="s">
        <v>16</v>
      </c>
      <c r="J274" s="6" t="s">
        <v>6114</v>
      </c>
      <c r="K274" s="6" t="s">
        <v>16</v>
      </c>
      <c r="L274" s="7">
        <v>1662.07218899588</v>
      </c>
      <c r="M274" s="6" t="s">
        <v>6056</v>
      </c>
      <c r="N274" s="7">
        <v>5412529.8121732296</v>
      </c>
      <c r="O274" s="6" t="s">
        <v>6115</v>
      </c>
    </row>
    <row r="275" spans="1:15" ht="14.25">
      <c r="A275" s="6" t="s">
        <v>1949</v>
      </c>
      <c r="B275" s="6" t="s">
        <v>27</v>
      </c>
      <c r="C275" s="6" t="s">
        <v>1950</v>
      </c>
      <c r="D275" s="6" t="s">
        <v>4876</v>
      </c>
      <c r="E275" s="6" t="s">
        <v>99</v>
      </c>
      <c r="F275" s="6" t="s">
        <v>6116</v>
      </c>
      <c r="G275" s="6" t="s">
        <v>16</v>
      </c>
      <c r="H275" s="6" t="s">
        <v>3473</v>
      </c>
      <c r="I275" s="6" t="s">
        <v>16</v>
      </c>
      <c r="J275" s="6" t="s">
        <v>6117</v>
      </c>
      <c r="K275" s="6" t="s">
        <v>16</v>
      </c>
      <c r="L275" s="7">
        <v>1645.3944920033</v>
      </c>
      <c r="M275" s="6" t="s">
        <v>6056</v>
      </c>
      <c r="N275" s="7">
        <v>5414175.2066652402</v>
      </c>
      <c r="O275" s="6" t="s">
        <v>6118</v>
      </c>
    </row>
    <row r="276" spans="1:15" ht="14.25">
      <c r="A276" s="6" t="s">
        <v>1812</v>
      </c>
      <c r="B276" s="6" t="s">
        <v>27</v>
      </c>
      <c r="C276" s="6" t="s">
        <v>1813</v>
      </c>
      <c r="D276" s="6" t="s">
        <v>4876</v>
      </c>
      <c r="E276" s="6" t="s">
        <v>44</v>
      </c>
      <c r="F276" s="6" t="s">
        <v>6119</v>
      </c>
      <c r="G276" s="6" t="s">
        <v>16</v>
      </c>
      <c r="H276" s="6" t="s">
        <v>5507</v>
      </c>
      <c r="I276" s="6" t="s">
        <v>16</v>
      </c>
      <c r="J276" s="6" t="s">
        <v>6120</v>
      </c>
      <c r="K276" s="6" t="s">
        <v>16</v>
      </c>
      <c r="L276" s="7">
        <v>1637.1413534033099</v>
      </c>
      <c r="M276" s="6" t="s">
        <v>6056</v>
      </c>
      <c r="N276" s="7">
        <v>5415812.3480186397</v>
      </c>
      <c r="O276" s="6" t="s">
        <v>6121</v>
      </c>
    </row>
    <row r="277" spans="1:15" ht="25.5">
      <c r="A277" s="6" t="s">
        <v>3186</v>
      </c>
      <c r="B277" s="6" t="s">
        <v>27</v>
      </c>
      <c r="C277" s="6" t="s">
        <v>3187</v>
      </c>
      <c r="D277" s="6" t="s">
        <v>4876</v>
      </c>
      <c r="E277" s="6" t="s">
        <v>322</v>
      </c>
      <c r="F277" s="6" t="s">
        <v>6122</v>
      </c>
      <c r="G277" s="6" t="s">
        <v>16</v>
      </c>
      <c r="H277" s="6" t="s">
        <v>6123</v>
      </c>
      <c r="I277" s="6" t="s">
        <v>16</v>
      </c>
      <c r="J277" s="6" t="s">
        <v>6124</v>
      </c>
      <c r="K277" s="6" t="s">
        <v>16</v>
      </c>
      <c r="L277" s="7">
        <v>1617.37230870298</v>
      </c>
      <c r="M277" s="6" t="s">
        <v>6056</v>
      </c>
      <c r="N277" s="7">
        <v>5417429.7203273401</v>
      </c>
      <c r="O277" s="6" t="s">
        <v>6125</v>
      </c>
    </row>
    <row r="278" spans="1:15" ht="25.5">
      <c r="A278" s="6" t="s">
        <v>6126</v>
      </c>
      <c r="B278" s="6" t="s">
        <v>27</v>
      </c>
      <c r="C278" s="6" t="s">
        <v>6127</v>
      </c>
      <c r="D278" s="6" t="s">
        <v>4909</v>
      </c>
      <c r="E278" s="6" t="s">
        <v>1673</v>
      </c>
      <c r="F278" s="6" t="s">
        <v>6128</v>
      </c>
      <c r="G278" s="6" t="s">
        <v>16</v>
      </c>
      <c r="H278" s="6" t="s">
        <v>6129</v>
      </c>
      <c r="I278" s="6" t="s">
        <v>16</v>
      </c>
      <c r="J278" s="6" t="s">
        <v>6130</v>
      </c>
      <c r="K278" s="6" t="s">
        <v>16</v>
      </c>
      <c r="L278" s="7">
        <v>1614.7319611019</v>
      </c>
      <c r="M278" s="6" t="s">
        <v>6056</v>
      </c>
      <c r="N278" s="7">
        <v>5419044.4522884497</v>
      </c>
      <c r="O278" s="6" t="s">
        <v>6131</v>
      </c>
    </row>
    <row r="279" spans="1:15" ht="14.25">
      <c r="A279" s="6" t="s">
        <v>3160</v>
      </c>
      <c r="B279" s="6" t="s">
        <v>20</v>
      </c>
      <c r="C279" s="6" t="s">
        <v>3161</v>
      </c>
      <c r="D279" s="6" t="s">
        <v>4876</v>
      </c>
      <c r="E279" s="6" t="s">
        <v>80</v>
      </c>
      <c r="F279" s="6" t="s">
        <v>6132</v>
      </c>
      <c r="G279" s="6" t="s">
        <v>16</v>
      </c>
      <c r="H279" s="6" t="s">
        <v>6133</v>
      </c>
      <c r="I279" s="6" t="s">
        <v>16</v>
      </c>
      <c r="J279" s="6" t="s">
        <v>6134</v>
      </c>
      <c r="K279" s="6" t="s">
        <v>16</v>
      </c>
      <c r="L279" s="7">
        <v>1611.2269631198101</v>
      </c>
      <c r="M279" s="6" t="s">
        <v>6056</v>
      </c>
      <c r="N279" s="7">
        <v>5420655.6792515703</v>
      </c>
      <c r="O279" s="6" t="s">
        <v>6135</v>
      </c>
    </row>
    <row r="280" spans="1:15" ht="14.25">
      <c r="A280" s="6" t="s">
        <v>6136</v>
      </c>
      <c r="B280" s="6" t="s">
        <v>27</v>
      </c>
      <c r="C280" s="6" t="s">
        <v>6137</v>
      </c>
      <c r="D280" s="6" t="s">
        <v>4871</v>
      </c>
      <c r="E280" s="6" t="s">
        <v>1673</v>
      </c>
      <c r="F280" s="6" t="s">
        <v>6138</v>
      </c>
      <c r="G280" s="6" t="s">
        <v>16</v>
      </c>
      <c r="H280" s="6" t="s">
        <v>6139</v>
      </c>
      <c r="I280" s="6" t="s">
        <v>16</v>
      </c>
      <c r="J280" s="6" t="s">
        <v>6140</v>
      </c>
      <c r="K280" s="6" t="s">
        <v>16</v>
      </c>
      <c r="L280" s="7">
        <v>1599.05535330203</v>
      </c>
      <c r="M280" s="6" t="s">
        <v>6056</v>
      </c>
      <c r="N280" s="7">
        <v>5422254.73460487</v>
      </c>
      <c r="O280" s="6" t="s">
        <v>6141</v>
      </c>
    </row>
    <row r="281" spans="1:15" ht="25.5">
      <c r="A281" s="6" t="s">
        <v>2184</v>
      </c>
      <c r="B281" s="6" t="s">
        <v>20</v>
      </c>
      <c r="C281" s="6" t="s">
        <v>2185</v>
      </c>
      <c r="D281" s="6" t="s">
        <v>4876</v>
      </c>
      <c r="E281" s="6" t="s">
        <v>48</v>
      </c>
      <c r="F281" s="6" t="s">
        <v>6142</v>
      </c>
      <c r="G281" s="6" t="s">
        <v>16</v>
      </c>
      <c r="H281" s="6" t="s">
        <v>4367</v>
      </c>
      <c r="I281" s="6" t="s">
        <v>16</v>
      </c>
      <c r="J281" s="6" t="s">
        <v>6143</v>
      </c>
      <c r="K281" s="6" t="s">
        <v>16</v>
      </c>
      <c r="L281" s="7">
        <v>1598.15041713396</v>
      </c>
      <c r="M281" s="6" t="s">
        <v>6056</v>
      </c>
      <c r="N281" s="7">
        <v>5423852.8850220004</v>
      </c>
      <c r="O281" s="6" t="s">
        <v>6144</v>
      </c>
    </row>
    <row r="282" spans="1:15" ht="38.25">
      <c r="A282" s="6" t="s">
        <v>3142</v>
      </c>
      <c r="B282" s="6" t="s">
        <v>27</v>
      </c>
      <c r="C282" s="6" t="s">
        <v>3143</v>
      </c>
      <c r="D282" s="6" t="s">
        <v>4876</v>
      </c>
      <c r="E282" s="6" t="s">
        <v>76</v>
      </c>
      <c r="F282" s="6" t="s">
        <v>5671</v>
      </c>
      <c r="G282" s="6" t="s">
        <v>16</v>
      </c>
      <c r="H282" s="6" t="s">
        <v>6145</v>
      </c>
      <c r="I282" s="6" t="s">
        <v>16</v>
      </c>
      <c r="J282" s="6" t="s">
        <v>6146</v>
      </c>
      <c r="K282" s="6" t="s">
        <v>16</v>
      </c>
      <c r="L282" s="7">
        <v>1594.1525424194299</v>
      </c>
      <c r="M282" s="6" t="s">
        <v>6056</v>
      </c>
      <c r="N282" s="7">
        <v>5425447.0375644201</v>
      </c>
      <c r="O282" s="6" t="s">
        <v>6147</v>
      </c>
    </row>
    <row r="283" spans="1:15" ht="25.5">
      <c r="A283" s="6" t="s">
        <v>6148</v>
      </c>
      <c r="B283" s="6" t="s">
        <v>27</v>
      </c>
      <c r="C283" s="6" t="s">
        <v>6149</v>
      </c>
      <c r="D283" s="6" t="s">
        <v>4876</v>
      </c>
      <c r="E283" s="6" t="s">
        <v>76</v>
      </c>
      <c r="F283" s="6" t="s">
        <v>5807</v>
      </c>
      <c r="G283" s="6" t="s">
        <v>16</v>
      </c>
      <c r="H283" s="6" t="s">
        <v>4441</v>
      </c>
      <c r="I283" s="6" t="s">
        <v>16</v>
      </c>
      <c r="J283" s="6" t="s">
        <v>6150</v>
      </c>
      <c r="K283" s="6" t="s">
        <v>16</v>
      </c>
      <c r="L283" s="7">
        <v>1579.1605122399301</v>
      </c>
      <c r="M283" s="6" t="s">
        <v>6056</v>
      </c>
      <c r="N283" s="7">
        <v>5427026.1980766598</v>
      </c>
      <c r="O283" s="6" t="s">
        <v>6151</v>
      </c>
    </row>
    <row r="284" spans="1:15" ht="25.5">
      <c r="A284" s="6" t="s">
        <v>6152</v>
      </c>
      <c r="B284" s="6" t="s">
        <v>27</v>
      </c>
      <c r="C284" s="6" t="s">
        <v>6153</v>
      </c>
      <c r="D284" s="6" t="s">
        <v>4876</v>
      </c>
      <c r="E284" s="6" t="s">
        <v>76</v>
      </c>
      <c r="F284" s="6" t="s">
        <v>5605</v>
      </c>
      <c r="G284" s="6" t="s">
        <v>16</v>
      </c>
      <c r="H284" s="6" t="s">
        <v>6154</v>
      </c>
      <c r="I284" s="6" t="s">
        <v>16</v>
      </c>
      <c r="J284" s="6" t="s">
        <v>6155</v>
      </c>
      <c r="K284" s="6" t="s">
        <v>16</v>
      </c>
      <c r="L284" s="7">
        <v>1568.5261654992801</v>
      </c>
      <c r="M284" s="6" t="s">
        <v>6056</v>
      </c>
      <c r="N284" s="7">
        <v>5428594.7242421601</v>
      </c>
      <c r="O284" s="6" t="s">
        <v>6156</v>
      </c>
    </row>
    <row r="285" spans="1:15" ht="25.5">
      <c r="A285" s="6" t="s">
        <v>2650</v>
      </c>
      <c r="B285" s="6" t="s">
        <v>20</v>
      </c>
      <c r="C285" s="6" t="s">
        <v>2651</v>
      </c>
      <c r="D285" s="6" t="s">
        <v>4876</v>
      </c>
      <c r="E285" s="6" t="s">
        <v>48</v>
      </c>
      <c r="F285" s="6" t="s">
        <v>4921</v>
      </c>
      <c r="G285" s="6" t="s">
        <v>16</v>
      </c>
      <c r="H285" s="6" t="s">
        <v>6157</v>
      </c>
      <c r="I285" s="6" t="s">
        <v>16</v>
      </c>
      <c r="J285" s="6" t="s">
        <v>6158</v>
      </c>
      <c r="K285" s="6" t="s">
        <v>16</v>
      </c>
      <c r="L285" s="7">
        <v>1564.98804637692</v>
      </c>
      <c r="M285" s="6" t="s">
        <v>6056</v>
      </c>
      <c r="N285" s="7">
        <v>5430159.7122885399</v>
      </c>
      <c r="O285" s="6" t="s">
        <v>6159</v>
      </c>
    </row>
    <row r="286" spans="1:15" ht="25.5">
      <c r="A286" s="6" t="s">
        <v>6160</v>
      </c>
      <c r="B286" s="6" t="s">
        <v>575</v>
      </c>
      <c r="C286" s="6" t="s">
        <v>6161</v>
      </c>
      <c r="D286" s="6" t="s">
        <v>4876</v>
      </c>
      <c r="E286" s="6" t="s">
        <v>2234</v>
      </c>
      <c r="F286" s="6" t="s">
        <v>6162</v>
      </c>
      <c r="G286" s="6" t="s">
        <v>16</v>
      </c>
      <c r="H286" s="6" t="s">
        <v>3615</v>
      </c>
      <c r="I286" s="6" t="s">
        <v>16</v>
      </c>
      <c r="J286" s="6" t="s">
        <v>6163</v>
      </c>
      <c r="K286" s="6" t="s">
        <v>16</v>
      </c>
      <c r="L286" s="7">
        <v>1535.0699408564999</v>
      </c>
      <c r="M286" s="6" t="s">
        <v>6056</v>
      </c>
      <c r="N286" s="7">
        <v>5431694.78222939</v>
      </c>
      <c r="O286" s="6" t="s">
        <v>6164</v>
      </c>
    </row>
    <row r="287" spans="1:15" ht="25.5">
      <c r="A287" s="6" t="s">
        <v>6165</v>
      </c>
      <c r="B287" s="6" t="s">
        <v>20</v>
      </c>
      <c r="C287" s="6" t="s">
        <v>6166</v>
      </c>
      <c r="D287" s="6" t="s">
        <v>4871</v>
      </c>
      <c r="E287" s="6" t="s">
        <v>1673</v>
      </c>
      <c r="F287" s="6" t="s">
        <v>6167</v>
      </c>
      <c r="G287" s="6" t="s">
        <v>16</v>
      </c>
      <c r="H287" s="6" t="s">
        <v>5207</v>
      </c>
      <c r="I287" s="6" t="s">
        <v>16</v>
      </c>
      <c r="J287" s="6" t="s">
        <v>6168</v>
      </c>
      <c r="K287" s="6" t="s">
        <v>16</v>
      </c>
      <c r="L287" s="7">
        <v>1524.3991139156699</v>
      </c>
      <c r="M287" s="6" t="s">
        <v>6056</v>
      </c>
      <c r="N287" s="7">
        <v>5433219.1813433096</v>
      </c>
      <c r="O287" s="6" t="s">
        <v>6169</v>
      </c>
    </row>
    <row r="288" spans="1:15" ht="25.5">
      <c r="A288" s="6" t="s">
        <v>2630</v>
      </c>
      <c r="B288" s="6" t="s">
        <v>20</v>
      </c>
      <c r="C288" s="6" t="s">
        <v>2631</v>
      </c>
      <c r="D288" s="6" t="s">
        <v>4876</v>
      </c>
      <c r="E288" s="6" t="s">
        <v>48</v>
      </c>
      <c r="F288" s="6" t="s">
        <v>5495</v>
      </c>
      <c r="G288" s="6" t="s">
        <v>16</v>
      </c>
      <c r="H288" s="6" t="s">
        <v>6170</v>
      </c>
      <c r="I288" s="6" t="s">
        <v>16</v>
      </c>
      <c r="J288" s="6" t="s">
        <v>6171</v>
      </c>
      <c r="K288" s="6" t="s">
        <v>16</v>
      </c>
      <c r="L288" s="7">
        <v>1520.0119558384399</v>
      </c>
      <c r="M288" s="6" t="s">
        <v>6056</v>
      </c>
      <c r="N288" s="7">
        <v>5434739.1932991501</v>
      </c>
      <c r="O288" s="6" t="s">
        <v>6172</v>
      </c>
    </row>
    <row r="289" spans="1:15" ht="25.5">
      <c r="A289" s="6" t="s">
        <v>6173</v>
      </c>
      <c r="B289" s="6" t="s">
        <v>20</v>
      </c>
      <c r="C289" s="6" t="s">
        <v>6174</v>
      </c>
      <c r="D289" s="6" t="s">
        <v>4876</v>
      </c>
      <c r="E289" s="6" t="s">
        <v>48</v>
      </c>
      <c r="F289" s="6" t="s">
        <v>6175</v>
      </c>
      <c r="G289" s="6" t="s">
        <v>16</v>
      </c>
      <c r="H289" s="6" t="s">
        <v>6176</v>
      </c>
      <c r="I289" s="6" t="s">
        <v>16</v>
      </c>
      <c r="J289" s="6" t="s">
        <v>6177</v>
      </c>
      <c r="K289" s="6" t="s">
        <v>16</v>
      </c>
      <c r="L289" s="7">
        <v>1518.84575716211</v>
      </c>
      <c r="M289" s="6" t="s">
        <v>6056</v>
      </c>
      <c r="N289" s="7">
        <v>5436258.0390563104</v>
      </c>
      <c r="O289" s="6" t="s">
        <v>6178</v>
      </c>
    </row>
    <row r="290" spans="1:15" ht="25.5">
      <c r="A290" s="6" t="s">
        <v>6179</v>
      </c>
      <c r="B290" s="6" t="s">
        <v>20</v>
      </c>
      <c r="C290" s="6" t="s">
        <v>6180</v>
      </c>
      <c r="D290" s="6" t="s">
        <v>4876</v>
      </c>
      <c r="E290" s="6" t="s">
        <v>61</v>
      </c>
      <c r="F290" s="6" t="s">
        <v>6181</v>
      </c>
      <c r="G290" s="6" t="s">
        <v>16</v>
      </c>
      <c r="H290" s="6" t="s">
        <v>6182</v>
      </c>
      <c r="I290" s="6" t="s">
        <v>16</v>
      </c>
      <c r="J290" s="6" t="s">
        <v>6183</v>
      </c>
      <c r="K290" s="6" t="s">
        <v>16</v>
      </c>
      <c r="L290" s="7">
        <v>1504.7020259778301</v>
      </c>
      <c r="M290" s="6" t="s">
        <v>6056</v>
      </c>
      <c r="N290" s="7">
        <v>5437762.7410822902</v>
      </c>
      <c r="O290" s="6" t="s">
        <v>6184</v>
      </c>
    </row>
    <row r="291" spans="1:15" ht="14.25">
      <c r="A291" s="6" t="s">
        <v>6185</v>
      </c>
      <c r="B291" s="6" t="s">
        <v>27</v>
      </c>
      <c r="C291" s="6" t="s">
        <v>6186</v>
      </c>
      <c r="D291" s="6" t="s">
        <v>4871</v>
      </c>
      <c r="E291" s="6" t="s">
        <v>1673</v>
      </c>
      <c r="F291" s="6" t="s">
        <v>6187</v>
      </c>
      <c r="G291" s="6" t="s">
        <v>16</v>
      </c>
      <c r="H291" s="6" t="s">
        <v>6188</v>
      </c>
      <c r="I291" s="6" t="s">
        <v>16</v>
      </c>
      <c r="J291" s="6" t="s">
        <v>6189</v>
      </c>
      <c r="K291" s="6" t="s">
        <v>16</v>
      </c>
      <c r="L291" s="7">
        <v>1502.65111699299</v>
      </c>
      <c r="M291" s="6" t="s">
        <v>6056</v>
      </c>
      <c r="N291" s="7">
        <v>5439265.3921992797</v>
      </c>
      <c r="O291" s="6" t="s">
        <v>6190</v>
      </c>
    </row>
    <row r="292" spans="1:15" ht="25.5">
      <c r="A292" s="6" t="s">
        <v>6191</v>
      </c>
      <c r="B292" s="6" t="s">
        <v>20</v>
      </c>
      <c r="C292" s="6" t="s">
        <v>6192</v>
      </c>
      <c r="D292" s="6" t="s">
        <v>4876</v>
      </c>
      <c r="E292" s="6" t="s">
        <v>48</v>
      </c>
      <c r="F292" s="6" t="s">
        <v>6193</v>
      </c>
      <c r="G292" s="6" t="s">
        <v>16</v>
      </c>
      <c r="H292" s="6" t="s">
        <v>6194</v>
      </c>
      <c r="I292" s="6" t="s">
        <v>16</v>
      </c>
      <c r="J292" s="6" t="s">
        <v>6195</v>
      </c>
      <c r="K292" s="6" t="s">
        <v>16</v>
      </c>
      <c r="L292" s="7">
        <v>1467.1201467211899</v>
      </c>
      <c r="M292" s="6" t="s">
        <v>6056</v>
      </c>
      <c r="N292" s="7">
        <v>5440732.5123460004</v>
      </c>
      <c r="O292" s="6" t="s">
        <v>6196</v>
      </c>
    </row>
    <row r="293" spans="1:15" ht="14.25">
      <c r="A293" s="6" t="s">
        <v>2373</v>
      </c>
      <c r="B293" s="6" t="s">
        <v>27</v>
      </c>
      <c r="C293" s="6" t="s">
        <v>2374</v>
      </c>
      <c r="D293" s="6" t="s">
        <v>4876</v>
      </c>
      <c r="E293" s="6" t="s">
        <v>76</v>
      </c>
      <c r="F293" s="6" t="s">
        <v>5605</v>
      </c>
      <c r="G293" s="6" t="s">
        <v>16</v>
      </c>
      <c r="H293" s="6" t="s">
        <v>6197</v>
      </c>
      <c r="I293" s="6" t="s">
        <v>16</v>
      </c>
      <c r="J293" s="6" t="s">
        <v>6198</v>
      </c>
      <c r="K293" s="6" t="s">
        <v>16</v>
      </c>
      <c r="L293" s="7">
        <v>1461.0233144255301</v>
      </c>
      <c r="M293" s="6" t="s">
        <v>6056</v>
      </c>
      <c r="N293" s="7">
        <v>5442193.5356604299</v>
      </c>
      <c r="O293" s="6" t="s">
        <v>6199</v>
      </c>
    </row>
    <row r="294" spans="1:15" ht="14.25">
      <c r="A294" s="6" t="s">
        <v>6200</v>
      </c>
      <c r="B294" s="6" t="s">
        <v>27</v>
      </c>
      <c r="C294" s="6" t="s">
        <v>6201</v>
      </c>
      <c r="D294" s="6" t="s">
        <v>4876</v>
      </c>
      <c r="E294" s="6" t="s">
        <v>460</v>
      </c>
      <c r="F294" s="6" t="s">
        <v>6202</v>
      </c>
      <c r="G294" s="6" t="s">
        <v>16</v>
      </c>
      <c r="H294" s="6" t="s">
        <v>6203</v>
      </c>
      <c r="I294" s="6" t="s">
        <v>16</v>
      </c>
      <c r="J294" s="6" t="s">
        <v>6204</v>
      </c>
      <c r="K294" s="6" t="s">
        <v>16</v>
      </c>
      <c r="L294" s="7">
        <v>1457.35301557042</v>
      </c>
      <c r="M294" s="6" t="s">
        <v>6056</v>
      </c>
      <c r="N294" s="7">
        <v>5443650.8886759998</v>
      </c>
      <c r="O294" s="6" t="s">
        <v>6205</v>
      </c>
    </row>
    <row r="295" spans="1:15" ht="38.25">
      <c r="A295" s="6" t="s">
        <v>2383</v>
      </c>
      <c r="B295" s="6" t="s">
        <v>20</v>
      </c>
      <c r="C295" s="6" t="s">
        <v>2384</v>
      </c>
      <c r="D295" s="6" t="s">
        <v>4876</v>
      </c>
      <c r="E295" s="6" t="s">
        <v>48</v>
      </c>
      <c r="F295" s="6" t="s">
        <v>5605</v>
      </c>
      <c r="G295" s="6" t="s">
        <v>16</v>
      </c>
      <c r="H295" s="6" t="s">
        <v>6206</v>
      </c>
      <c r="I295" s="6" t="s">
        <v>16</v>
      </c>
      <c r="J295" s="6" t="s">
        <v>6207</v>
      </c>
      <c r="K295" s="6" t="s">
        <v>16</v>
      </c>
      <c r="L295" s="7">
        <v>1446.6709442003601</v>
      </c>
      <c r="M295" s="6" t="s">
        <v>6056</v>
      </c>
      <c r="N295" s="7">
        <v>5445097.5596201997</v>
      </c>
      <c r="O295" s="6" t="s">
        <v>6208</v>
      </c>
    </row>
    <row r="296" spans="1:15" ht="25.5">
      <c r="A296" s="6" t="s">
        <v>6209</v>
      </c>
      <c r="B296" s="6" t="s">
        <v>20</v>
      </c>
      <c r="C296" s="6" t="s">
        <v>6210</v>
      </c>
      <c r="D296" s="6" t="s">
        <v>4876</v>
      </c>
      <c r="E296" s="6" t="s">
        <v>1585</v>
      </c>
      <c r="F296" s="6" t="s">
        <v>5196</v>
      </c>
      <c r="G296" s="6" t="s">
        <v>16</v>
      </c>
      <c r="H296" s="6" t="s">
        <v>4124</v>
      </c>
      <c r="I296" s="6" t="s">
        <v>16</v>
      </c>
      <c r="J296" s="6" t="s">
        <v>6211</v>
      </c>
      <c r="K296" s="6" t="s">
        <v>16</v>
      </c>
      <c r="L296" s="7">
        <v>1437.3758869529299</v>
      </c>
      <c r="M296" s="6" t="s">
        <v>6056</v>
      </c>
      <c r="N296" s="7">
        <v>5446534.9355071504</v>
      </c>
      <c r="O296" s="6" t="s">
        <v>6212</v>
      </c>
    </row>
    <row r="297" spans="1:15" ht="25.5">
      <c r="A297" s="6" t="s">
        <v>2058</v>
      </c>
      <c r="B297" s="6" t="s">
        <v>27</v>
      </c>
      <c r="C297" s="6" t="s">
        <v>2059</v>
      </c>
      <c r="D297" s="6" t="s">
        <v>4876</v>
      </c>
      <c r="E297" s="6" t="s">
        <v>76</v>
      </c>
      <c r="F297" s="6" t="s">
        <v>6213</v>
      </c>
      <c r="G297" s="6" t="s">
        <v>16</v>
      </c>
      <c r="H297" s="6" t="s">
        <v>2367</v>
      </c>
      <c r="I297" s="6" t="s">
        <v>16</v>
      </c>
      <c r="J297" s="6" t="s">
        <v>6214</v>
      </c>
      <c r="K297" s="6" t="s">
        <v>16</v>
      </c>
      <c r="L297" s="7">
        <v>1427.34393851041</v>
      </c>
      <c r="M297" s="6" t="s">
        <v>6056</v>
      </c>
      <c r="N297" s="7">
        <v>5447962.2794456603</v>
      </c>
      <c r="O297" s="6" t="s">
        <v>6215</v>
      </c>
    </row>
    <row r="298" spans="1:15" ht="14.25">
      <c r="A298" s="6" t="s">
        <v>2468</v>
      </c>
      <c r="B298" s="6" t="s">
        <v>20</v>
      </c>
      <c r="C298" s="6" t="s">
        <v>2469</v>
      </c>
      <c r="D298" s="6" t="s">
        <v>4876</v>
      </c>
      <c r="E298" s="6" t="s">
        <v>61</v>
      </c>
      <c r="F298" s="6" t="s">
        <v>6216</v>
      </c>
      <c r="G298" s="6" t="s">
        <v>16</v>
      </c>
      <c r="H298" s="6" t="s">
        <v>6217</v>
      </c>
      <c r="I298" s="6" t="s">
        <v>16</v>
      </c>
      <c r="J298" s="6" t="s">
        <v>6218</v>
      </c>
      <c r="K298" s="6" t="s">
        <v>16</v>
      </c>
      <c r="L298" s="7">
        <v>1423.21941112492</v>
      </c>
      <c r="M298" s="6" t="s">
        <v>6056</v>
      </c>
      <c r="N298" s="7">
        <v>5449385.4988567904</v>
      </c>
      <c r="O298" s="6" t="s">
        <v>6219</v>
      </c>
    </row>
    <row r="299" spans="1:15" ht="14.25">
      <c r="A299" s="6" t="s">
        <v>6220</v>
      </c>
      <c r="B299" s="6" t="s">
        <v>27</v>
      </c>
      <c r="C299" s="6" t="s">
        <v>6221</v>
      </c>
      <c r="D299" s="6" t="s">
        <v>4876</v>
      </c>
      <c r="E299" s="6" t="s">
        <v>76</v>
      </c>
      <c r="F299" s="6" t="s">
        <v>5828</v>
      </c>
      <c r="G299" s="6" t="s">
        <v>16</v>
      </c>
      <c r="H299" s="6" t="s">
        <v>6222</v>
      </c>
      <c r="I299" s="6" t="s">
        <v>16</v>
      </c>
      <c r="J299" s="6" t="s">
        <v>6223</v>
      </c>
      <c r="K299" s="6" t="s">
        <v>16</v>
      </c>
      <c r="L299" s="7">
        <v>1415.0077764612699</v>
      </c>
      <c r="M299" s="6" t="s">
        <v>6056</v>
      </c>
      <c r="N299" s="7">
        <v>5450800.50663325</v>
      </c>
      <c r="O299" s="6" t="s">
        <v>6224</v>
      </c>
    </row>
    <row r="300" spans="1:15" ht="51">
      <c r="A300" s="6" t="s">
        <v>2153</v>
      </c>
      <c r="B300" s="6" t="s">
        <v>20</v>
      </c>
      <c r="C300" s="6" t="s">
        <v>2154</v>
      </c>
      <c r="D300" s="6" t="s">
        <v>4876</v>
      </c>
      <c r="E300" s="6" t="s">
        <v>514</v>
      </c>
      <c r="F300" s="6" t="s">
        <v>4921</v>
      </c>
      <c r="G300" s="6" t="s">
        <v>16</v>
      </c>
      <c r="H300" s="6" t="s">
        <v>2391</v>
      </c>
      <c r="I300" s="6" t="s">
        <v>16</v>
      </c>
      <c r="J300" s="6" t="s">
        <v>6225</v>
      </c>
      <c r="K300" s="6" t="s">
        <v>16</v>
      </c>
      <c r="L300" s="7">
        <v>1399.2561500860199</v>
      </c>
      <c r="M300" s="6" t="s">
        <v>6226</v>
      </c>
      <c r="N300" s="7">
        <v>5452199.7627833299</v>
      </c>
      <c r="O300" s="6" t="s">
        <v>6227</v>
      </c>
    </row>
    <row r="301" spans="1:15" ht="14.25">
      <c r="A301" s="6" t="s">
        <v>3188</v>
      </c>
      <c r="B301" s="6" t="s">
        <v>27</v>
      </c>
      <c r="C301" s="6" t="s">
        <v>3189</v>
      </c>
      <c r="D301" s="6" t="s">
        <v>4876</v>
      </c>
      <c r="E301" s="6" t="s">
        <v>76</v>
      </c>
      <c r="F301" s="6" t="s">
        <v>5671</v>
      </c>
      <c r="G301" s="6" t="s">
        <v>16</v>
      </c>
      <c r="H301" s="6" t="s">
        <v>6228</v>
      </c>
      <c r="I301" s="6" t="s">
        <v>16</v>
      </c>
      <c r="J301" s="6" t="s">
        <v>6229</v>
      </c>
      <c r="K301" s="6" t="s">
        <v>16</v>
      </c>
      <c r="L301" s="7">
        <v>1384.05423148401</v>
      </c>
      <c r="M301" s="6" t="s">
        <v>6226</v>
      </c>
      <c r="N301" s="7">
        <v>5453583.8170148199</v>
      </c>
      <c r="O301" s="6" t="s">
        <v>6230</v>
      </c>
    </row>
    <row r="302" spans="1:15" ht="25.5">
      <c r="A302" s="6" t="s">
        <v>6231</v>
      </c>
      <c r="B302" s="6" t="s">
        <v>27</v>
      </c>
      <c r="C302" s="6" t="s">
        <v>6232</v>
      </c>
      <c r="D302" s="6" t="s">
        <v>4876</v>
      </c>
      <c r="E302" s="6" t="s">
        <v>76</v>
      </c>
      <c r="F302" s="6" t="s">
        <v>5683</v>
      </c>
      <c r="G302" s="6" t="s">
        <v>16</v>
      </c>
      <c r="H302" s="6" t="s">
        <v>6233</v>
      </c>
      <c r="I302" s="6" t="s">
        <v>16</v>
      </c>
      <c r="J302" s="6" t="s">
        <v>6234</v>
      </c>
      <c r="K302" s="6" t="s">
        <v>16</v>
      </c>
      <c r="L302" s="7">
        <v>1380.0463620826899</v>
      </c>
      <c r="M302" s="6" t="s">
        <v>6226</v>
      </c>
      <c r="N302" s="7">
        <v>5454963.8633768996</v>
      </c>
      <c r="O302" s="6" t="s">
        <v>6235</v>
      </c>
    </row>
    <row r="303" spans="1:15" ht="25.5">
      <c r="A303" s="6" t="s">
        <v>2983</v>
      </c>
      <c r="B303" s="6" t="s">
        <v>20</v>
      </c>
      <c r="C303" s="6" t="s">
        <v>2984</v>
      </c>
      <c r="D303" s="6" t="s">
        <v>4876</v>
      </c>
      <c r="E303" s="6" t="s">
        <v>61</v>
      </c>
      <c r="F303" s="6" t="s">
        <v>6236</v>
      </c>
      <c r="G303" s="6" t="s">
        <v>16</v>
      </c>
      <c r="H303" s="6" t="s">
        <v>6237</v>
      </c>
      <c r="I303" s="6" t="s">
        <v>16</v>
      </c>
      <c r="J303" s="6" t="s">
        <v>6238</v>
      </c>
      <c r="K303" s="6" t="s">
        <v>16</v>
      </c>
      <c r="L303" s="7">
        <v>1376.58420257991</v>
      </c>
      <c r="M303" s="6" t="s">
        <v>6226</v>
      </c>
      <c r="N303" s="7">
        <v>5456340.4475794798</v>
      </c>
      <c r="O303" s="6" t="s">
        <v>6239</v>
      </c>
    </row>
    <row r="304" spans="1:15" ht="14.25">
      <c r="A304" s="6" t="s">
        <v>6240</v>
      </c>
      <c r="B304" s="6" t="s">
        <v>20</v>
      </c>
      <c r="C304" s="6" t="s">
        <v>6241</v>
      </c>
      <c r="D304" s="6" t="s">
        <v>4876</v>
      </c>
      <c r="E304" s="6" t="s">
        <v>1585</v>
      </c>
      <c r="F304" s="6" t="s">
        <v>6242</v>
      </c>
      <c r="G304" s="6" t="s">
        <v>16</v>
      </c>
      <c r="H304" s="6" t="s">
        <v>5507</v>
      </c>
      <c r="I304" s="6" t="s">
        <v>16</v>
      </c>
      <c r="J304" s="6" t="s">
        <v>6243</v>
      </c>
      <c r="K304" s="6" t="s">
        <v>16</v>
      </c>
      <c r="L304" s="7">
        <v>1373.1000627497399</v>
      </c>
      <c r="M304" s="6" t="s">
        <v>6226</v>
      </c>
      <c r="N304" s="7">
        <v>5457713.5476422301</v>
      </c>
      <c r="O304" s="6" t="s">
        <v>6244</v>
      </c>
    </row>
    <row r="305" spans="1:15" ht="38.25">
      <c r="A305" s="6" t="s">
        <v>2937</v>
      </c>
      <c r="B305" s="6" t="s">
        <v>20</v>
      </c>
      <c r="C305" s="6" t="s">
        <v>2938</v>
      </c>
      <c r="D305" s="6" t="s">
        <v>4876</v>
      </c>
      <c r="E305" s="6" t="s">
        <v>48</v>
      </c>
      <c r="F305" s="6" t="s">
        <v>4921</v>
      </c>
      <c r="G305" s="6" t="s">
        <v>16</v>
      </c>
      <c r="H305" s="6" t="s">
        <v>6245</v>
      </c>
      <c r="I305" s="6" t="s">
        <v>16</v>
      </c>
      <c r="J305" s="6" t="s">
        <v>6246</v>
      </c>
      <c r="K305" s="6" t="s">
        <v>16</v>
      </c>
      <c r="L305" s="7">
        <v>1369.7718240663501</v>
      </c>
      <c r="M305" s="6" t="s">
        <v>6226</v>
      </c>
      <c r="N305" s="7">
        <v>5459083.3194663003</v>
      </c>
      <c r="O305" s="6" t="s">
        <v>6247</v>
      </c>
    </row>
    <row r="306" spans="1:15" ht="25.5">
      <c r="A306" s="6" t="s">
        <v>2642</v>
      </c>
      <c r="B306" s="6" t="s">
        <v>20</v>
      </c>
      <c r="C306" s="6" t="s">
        <v>2643</v>
      </c>
      <c r="D306" s="6" t="s">
        <v>4876</v>
      </c>
      <c r="E306" s="6" t="s">
        <v>48</v>
      </c>
      <c r="F306" s="6" t="s">
        <v>4910</v>
      </c>
      <c r="G306" s="6" t="s">
        <v>16</v>
      </c>
      <c r="H306" s="6" t="s">
        <v>6248</v>
      </c>
      <c r="I306" s="6" t="s">
        <v>16</v>
      </c>
      <c r="J306" s="6" t="s">
        <v>6249</v>
      </c>
      <c r="K306" s="6" t="s">
        <v>16</v>
      </c>
      <c r="L306" s="7">
        <v>1364.08484728493</v>
      </c>
      <c r="M306" s="6" t="s">
        <v>6226</v>
      </c>
      <c r="N306" s="7">
        <v>5460447.4043135801</v>
      </c>
      <c r="O306" s="6" t="s">
        <v>6250</v>
      </c>
    </row>
    <row r="307" spans="1:15" ht="25.5">
      <c r="A307" s="6" t="s">
        <v>6251</v>
      </c>
      <c r="B307" s="6" t="s">
        <v>27</v>
      </c>
      <c r="C307" s="6" t="s">
        <v>6252</v>
      </c>
      <c r="D307" s="6" t="s">
        <v>4909</v>
      </c>
      <c r="E307" s="6" t="s">
        <v>76</v>
      </c>
      <c r="F307" s="6" t="s">
        <v>6253</v>
      </c>
      <c r="G307" s="6" t="s">
        <v>16</v>
      </c>
      <c r="H307" s="6" t="s">
        <v>6254</v>
      </c>
      <c r="I307" s="6" t="s">
        <v>16</v>
      </c>
      <c r="J307" s="6" t="s">
        <v>6255</v>
      </c>
      <c r="K307" s="6" t="s">
        <v>16</v>
      </c>
      <c r="L307" s="7">
        <v>1342.88656713457</v>
      </c>
      <c r="M307" s="6" t="s">
        <v>6226</v>
      </c>
      <c r="N307" s="7">
        <v>5461790.2908807201</v>
      </c>
      <c r="O307" s="6" t="s">
        <v>6256</v>
      </c>
    </row>
    <row r="308" spans="1:15" ht="25.5">
      <c r="A308" s="6" t="s">
        <v>6257</v>
      </c>
      <c r="B308" s="6" t="s">
        <v>20</v>
      </c>
      <c r="C308" s="6" t="s">
        <v>6258</v>
      </c>
      <c r="D308" s="6" t="s">
        <v>4876</v>
      </c>
      <c r="E308" s="6" t="s">
        <v>61</v>
      </c>
      <c r="F308" s="6" t="s">
        <v>6259</v>
      </c>
      <c r="G308" s="6" t="s">
        <v>16</v>
      </c>
      <c r="H308" s="6" t="s">
        <v>6260</v>
      </c>
      <c r="I308" s="6" t="s">
        <v>16</v>
      </c>
      <c r="J308" s="6" t="s">
        <v>6261</v>
      </c>
      <c r="K308" s="6" t="s">
        <v>16</v>
      </c>
      <c r="L308" s="7">
        <v>1327.48725206066</v>
      </c>
      <c r="M308" s="6" t="s">
        <v>6226</v>
      </c>
      <c r="N308" s="7">
        <v>5463117.7781327805</v>
      </c>
      <c r="O308" s="6" t="s">
        <v>6262</v>
      </c>
    </row>
    <row r="309" spans="1:15" ht="14.25">
      <c r="A309" s="6" t="s">
        <v>1972</v>
      </c>
      <c r="B309" s="6" t="s">
        <v>27</v>
      </c>
      <c r="C309" s="6" t="s">
        <v>1973</v>
      </c>
      <c r="D309" s="6" t="s">
        <v>4876</v>
      </c>
      <c r="E309" s="6" t="s">
        <v>99</v>
      </c>
      <c r="F309" s="6" t="s">
        <v>6263</v>
      </c>
      <c r="G309" s="6" t="s">
        <v>16</v>
      </c>
      <c r="H309" s="6" t="s">
        <v>6264</v>
      </c>
      <c r="I309" s="6" t="s">
        <v>16</v>
      </c>
      <c r="J309" s="6" t="s">
        <v>6265</v>
      </c>
      <c r="K309" s="6" t="s">
        <v>16</v>
      </c>
      <c r="L309" s="7">
        <v>1316.88341094877</v>
      </c>
      <c r="M309" s="6" t="s">
        <v>6226</v>
      </c>
      <c r="N309" s="7">
        <v>5464434.6615437297</v>
      </c>
      <c r="O309" s="6" t="s">
        <v>6266</v>
      </c>
    </row>
    <row r="310" spans="1:15" ht="25.5">
      <c r="A310" s="6" t="s">
        <v>2459</v>
      </c>
      <c r="B310" s="6" t="s">
        <v>27</v>
      </c>
      <c r="C310" s="6" t="s">
        <v>2460</v>
      </c>
      <c r="D310" s="6" t="s">
        <v>4876</v>
      </c>
      <c r="E310" s="6" t="s">
        <v>76</v>
      </c>
      <c r="F310" s="6" t="s">
        <v>6267</v>
      </c>
      <c r="G310" s="6" t="s">
        <v>16</v>
      </c>
      <c r="H310" s="6" t="s">
        <v>6268</v>
      </c>
      <c r="I310" s="6" t="s">
        <v>16</v>
      </c>
      <c r="J310" s="6" t="s">
        <v>6269</v>
      </c>
      <c r="K310" s="6" t="s">
        <v>16</v>
      </c>
      <c r="L310" s="7">
        <v>1316.63007442344</v>
      </c>
      <c r="M310" s="6" t="s">
        <v>6226</v>
      </c>
      <c r="N310" s="7">
        <v>5465751.2916181497</v>
      </c>
      <c r="O310" s="6" t="s">
        <v>6270</v>
      </c>
    </row>
    <row r="311" spans="1:15" ht="38.25">
      <c r="A311" s="6" t="s">
        <v>3251</v>
      </c>
      <c r="B311" s="6" t="s">
        <v>27</v>
      </c>
      <c r="C311" s="6" t="s">
        <v>3252</v>
      </c>
      <c r="D311" s="6" t="s">
        <v>4876</v>
      </c>
      <c r="E311" s="6" t="s">
        <v>76</v>
      </c>
      <c r="F311" s="6" t="s">
        <v>4910</v>
      </c>
      <c r="G311" s="6" t="s">
        <v>16</v>
      </c>
      <c r="H311" s="6" t="s">
        <v>6271</v>
      </c>
      <c r="I311" s="6" t="s">
        <v>16</v>
      </c>
      <c r="J311" s="6" t="s">
        <v>6272</v>
      </c>
      <c r="K311" s="6" t="s">
        <v>16</v>
      </c>
      <c r="L311" s="7">
        <v>1305.58594552454</v>
      </c>
      <c r="M311" s="6" t="s">
        <v>6226</v>
      </c>
      <c r="N311" s="7">
        <v>5467056.8775636703</v>
      </c>
      <c r="O311" s="6" t="s">
        <v>6273</v>
      </c>
    </row>
    <row r="312" spans="1:15" ht="14.25">
      <c r="A312" s="6" t="s">
        <v>6274</v>
      </c>
      <c r="B312" s="6" t="s">
        <v>20</v>
      </c>
      <c r="C312" s="6" t="s">
        <v>6275</v>
      </c>
      <c r="D312" s="6" t="s">
        <v>4876</v>
      </c>
      <c r="E312" s="6" t="s">
        <v>1190</v>
      </c>
      <c r="F312" s="6" t="s">
        <v>6276</v>
      </c>
      <c r="G312" s="6" t="s">
        <v>16</v>
      </c>
      <c r="H312" s="6" t="s">
        <v>6277</v>
      </c>
      <c r="I312" s="6" t="s">
        <v>16</v>
      </c>
      <c r="J312" s="6" t="s">
        <v>6278</v>
      </c>
      <c r="K312" s="6" t="s">
        <v>16</v>
      </c>
      <c r="L312" s="7">
        <v>1291.1408700268501</v>
      </c>
      <c r="M312" s="6" t="s">
        <v>6226</v>
      </c>
      <c r="N312" s="7">
        <v>5468348.0184337003</v>
      </c>
      <c r="O312" s="6" t="s">
        <v>6279</v>
      </c>
    </row>
    <row r="313" spans="1:15" ht="14.25">
      <c r="A313" s="6" t="s">
        <v>6280</v>
      </c>
      <c r="B313" s="6" t="s">
        <v>20</v>
      </c>
      <c r="C313" s="6" t="s">
        <v>6281</v>
      </c>
      <c r="D313" s="6" t="s">
        <v>4871</v>
      </c>
      <c r="E313" s="6" t="s">
        <v>1673</v>
      </c>
      <c r="F313" s="6" t="s">
        <v>6282</v>
      </c>
      <c r="G313" s="6" t="s">
        <v>16</v>
      </c>
      <c r="H313" s="6" t="s">
        <v>6283</v>
      </c>
      <c r="I313" s="6" t="s">
        <v>16</v>
      </c>
      <c r="J313" s="6" t="s">
        <v>6284</v>
      </c>
      <c r="K313" s="6" t="s">
        <v>16</v>
      </c>
      <c r="L313" s="7">
        <v>1288.8285673877599</v>
      </c>
      <c r="M313" s="6" t="s">
        <v>6226</v>
      </c>
      <c r="N313" s="7">
        <v>5469636.8470010897</v>
      </c>
      <c r="O313" s="6" t="s">
        <v>6285</v>
      </c>
    </row>
    <row r="314" spans="1:15" ht="14.25">
      <c r="A314" s="6" t="s">
        <v>3005</v>
      </c>
      <c r="B314" s="6" t="s">
        <v>20</v>
      </c>
      <c r="C314" s="6" t="s">
        <v>3006</v>
      </c>
      <c r="D314" s="6" t="s">
        <v>4871</v>
      </c>
      <c r="E314" s="6" t="s">
        <v>1673</v>
      </c>
      <c r="F314" s="6" t="s">
        <v>6286</v>
      </c>
      <c r="G314" s="6" t="s">
        <v>16</v>
      </c>
      <c r="H314" s="6" t="s">
        <v>6287</v>
      </c>
      <c r="I314" s="6" t="s">
        <v>16</v>
      </c>
      <c r="J314" s="6" t="s">
        <v>6288</v>
      </c>
      <c r="K314" s="6" t="s">
        <v>16</v>
      </c>
      <c r="L314" s="7">
        <v>1275.64054461405</v>
      </c>
      <c r="M314" s="6" t="s">
        <v>6226</v>
      </c>
      <c r="N314" s="7">
        <v>5470912.4875456998</v>
      </c>
      <c r="O314" s="6" t="s">
        <v>6289</v>
      </c>
    </row>
    <row r="315" spans="1:15" ht="25.5">
      <c r="A315" s="6" t="s">
        <v>6290</v>
      </c>
      <c r="B315" s="6" t="s">
        <v>27</v>
      </c>
      <c r="C315" s="6" t="s">
        <v>6291</v>
      </c>
      <c r="D315" s="6" t="s">
        <v>4876</v>
      </c>
      <c r="E315" s="6" t="s">
        <v>76</v>
      </c>
      <c r="F315" s="6" t="s">
        <v>6292</v>
      </c>
      <c r="G315" s="6" t="s">
        <v>16</v>
      </c>
      <c r="H315" s="6" t="s">
        <v>6293</v>
      </c>
      <c r="I315" s="6" t="s">
        <v>16</v>
      </c>
      <c r="J315" s="6" t="s">
        <v>6294</v>
      </c>
      <c r="K315" s="6" t="s">
        <v>16</v>
      </c>
      <c r="L315" s="7">
        <v>1271.6939626321</v>
      </c>
      <c r="M315" s="6" t="s">
        <v>6226</v>
      </c>
      <c r="N315" s="7">
        <v>5472184.1815083297</v>
      </c>
      <c r="O315" s="6" t="s">
        <v>6295</v>
      </c>
    </row>
    <row r="316" spans="1:15" ht="25.5">
      <c r="A316" s="6" t="s">
        <v>2019</v>
      </c>
      <c r="B316" s="6" t="s">
        <v>20</v>
      </c>
      <c r="C316" s="6" t="s">
        <v>2020</v>
      </c>
      <c r="D316" s="6" t="s">
        <v>4876</v>
      </c>
      <c r="E316" s="6" t="s">
        <v>61</v>
      </c>
      <c r="F316" s="6" t="s">
        <v>6296</v>
      </c>
      <c r="G316" s="6" t="s">
        <v>16</v>
      </c>
      <c r="H316" s="6" t="s">
        <v>6297</v>
      </c>
      <c r="I316" s="6" t="s">
        <v>16</v>
      </c>
      <c r="J316" s="6" t="s">
        <v>6298</v>
      </c>
      <c r="K316" s="6" t="s">
        <v>16</v>
      </c>
      <c r="L316" s="7">
        <v>1270.4815809788199</v>
      </c>
      <c r="M316" s="6" t="s">
        <v>6226</v>
      </c>
      <c r="N316" s="7">
        <v>5473454.6630893098</v>
      </c>
      <c r="O316" s="6" t="s">
        <v>6299</v>
      </c>
    </row>
    <row r="317" spans="1:15" ht="38.25">
      <c r="A317" s="6" t="s">
        <v>2886</v>
      </c>
      <c r="B317" s="6" t="s">
        <v>627</v>
      </c>
      <c r="C317" s="6" t="s">
        <v>2887</v>
      </c>
      <c r="D317" s="6" t="s">
        <v>4876</v>
      </c>
      <c r="E317" s="6" t="s">
        <v>48</v>
      </c>
      <c r="F317" s="6" t="s">
        <v>6300</v>
      </c>
      <c r="G317" s="6" t="s">
        <v>16</v>
      </c>
      <c r="H317" s="6" t="s">
        <v>6301</v>
      </c>
      <c r="I317" s="6" t="s">
        <v>16</v>
      </c>
      <c r="J317" s="6" t="s">
        <v>6302</v>
      </c>
      <c r="K317" s="6" t="s">
        <v>16</v>
      </c>
      <c r="L317" s="7">
        <v>1252.5841214966399</v>
      </c>
      <c r="M317" s="6" t="s">
        <v>6226</v>
      </c>
      <c r="N317" s="7">
        <v>5474707.24721081</v>
      </c>
      <c r="O317" s="6" t="s">
        <v>6303</v>
      </c>
    </row>
    <row r="318" spans="1:15" ht="14.25">
      <c r="A318" s="6" t="s">
        <v>6304</v>
      </c>
      <c r="B318" s="6" t="s">
        <v>20</v>
      </c>
      <c r="C318" s="6" t="s">
        <v>6305</v>
      </c>
      <c r="D318" s="6" t="s">
        <v>4876</v>
      </c>
      <c r="E318" s="6" t="s">
        <v>1585</v>
      </c>
      <c r="F318" s="6" t="s">
        <v>6242</v>
      </c>
      <c r="G318" s="6" t="s">
        <v>16</v>
      </c>
      <c r="H318" s="6" t="s">
        <v>3483</v>
      </c>
      <c r="I318" s="6" t="s">
        <v>16</v>
      </c>
      <c r="J318" s="6" t="s">
        <v>6306</v>
      </c>
      <c r="K318" s="6" t="s">
        <v>16</v>
      </c>
      <c r="L318" s="7">
        <v>1239.1390810180501</v>
      </c>
      <c r="M318" s="6" t="s">
        <v>6226</v>
      </c>
      <c r="N318" s="7">
        <v>5475946.3862918299</v>
      </c>
      <c r="O318" s="6" t="s">
        <v>6307</v>
      </c>
    </row>
    <row r="319" spans="1:15" ht="25.5">
      <c r="A319" s="6" t="s">
        <v>6308</v>
      </c>
      <c r="B319" s="6" t="s">
        <v>20</v>
      </c>
      <c r="C319" s="6" t="s">
        <v>6309</v>
      </c>
      <c r="D319" s="6" t="s">
        <v>4876</v>
      </c>
      <c r="E319" s="6" t="s">
        <v>1585</v>
      </c>
      <c r="F319" s="6" t="s">
        <v>6310</v>
      </c>
      <c r="G319" s="6" t="s">
        <v>16</v>
      </c>
      <c r="H319" s="6" t="s">
        <v>5008</v>
      </c>
      <c r="I319" s="6" t="s">
        <v>16</v>
      </c>
      <c r="J319" s="6" t="s">
        <v>6311</v>
      </c>
      <c r="K319" s="6" t="s">
        <v>16</v>
      </c>
      <c r="L319" s="7">
        <v>1206.3775020825699</v>
      </c>
      <c r="M319" s="6" t="s">
        <v>6226</v>
      </c>
      <c r="N319" s="7">
        <v>5477152.7637939099</v>
      </c>
      <c r="O319" s="6" t="s">
        <v>6312</v>
      </c>
    </row>
    <row r="320" spans="1:15" ht="25.5">
      <c r="A320" s="6" t="s">
        <v>2369</v>
      </c>
      <c r="B320" s="6" t="s">
        <v>27</v>
      </c>
      <c r="C320" s="6" t="s">
        <v>2370</v>
      </c>
      <c r="D320" s="6" t="s">
        <v>4876</v>
      </c>
      <c r="E320" s="6" t="s">
        <v>76</v>
      </c>
      <c r="F320" s="6" t="s">
        <v>5605</v>
      </c>
      <c r="G320" s="6" t="s">
        <v>16</v>
      </c>
      <c r="H320" s="6" t="s">
        <v>6313</v>
      </c>
      <c r="I320" s="6" t="s">
        <v>16</v>
      </c>
      <c r="J320" s="6" t="s">
        <v>6314</v>
      </c>
      <c r="K320" s="6" t="s">
        <v>16</v>
      </c>
      <c r="L320" s="7">
        <v>1201.4013304638499</v>
      </c>
      <c r="M320" s="6" t="s">
        <v>6226</v>
      </c>
      <c r="N320" s="7">
        <v>5478354.1651243698</v>
      </c>
      <c r="O320" s="6" t="s">
        <v>6315</v>
      </c>
    </row>
    <row r="321" spans="1:15" ht="25.5">
      <c r="A321" s="6" t="s">
        <v>1908</v>
      </c>
      <c r="B321" s="6" t="s">
        <v>27</v>
      </c>
      <c r="C321" s="6" t="s">
        <v>1909</v>
      </c>
      <c r="D321" s="6" t="s">
        <v>4876</v>
      </c>
      <c r="E321" s="6" t="s">
        <v>322</v>
      </c>
      <c r="F321" s="6" t="s">
        <v>6316</v>
      </c>
      <c r="G321" s="6" t="s">
        <v>16</v>
      </c>
      <c r="H321" s="6" t="s">
        <v>6317</v>
      </c>
      <c r="I321" s="6" t="s">
        <v>16</v>
      </c>
      <c r="J321" s="6" t="s">
        <v>6318</v>
      </c>
      <c r="K321" s="6" t="s">
        <v>16</v>
      </c>
      <c r="L321" s="7">
        <v>1200.3533867547301</v>
      </c>
      <c r="M321" s="6" t="s">
        <v>6226</v>
      </c>
      <c r="N321" s="7">
        <v>5479554.5185111295</v>
      </c>
      <c r="O321" s="6" t="s">
        <v>6319</v>
      </c>
    </row>
    <row r="322" spans="1:15" ht="25.5">
      <c r="A322" s="6" t="s">
        <v>3093</v>
      </c>
      <c r="B322" s="6" t="s">
        <v>27</v>
      </c>
      <c r="C322" s="6" t="s">
        <v>3094</v>
      </c>
      <c r="D322" s="6" t="s">
        <v>4876</v>
      </c>
      <c r="E322" s="6" t="s">
        <v>76</v>
      </c>
      <c r="F322" s="6" t="s">
        <v>6320</v>
      </c>
      <c r="G322" s="6" t="s">
        <v>16</v>
      </c>
      <c r="H322" s="6" t="s">
        <v>6321</v>
      </c>
      <c r="I322" s="6" t="s">
        <v>16</v>
      </c>
      <c r="J322" s="6" t="s">
        <v>6322</v>
      </c>
      <c r="K322" s="6" t="s">
        <v>16</v>
      </c>
      <c r="L322" s="7">
        <v>1163.03172789114</v>
      </c>
      <c r="M322" s="6" t="s">
        <v>6226</v>
      </c>
      <c r="N322" s="7">
        <v>5480717.55023902</v>
      </c>
      <c r="O322" s="6" t="s">
        <v>6323</v>
      </c>
    </row>
    <row r="323" spans="1:15" ht="14.25">
      <c r="A323" s="6" t="s">
        <v>6324</v>
      </c>
      <c r="B323" s="6" t="s">
        <v>27</v>
      </c>
      <c r="C323" s="6" t="s">
        <v>6325</v>
      </c>
      <c r="D323" s="6" t="s">
        <v>4876</v>
      </c>
      <c r="E323" s="6" t="s">
        <v>1750</v>
      </c>
      <c r="F323" s="6" t="s">
        <v>6326</v>
      </c>
      <c r="G323" s="6" t="s">
        <v>16</v>
      </c>
      <c r="H323" s="6" t="s">
        <v>6327</v>
      </c>
      <c r="I323" s="6" t="s">
        <v>16</v>
      </c>
      <c r="J323" s="6" t="s">
        <v>6328</v>
      </c>
      <c r="K323" s="6" t="s">
        <v>16</v>
      </c>
      <c r="L323" s="7">
        <v>1159.7488097708101</v>
      </c>
      <c r="M323" s="6" t="s">
        <v>6226</v>
      </c>
      <c r="N323" s="7">
        <v>5481877.2990487898</v>
      </c>
      <c r="O323" s="6" t="s">
        <v>6329</v>
      </c>
    </row>
    <row r="324" spans="1:15" ht="25.5">
      <c r="A324" s="6" t="s">
        <v>2750</v>
      </c>
      <c r="B324" s="6" t="s">
        <v>27</v>
      </c>
      <c r="C324" s="6" t="s">
        <v>2751</v>
      </c>
      <c r="D324" s="6" t="s">
        <v>4876</v>
      </c>
      <c r="E324" s="6" t="s">
        <v>76</v>
      </c>
      <c r="F324" s="6" t="s">
        <v>6330</v>
      </c>
      <c r="G324" s="6" t="s">
        <v>16</v>
      </c>
      <c r="H324" s="6" t="s">
        <v>6331</v>
      </c>
      <c r="I324" s="6" t="s">
        <v>16</v>
      </c>
      <c r="J324" s="6" t="s">
        <v>6332</v>
      </c>
      <c r="K324" s="6" t="s">
        <v>16</v>
      </c>
      <c r="L324" s="7">
        <v>1149.2090760656499</v>
      </c>
      <c r="M324" s="6" t="s">
        <v>6226</v>
      </c>
      <c r="N324" s="7">
        <v>5483026.50812486</v>
      </c>
      <c r="O324" s="6" t="s">
        <v>6333</v>
      </c>
    </row>
    <row r="325" spans="1:15" ht="25.5">
      <c r="A325" s="6" t="s">
        <v>3210</v>
      </c>
      <c r="B325" s="6" t="s">
        <v>20</v>
      </c>
      <c r="C325" s="6" t="s">
        <v>3211</v>
      </c>
      <c r="D325" s="6" t="s">
        <v>4876</v>
      </c>
      <c r="E325" s="6" t="s">
        <v>61</v>
      </c>
      <c r="F325" s="6" t="s">
        <v>6334</v>
      </c>
      <c r="G325" s="6" t="s">
        <v>16</v>
      </c>
      <c r="H325" s="6" t="s">
        <v>6335</v>
      </c>
      <c r="I325" s="6" t="s">
        <v>16</v>
      </c>
      <c r="J325" s="6" t="s">
        <v>6336</v>
      </c>
      <c r="K325" s="6" t="s">
        <v>16</v>
      </c>
      <c r="L325" s="7">
        <v>1119.3649413216699</v>
      </c>
      <c r="M325" s="6" t="s">
        <v>6226</v>
      </c>
      <c r="N325" s="7">
        <v>5484145.8730661804</v>
      </c>
      <c r="O325" s="6" t="s">
        <v>6337</v>
      </c>
    </row>
    <row r="326" spans="1:15" ht="14.25">
      <c r="A326" s="6" t="s">
        <v>3004</v>
      </c>
      <c r="B326" s="6" t="s">
        <v>20</v>
      </c>
      <c r="C326" s="6" t="s">
        <v>2226</v>
      </c>
      <c r="D326" s="6" t="s">
        <v>4871</v>
      </c>
      <c r="E326" s="6" t="s">
        <v>1673</v>
      </c>
      <c r="F326" s="6" t="s">
        <v>6286</v>
      </c>
      <c r="G326" s="6" t="s">
        <v>16</v>
      </c>
      <c r="H326" s="6" t="s">
        <v>6338</v>
      </c>
      <c r="I326" s="6" t="s">
        <v>16</v>
      </c>
      <c r="J326" s="6" t="s">
        <v>6339</v>
      </c>
      <c r="K326" s="6" t="s">
        <v>16</v>
      </c>
      <c r="L326" s="7">
        <v>1115.24480909969</v>
      </c>
      <c r="M326" s="6" t="s">
        <v>6226</v>
      </c>
      <c r="N326" s="7">
        <v>5485261.1178752799</v>
      </c>
      <c r="O326" s="6" t="s">
        <v>6340</v>
      </c>
    </row>
    <row r="327" spans="1:15" ht="14.25">
      <c r="A327" s="6" t="s">
        <v>6341</v>
      </c>
      <c r="B327" s="6" t="s">
        <v>27</v>
      </c>
      <c r="C327" s="6" t="s">
        <v>6342</v>
      </c>
      <c r="D327" s="6" t="s">
        <v>4876</v>
      </c>
      <c r="E327" s="6" t="s">
        <v>76</v>
      </c>
      <c r="F327" s="6" t="s">
        <v>4921</v>
      </c>
      <c r="G327" s="6" t="s">
        <v>16</v>
      </c>
      <c r="H327" s="6" t="s">
        <v>6343</v>
      </c>
      <c r="I327" s="6" t="s">
        <v>16</v>
      </c>
      <c r="J327" s="6" t="s">
        <v>6344</v>
      </c>
      <c r="K327" s="6" t="s">
        <v>16</v>
      </c>
      <c r="L327" s="7">
        <v>1094.5181499708499</v>
      </c>
      <c r="M327" s="6" t="s">
        <v>6226</v>
      </c>
      <c r="N327" s="7">
        <v>5486355.63602525</v>
      </c>
      <c r="O327" s="6" t="s">
        <v>6345</v>
      </c>
    </row>
    <row r="328" spans="1:15" ht="25.5">
      <c r="A328" s="6" t="s">
        <v>6346</v>
      </c>
      <c r="B328" s="6" t="s">
        <v>20</v>
      </c>
      <c r="C328" s="6" t="s">
        <v>6347</v>
      </c>
      <c r="D328" s="6" t="s">
        <v>4876</v>
      </c>
      <c r="E328" s="6" t="s">
        <v>61</v>
      </c>
      <c r="F328" s="6" t="s">
        <v>6348</v>
      </c>
      <c r="G328" s="6" t="s">
        <v>16</v>
      </c>
      <c r="H328" s="6" t="s">
        <v>6349</v>
      </c>
      <c r="I328" s="6" t="s">
        <v>16</v>
      </c>
      <c r="J328" s="6" t="s">
        <v>6350</v>
      </c>
      <c r="K328" s="6" t="s">
        <v>16</v>
      </c>
      <c r="L328" s="7">
        <v>1088.15061766337</v>
      </c>
      <c r="M328" s="6" t="s">
        <v>6226</v>
      </c>
      <c r="N328" s="7">
        <v>5487443.78664291</v>
      </c>
      <c r="O328" s="6" t="s">
        <v>6351</v>
      </c>
    </row>
    <row r="329" spans="1:15" ht="14.25">
      <c r="A329" s="6" t="s">
        <v>3215</v>
      </c>
      <c r="B329" s="6" t="s">
        <v>27</v>
      </c>
      <c r="C329" s="6" t="s">
        <v>3216</v>
      </c>
      <c r="D329" s="6" t="s">
        <v>4876</v>
      </c>
      <c r="E329" s="6" t="s">
        <v>322</v>
      </c>
      <c r="F329" s="6" t="s">
        <v>6352</v>
      </c>
      <c r="G329" s="6" t="s">
        <v>16</v>
      </c>
      <c r="H329" s="6" t="s">
        <v>6353</v>
      </c>
      <c r="I329" s="6" t="s">
        <v>16</v>
      </c>
      <c r="J329" s="6" t="s">
        <v>6354</v>
      </c>
      <c r="K329" s="6" t="s">
        <v>16</v>
      </c>
      <c r="L329" s="7">
        <v>1069.72330100727</v>
      </c>
      <c r="M329" s="6" t="s">
        <v>6226</v>
      </c>
      <c r="N329" s="7">
        <v>5488513.5099439202</v>
      </c>
      <c r="O329" s="6" t="s">
        <v>6355</v>
      </c>
    </row>
    <row r="330" spans="1:15" ht="25.5">
      <c r="A330" s="6" t="s">
        <v>6356</v>
      </c>
      <c r="B330" s="6" t="s">
        <v>20</v>
      </c>
      <c r="C330" s="6" t="s">
        <v>6357</v>
      </c>
      <c r="D330" s="6" t="s">
        <v>4876</v>
      </c>
      <c r="E330" s="6" t="s">
        <v>1190</v>
      </c>
      <c r="F330" s="6" t="s">
        <v>6358</v>
      </c>
      <c r="G330" s="6" t="s">
        <v>16</v>
      </c>
      <c r="H330" s="6" t="s">
        <v>6359</v>
      </c>
      <c r="I330" s="6" t="s">
        <v>16</v>
      </c>
      <c r="J330" s="6" t="s">
        <v>6360</v>
      </c>
      <c r="K330" s="6" t="s">
        <v>16</v>
      </c>
      <c r="L330" s="7">
        <v>1067.8475281752701</v>
      </c>
      <c r="M330" s="6" t="s">
        <v>6226</v>
      </c>
      <c r="N330" s="7">
        <v>5489581.3574720901</v>
      </c>
      <c r="O330" s="6" t="s">
        <v>6361</v>
      </c>
    </row>
    <row r="331" spans="1:15" ht="25.5">
      <c r="A331" s="6" t="s">
        <v>2782</v>
      </c>
      <c r="B331" s="6" t="s">
        <v>27</v>
      </c>
      <c r="C331" s="6" t="s">
        <v>2783</v>
      </c>
      <c r="D331" s="6" t="s">
        <v>4876</v>
      </c>
      <c r="E331" s="6" t="s">
        <v>76</v>
      </c>
      <c r="F331" s="6" t="s">
        <v>6142</v>
      </c>
      <c r="G331" s="6" t="s">
        <v>16</v>
      </c>
      <c r="H331" s="6" t="s">
        <v>6362</v>
      </c>
      <c r="I331" s="6" t="s">
        <v>16</v>
      </c>
      <c r="J331" s="6" t="s">
        <v>6363</v>
      </c>
      <c r="K331" s="6" t="s">
        <v>16</v>
      </c>
      <c r="L331" s="7">
        <v>1066.0332926298199</v>
      </c>
      <c r="M331" s="6" t="s">
        <v>6226</v>
      </c>
      <c r="N331" s="7">
        <v>5490647.3907647198</v>
      </c>
      <c r="O331" s="6" t="s">
        <v>6364</v>
      </c>
    </row>
    <row r="332" spans="1:15" ht="14.25">
      <c r="A332" s="6" t="s">
        <v>3289</v>
      </c>
      <c r="B332" s="6" t="s">
        <v>27</v>
      </c>
      <c r="C332" s="6" t="s">
        <v>3290</v>
      </c>
      <c r="D332" s="6" t="s">
        <v>4876</v>
      </c>
      <c r="E332" s="6" t="s">
        <v>322</v>
      </c>
      <c r="F332" s="6" t="s">
        <v>6365</v>
      </c>
      <c r="G332" s="6" t="s">
        <v>16</v>
      </c>
      <c r="H332" s="6" t="s">
        <v>6366</v>
      </c>
      <c r="I332" s="6" t="s">
        <v>16</v>
      </c>
      <c r="J332" s="6" t="s">
        <v>6367</v>
      </c>
      <c r="K332" s="6" t="s">
        <v>16</v>
      </c>
      <c r="L332" s="7">
        <v>1058.9773435992699</v>
      </c>
      <c r="M332" s="6" t="s">
        <v>6226</v>
      </c>
      <c r="N332" s="7">
        <v>5491706.36810832</v>
      </c>
      <c r="O332" s="6" t="s">
        <v>6368</v>
      </c>
    </row>
    <row r="333" spans="1:15" ht="14.25">
      <c r="A333" s="6" t="s">
        <v>2437</v>
      </c>
      <c r="B333" s="6" t="s">
        <v>27</v>
      </c>
      <c r="C333" s="6" t="s">
        <v>2438</v>
      </c>
      <c r="D333" s="6" t="s">
        <v>4876</v>
      </c>
      <c r="E333" s="6" t="s">
        <v>322</v>
      </c>
      <c r="F333" s="6" t="s">
        <v>6369</v>
      </c>
      <c r="G333" s="6" t="s">
        <v>16</v>
      </c>
      <c r="H333" s="6" t="s">
        <v>6370</v>
      </c>
      <c r="I333" s="6" t="s">
        <v>16</v>
      </c>
      <c r="J333" s="6" t="s">
        <v>6371</v>
      </c>
      <c r="K333" s="6" t="s">
        <v>16</v>
      </c>
      <c r="L333" s="7">
        <v>1049.5429429626899</v>
      </c>
      <c r="M333" s="6" t="s">
        <v>6226</v>
      </c>
      <c r="N333" s="7">
        <v>5492755.9110512901</v>
      </c>
      <c r="O333" s="6" t="s">
        <v>6372</v>
      </c>
    </row>
    <row r="334" spans="1:15" ht="38.25">
      <c r="A334" s="6" t="s">
        <v>6373</v>
      </c>
      <c r="B334" s="6" t="s">
        <v>27</v>
      </c>
      <c r="C334" s="6" t="s">
        <v>6374</v>
      </c>
      <c r="D334" s="6" t="s">
        <v>4876</v>
      </c>
      <c r="E334" s="6" t="s">
        <v>6375</v>
      </c>
      <c r="F334" s="6" t="s">
        <v>5267</v>
      </c>
      <c r="G334" s="6" t="s">
        <v>16</v>
      </c>
      <c r="H334" s="6" t="s">
        <v>6376</v>
      </c>
      <c r="I334" s="6" t="s">
        <v>16</v>
      </c>
      <c r="J334" s="6" t="s">
        <v>6377</v>
      </c>
      <c r="K334" s="6" t="s">
        <v>16</v>
      </c>
      <c r="L334" s="7">
        <v>1049.3621550702201</v>
      </c>
      <c r="M334" s="6" t="s">
        <v>6226</v>
      </c>
      <c r="N334" s="7">
        <v>5493805.2732063597</v>
      </c>
      <c r="O334" s="6" t="s">
        <v>6378</v>
      </c>
    </row>
    <row r="335" spans="1:15" ht="25.5">
      <c r="A335" s="6" t="s">
        <v>3015</v>
      </c>
      <c r="B335" s="6" t="s">
        <v>27</v>
      </c>
      <c r="C335" s="6" t="s">
        <v>3016</v>
      </c>
      <c r="D335" s="6" t="s">
        <v>4876</v>
      </c>
      <c r="E335" s="6" t="s">
        <v>76</v>
      </c>
      <c r="F335" s="6" t="s">
        <v>5421</v>
      </c>
      <c r="G335" s="6" t="s">
        <v>16</v>
      </c>
      <c r="H335" s="6" t="s">
        <v>6379</v>
      </c>
      <c r="I335" s="6" t="s">
        <v>16</v>
      </c>
      <c r="J335" s="6" t="s">
        <v>6380</v>
      </c>
      <c r="K335" s="6" t="s">
        <v>16</v>
      </c>
      <c r="L335" s="7">
        <v>1047.28326021867</v>
      </c>
      <c r="M335" s="6" t="s">
        <v>6226</v>
      </c>
      <c r="N335" s="7">
        <v>5494852.5564665804</v>
      </c>
      <c r="O335" s="6" t="s">
        <v>6381</v>
      </c>
    </row>
    <row r="336" spans="1:15" ht="51">
      <c r="A336" s="6" t="s">
        <v>2313</v>
      </c>
      <c r="B336" s="6" t="s">
        <v>20</v>
      </c>
      <c r="C336" s="6" t="s">
        <v>2314</v>
      </c>
      <c r="D336" s="6" t="s">
        <v>4876</v>
      </c>
      <c r="E336" s="6" t="s">
        <v>48</v>
      </c>
      <c r="F336" s="6" t="s">
        <v>5267</v>
      </c>
      <c r="G336" s="6" t="s">
        <v>16</v>
      </c>
      <c r="H336" s="6" t="s">
        <v>6382</v>
      </c>
      <c r="I336" s="6" t="s">
        <v>16</v>
      </c>
      <c r="J336" s="6" t="s">
        <v>6383</v>
      </c>
      <c r="K336" s="6" t="s">
        <v>16</v>
      </c>
      <c r="L336" s="7">
        <v>1043.52525798701</v>
      </c>
      <c r="M336" s="6" t="s">
        <v>6226</v>
      </c>
      <c r="N336" s="7">
        <v>5495896.0817245599</v>
      </c>
      <c r="O336" s="6" t="s">
        <v>6384</v>
      </c>
    </row>
    <row r="337" spans="1:15" ht="14.25">
      <c r="A337" s="6" t="s">
        <v>6385</v>
      </c>
      <c r="B337" s="6" t="s">
        <v>20</v>
      </c>
      <c r="C337" s="6" t="s">
        <v>6386</v>
      </c>
      <c r="D337" s="6" t="s">
        <v>4876</v>
      </c>
      <c r="E337" s="6" t="s">
        <v>1190</v>
      </c>
      <c r="F337" s="6" t="s">
        <v>6387</v>
      </c>
      <c r="G337" s="6" t="s">
        <v>16</v>
      </c>
      <c r="H337" s="6" t="s">
        <v>6388</v>
      </c>
      <c r="I337" s="6" t="s">
        <v>16</v>
      </c>
      <c r="J337" s="6" t="s">
        <v>6389</v>
      </c>
      <c r="K337" s="6" t="s">
        <v>16</v>
      </c>
      <c r="L337" s="7">
        <v>1040.5186441694</v>
      </c>
      <c r="M337" s="6" t="s">
        <v>6226</v>
      </c>
      <c r="N337" s="7">
        <v>5496936.6003687298</v>
      </c>
      <c r="O337" s="6" t="s">
        <v>6390</v>
      </c>
    </row>
    <row r="338" spans="1:15" ht="25.5">
      <c r="A338" s="6" t="s">
        <v>2034</v>
      </c>
      <c r="B338" s="6" t="s">
        <v>20</v>
      </c>
      <c r="C338" s="6" t="s">
        <v>2035</v>
      </c>
      <c r="D338" s="6" t="s">
        <v>4876</v>
      </c>
      <c r="E338" s="6" t="s">
        <v>1190</v>
      </c>
      <c r="F338" s="6" t="s">
        <v>6391</v>
      </c>
      <c r="G338" s="6" t="s">
        <v>16</v>
      </c>
      <c r="H338" s="6" t="s">
        <v>6392</v>
      </c>
      <c r="I338" s="6" t="s">
        <v>16</v>
      </c>
      <c r="J338" s="6" t="s">
        <v>6393</v>
      </c>
      <c r="K338" s="6" t="s">
        <v>16</v>
      </c>
      <c r="L338" s="7">
        <v>1036.1291897651199</v>
      </c>
      <c r="M338" s="6" t="s">
        <v>6226</v>
      </c>
      <c r="N338" s="7">
        <v>5497972.7295585005</v>
      </c>
      <c r="O338" s="6" t="s">
        <v>6394</v>
      </c>
    </row>
    <row r="339" spans="1:15" ht="25.5">
      <c r="A339" s="6" t="s">
        <v>3327</v>
      </c>
      <c r="B339" s="6" t="s">
        <v>1491</v>
      </c>
      <c r="C339" s="6" t="s">
        <v>3328</v>
      </c>
      <c r="D339" s="6" t="s">
        <v>4871</v>
      </c>
      <c r="E339" s="6" t="s">
        <v>1673</v>
      </c>
      <c r="F339" s="6" t="s">
        <v>6395</v>
      </c>
      <c r="G339" s="6" t="s">
        <v>16</v>
      </c>
      <c r="H339" s="6" t="s">
        <v>6396</v>
      </c>
      <c r="I339" s="6" t="s">
        <v>16</v>
      </c>
      <c r="J339" s="6" t="s">
        <v>6397</v>
      </c>
      <c r="K339" s="6" t="s">
        <v>16</v>
      </c>
      <c r="L339" s="7">
        <v>1034.7235370154899</v>
      </c>
      <c r="M339" s="6" t="s">
        <v>6226</v>
      </c>
      <c r="N339" s="7">
        <v>5499007.4530955097</v>
      </c>
      <c r="O339" s="6" t="s">
        <v>6398</v>
      </c>
    </row>
    <row r="340" spans="1:15" ht="25.5">
      <c r="A340" s="6" t="s">
        <v>6399</v>
      </c>
      <c r="B340" s="6" t="s">
        <v>20</v>
      </c>
      <c r="C340" s="6" t="s">
        <v>6400</v>
      </c>
      <c r="D340" s="6" t="s">
        <v>4876</v>
      </c>
      <c r="E340" s="6" t="s">
        <v>61</v>
      </c>
      <c r="F340" s="6" t="s">
        <v>6401</v>
      </c>
      <c r="G340" s="6" t="s">
        <v>16</v>
      </c>
      <c r="H340" s="6" t="s">
        <v>6402</v>
      </c>
      <c r="I340" s="6" t="s">
        <v>16</v>
      </c>
      <c r="J340" s="6" t="s">
        <v>6403</v>
      </c>
      <c r="K340" s="6" t="s">
        <v>16</v>
      </c>
      <c r="L340" s="7">
        <v>1019.11327373108</v>
      </c>
      <c r="M340" s="6" t="s">
        <v>6226</v>
      </c>
      <c r="N340" s="7">
        <v>5500026.5663692402</v>
      </c>
      <c r="O340" s="6" t="s">
        <v>6404</v>
      </c>
    </row>
    <row r="341" spans="1:15" ht="38.25">
      <c r="A341" s="6" t="s">
        <v>6405</v>
      </c>
      <c r="B341" s="6" t="s">
        <v>27</v>
      </c>
      <c r="C341" s="6" t="s">
        <v>6406</v>
      </c>
      <c r="D341" s="6" t="s">
        <v>4909</v>
      </c>
      <c r="E341" s="6" t="s">
        <v>76</v>
      </c>
      <c r="F341" s="6" t="s">
        <v>6407</v>
      </c>
      <c r="G341" s="6" t="s">
        <v>16</v>
      </c>
      <c r="H341" s="6" t="s">
        <v>6408</v>
      </c>
      <c r="I341" s="6" t="s">
        <v>16</v>
      </c>
      <c r="J341" s="6" t="s">
        <v>6409</v>
      </c>
      <c r="K341" s="6" t="s">
        <v>16</v>
      </c>
      <c r="L341" s="7">
        <v>1017.5275968081</v>
      </c>
      <c r="M341" s="6" t="s">
        <v>6226</v>
      </c>
      <c r="N341" s="7">
        <v>5501044.0939660501</v>
      </c>
      <c r="O341" s="6" t="s">
        <v>6410</v>
      </c>
    </row>
    <row r="342" spans="1:15" ht="25.5">
      <c r="A342" s="6" t="s">
        <v>2690</v>
      </c>
      <c r="B342" s="6" t="s">
        <v>27</v>
      </c>
      <c r="C342" s="6" t="s">
        <v>2691</v>
      </c>
      <c r="D342" s="6" t="s">
        <v>4876</v>
      </c>
      <c r="E342" s="6" t="s">
        <v>76</v>
      </c>
      <c r="F342" s="6" t="s">
        <v>5267</v>
      </c>
      <c r="G342" s="6" t="s">
        <v>16</v>
      </c>
      <c r="H342" s="6" t="s">
        <v>6411</v>
      </c>
      <c r="I342" s="6" t="s">
        <v>16</v>
      </c>
      <c r="J342" s="6" t="s">
        <v>6412</v>
      </c>
      <c r="K342" s="6" t="s">
        <v>16</v>
      </c>
      <c r="L342" s="7">
        <v>1010.42285535069</v>
      </c>
      <c r="M342" s="6" t="s">
        <v>6226</v>
      </c>
      <c r="N342" s="7">
        <v>5502054.5168214003</v>
      </c>
      <c r="O342" s="6" t="s">
        <v>6413</v>
      </c>
    </row>
    <row r="343" spans="1:15" ht="25.5">
      <c r="A343" s="6" t="s">
        <v>6414</v>
      </c>
      <c r="B343" s="6" t="s">
        <v>575</v>
      </c>
      <c r="C343" s="6" t="s">
        <v>6415</v>
      </c>
      <c r="D343" s="6" t="s">
        <v>4871</v>
      </c>
      <c r="E343" s="6" t="s">
        <v>2357</v>
      </c>
      <c r="F343" s="6" t="s">
        <v>6416</v>
      </c>
      <c r="G343" s="6" t="s">
        <v>16</v>
      </c>
      <c r="H343" s="6" t="s">
        <v>6417</v>
      </c>
      <c r="I343" s="6" t="s">
        <v>16</v>
      </c>
      <c r="J343" s="6" t="s">
        <v>6418</v>
      </c>
      <c r="K343" s="6" t="s">
        <v>16</v>
      </c>
      <c r="L343" s="7">
        <v>985.79744048455098</v>
      </c>
      <c r="M343" s="6" t="s">
        <v>6226</v>
      </c>
      <c r="N343" s="7">
        <v>5503040.31426189</v>
      </c>
      <c r="O343" s="6" t="s">
        <v>6419</v>
      </c>
    </row>
    <row r="344" spans="1:15" ht="14.25">
      <c r="A344" s="6" t="s">
        <v>6420</v>
      </c>
      <c r="B344" s="6" t="s">
        <v>20</v>
      </c>
      <c r="C344" s="6" t="s">
        <v>6421</v>
      </c>
      <c r="D344" s="6" t="s">
        <v>4876</v>
      </c>
      <c r="E344" s="6" t="s">
        <v>1190</v>
      </c>
      <c r="F344" s="6" t="s">
        <v>6422</v>
      </c>
      <c r="G344" s="6" t="s">
        <v>16</v>
      </c>
      <c r="H344" s="6" t="s">
        <v>5676</v>
      </c>
      <c r="I344" s="6" t="s">
        <v>16</v>
      </c>
      <c r="J344" s="6" t="s">
        <v>6423</v>
      </c>
      <c r="K344" s="6" t="s">
        <v>16</v>
      </c>
      <c r="L344" s="7">
        <v>985.11575410836895</v>
      </c>
      <c r="M344" s="6" t="s">
        <v>6226</v>
      </c>
      <c r="N344" s="7">
        <v>5504025.4300159998</v>
      </c>
      <c r="O344" s="6" t="s">
        <v>6424</v>
      </c>
    </row>
    <row r="345" spans="1:15" ht="25.5">
      <c r="A345" s="6" t="s">
        <v>6425</v>
      </c>
      <c r="B345" s="6" t="s">
        <v>575</v>
      </c>
      <c r="C345" s="6" t="s">
        <v>6426</v>
      </c>
      <c r="D345" s="6" t="s">
        <v>4876</v>
      </c>
      <c r="E345" s="6" t="s">
        <v>80</v>
      </c>
      <c r="F345" s="6" t="s">
        <v>6427</v>
      </c>
      <c r="G345" s="6" t="s">
        <v>16</v>
      </c>
      <c r="H345" s="6" t="s">
        <v>6428</v>
      </c>
      <c r="I345" s="6" t="s">
        <v>16</v>
      </c>
      <c r="J345" s="6" t="s">
        <v>6429</v>
      </c>
      <c r="K345" s="6" t="s">
        <v>16</v>
      </c>
      <c r="L345" s="7">
        <v>977.79602297229496</v>
      </c>
      <c r="M345" s="6" t="s">
        <v>6226</v>
      </c>
      <c r="N345" s="7">
        <v>5505003.2260389701</v>
      </c>
      <c r="O345" s="6" t="s">
        <v>6430</v>
      </c>
    </row>
    <row r="346" spans="1:15" ht="14.25">
      <c r="A346" s="6" t="s">
        <v>6431</v>
      </c>
      <c r="B346" s="6" t="s">
        <v>27</v>
      </c>
      <c r="C346" s="6" t="s">
        <v>6432</v>
      </c>
      <c r="D346" s="6" t="s">
        <v>4871</v>
      </c>
      <c r="E346" s="6" t="s">
        <v>1673</v>
      </c>
      <c r="F346" s="6" t="s">
        <v>6433</v>
      </c>
      <c r="G346" s="6" t="s">
        <v>16</v>
      </c>
      <c r="H346" s="6" t="s">
        <v>6434</v>
      </c>
      <c r="I346" s="6" t="s">
        <v>16</v>
      </c>
      <c r="J346" s="6" t="s">
        <v>6435</v>
      </c>
      <c r="K346" s="6" t="s">
        <v>16</v>
      </c>
      <c r="L346" s="7">
        <v>969.63702663216702</v>
      </c>
      <c r="M346" s="6" t="s">
        <v>6226</v>
      </c>
      <c r="N346" s="7">
        <v>5505972.8630656004</v>
      </c>
      <c r="O346" s="6" t="s">
        <v>6436</v>
      </c>
    </row>
    <row r="347" spans="1:15" ht="25.5">
      <c r="A347" s="6" t="s">
        <v>2944</v>
      </c>
      <c r="B347" s="6" t="s">
        <v>1154</v>
      </c>
      <c r="C347" s="6" t="s">
        <v>2945</v>
      </c>
      <c r="D347" s="6" t="s">
        <v>4876</v>
      </c>
      <c r="E347" s="6" t="s">
        <v>322</v>
      </c>
      <c r="F347" s="6" t="s">
        <v>6437</v>
      </c>
      <c r="G347" s="6" t="s">
        <v>16</v>
      </c>
      <c r="H347" s="6" t="s">
        <v>6438</v>
      </c>
      <c r="I347" s="6" t="s">
        <v>16</v>
      </c>
      <c r="J347" s="6" t="s">
        <v>6439</v>
      </c>
      <c r="K347" s="6" t="s">
        <v>16</v>
      </c>
      <c r="L347" s="7">
        <v>966.88599970943699</v>
      </c>
      <c r="M347" s="6" t="s">
        <v>6226</v>
      </c>
      <c r="N347" s="7">
        <v>5506939.7490653098</v>
      </c>
      <c r="O347" s="6" t="s">
        <v>6440</v>
      </c>
    </row>
    <row r="348" spans="1:15" ht="25.5">
      <c r="A348" s="6" t="s">
        <v>6441</v>
      </c>
      <c r="B348" s="6" t="s">
        <v>27</v>
      </c>
      <c r="C348" s="6" t="s">
        <v>6442</v>
      </c>
      <c r="D348" s="6" t="s">
        <v>4876</v>
      </c>
      <c r="E348" s="6" t="s">
        <v>76</v>
      </c>
      <c r="F348" s="6" t="s">
        <v>6443</v>
      </c>
      <c r="G348" s="6" t="s">
        <v>16</v>
      </c>
      <c r="H348" s="6" t="s">
        <v>6444</v>
      </c>
      <c r="I348" s="6" t="s">
        <v>16</v>
      </c>
      <c r="J348" s="6" t="s">
        <v>6445</v>
      </c>
      <c r="K348" s="6" t="s">
        <v>16</v>
      </c>
      <c r="L348" s="7">
        <v>966.71049800681305</v>
      </c>
      <c r="M348" s="6" t="s">
        <v>6226</v>
      </c>
      <c r="N348" s="7">
        <v>5507906.4595633196</v>
      </c>
      <c r="O348" s="6" t="s">
        <v>6446</v>
      </c>
    </row>
    <row r="349" spans="1:15" ht="14.25">
      <c r="A349" s="6" t="s">
        <v>6447</v>
      </c>
      <c r="B349" s="6" t="s">
        <v>20</v>
      </c>
      <c r="C349" s="6" t="s">
        <v>6448</v>
      </c>
      <c r="D349" s="6" t="s">
        <v>4876</v>
      </c>
      <c r="E349" s="6" t="s">
        <v>1190</v>
      </c>
      <c r="F349" s="6" t="s">
        <v>6422</v>
      </c>
      <c r="G349" s="6" t="s">
        <v>16</v>
      </c>
      <c r="H349" s="6" t="s">
        <v>6449</v>
      </c>
      <c r="I349" s="6" t="s">
        <v>16</v>
      </c>
      <c r="J349" s="6" t="s">
        <v>6450</v>
      </c>
      <c r="K349" s="6" t="s">
        <v>16</v>
      </c>
      <c r="L349" s="7">
        <v>960.26965682518596</v>
      </c>
      <c r="M349" s="6" t="s">
        <v>6226</v>
      </c>
      <c r="N349" s="7">
        <v>5508866.7292201398</v>
      </c>
      <c r="O349" s="6" t="s">
        <v>6451</v>
      </c>
    </row>
    <row r="350" spans="1:15" ht="14.25">
      <c r="A350" s="6" t="s">
        <v>3205</v>
      </c>
      <c r="B350" s="6" t="s">
        <v>27</v>
      </c>
      <c r="C350" s="6" t="s">
        <v>3206</v>
      </c>
      <c r="D350" s="6" t="s">
        <v>4876</v>
      </c>
      <c r="E350" s="6" t="s">
        <v>76</v>
      </c>
      <c r="F350" s="6" t="s">
        <v>6452</v>
      </c>
      <c r="G350" s="6" t="s">
        <v>16</v>
      </c>
      <c r="H350" s="6" t="s">
        <v>6453</v>
      </c>
      <c r="I350" s="6" t="s">
        <v>16</v>
      </c>
      <c r="J350" s="6" t="s">
        <v>6454</v>
      </c>
      <c r="K350" s="6" t="s">
        <v>16</v>
      </c>
      <c r="L350" s="7">
        <v>960.089612694734</v>
      </c>
      <c r="M350" s="6" t="s">
        <v>6226</v>
      </c>
      <c r="N350" s="7">
        <v>5509826.8188328398</v>
      </c>
      <c r="O350" s="6" t="s">
        <v>6455</v>
      </c>
    </row>
    <row r="351" spans="1:15" ht="25.5">
      <c r="A351" s="6" t="s">
        <v>2043</v>
      </c>
      <c r="B351" s="6" t="s">
        <v>27</v>
      </c>
      <c r="C351" s="6" t="s">
        <v>2044</v>
      </c>
      <c r="D351" s="6" t="s">
        <v>4876</v>
      </c>
      <c r="E351" s="6" t="s">
        <v>99</v>
      </c>
      <c r="F351" s="6" t="s">
        <v>6456</v>
      </c>
      <c r="G351" s="6" t="s">
        <v>16</v>
      </c>
      <c r="H351" s="6" t="s">
        <v>6457</v>
      </c>
      <c r="I351" s="6" t="s">
        <v>16</v>
      </c>
      <c r="J351" s="6" t="s">
        <v>6458</v>
      </c>
      <c r="K351" s="6" t="s">
        <v>16</v>
      </c>
      <c r="L351" s="7">
        <v>956.82239955771695</v>
      </c>
      <c r="M351" s="6" t="s">
        <v>6226</v>
      </c>
      <c r="N351" s="7">
        <v>5510783.64123239</v>
      </c>
      <c r="O351" s="6" t="s">
        <v>6459</v>
      </c>
    </row>
    <row r="352" spans="1:15" ht="14.25">
      <c r="A352" s="6" t="s">
        <v>6460</v>
      </c>
      <c r="B352" s="6" t="s">
        <v>27</v>
      </c>
      <c r="C352" s="6" t="s">
        <v>6461</v>
      </c>
      <c r="D352" s="6" t="s">
        <v>4876</v>
      </c>
      <c r="E352" s="6" t="s">
        <v>6462</v>
      </c>
      <c r="F352" s="6" t="s">
        <v>6463</v>
      </c>
      <c r="G352" s="6" t="s">
        <v>16</v>
      </c>
      <c r="H352" s="6" t="s">
        <v>3525</v>
      </c>
      <c r="I352" s="6" t="s">
        <v>16</v>
      </c>
      <c r="J352" s="6" t="s">
        <v>6464</v>
      </c>
      <c r="K352" s="6" t="s">
        <v>16</v>
      </c>
      <c r="L352" s="7">
        <v>950.14463660935701</v>
      </c>
      <c r="M352" s="6" t="s">
        <v>6226</v>
      </c>
      <c r="N352" s="7">
        <v>5511733.7858689995</v>
      </c>
      <c r="O352" s="6" t="s">
        <v>6465</v>
      </c>
    </row>
    <row r="353" spans="1:15" ht="14.25">
      <c r="A353" s="6" t="s">
        <v>2569</v>
      </c>
      <c r="B353" s="6" t="s">
        <v>27</v>
      </c>
      <c r="C353" s="6" t="s">
        <v>2570</v>
      </c>
      <c r="D353" s="6" t="s">
        <v>4876</v>
      </c>
      <c r="E353" s="6" t="s">
        <v>76</v>
      </c>
      <c r="F353" s="6" t="s">
        <v>5807</v>
      </c>
      <c r="G353" s="6" t="s">
        <v>16</v>
      </c>
      <c r="H353" s="6" t="s">
        <v>6466</v>
      </c>
      <c r="I353" s="6" t="s">
        <v>16</v>
      </c>
      <c r="J353" s="6" t="s">
        <v>6467</v>
      </c>
      <c r="K353" s="6" t="s">
        <v>16</v>
      </c>
      <c r="L353" s="7">
        <v>926.86727381697699</v>
      </c>
      <c r="M353" s="6" t="s">
        <v>6226</v>
      </c>
      <c r="N353" s="7">
        <v>5512660.6531428201</v>
      </c>
      <c r="O353" s="6" t="s">
        <v>6468</v>
      </c>
    </row>
    <row r="354" spans="1:15" ht="38.25">
      <c r="A354" s="6" t="s">
        <v>3104</v>
      </c>
      <c r="B354" s="6" t="s">
        <v>20</v>
      </c>
      <c r="C354" s="6" t="s">
        <v>3105</v>
      </c>
      <c r="D354" s="6" t="s">
        <v>4876</v>
      </c>
      <c r="E354" s="6" t="s">
        <v>44</v>
      </c>
      <c r="F354" s="6" t="s">
        <v>6469</v>
      </c>
      <c r="G354" s="6" t="s">
        <v>16</v>
      </c>
      <c r="H354" s="6" t="s">
        <v>6470</v>
      </c>
      <c r="I354" s="6" t="s">
        <v>16</v>
      </c>
      <c r="J354" s="6" t="s">
        <v>6471</v>
      </c>
      <c r="K354" s="6" t="s">
        <v>16</v>
      </c>
      <c r="L354" s="7">
        <v>925.91152554640905</v>
      </c>
      <c r="M354" s="6" t="s">
        <v>6226</v>
      </c>
      <c r="N354" s="7">
        <v>5513586.5646683704</v>
      </c>
      <c r="O354" s="6" t="s">
        <v>6472</v>
      </c>
    </row>
    <row r="355" spans="1:15" ht="25.5">
      <c r="A355" s="6" t="s">
        <v>3297</v>
      </c>
      <c r="B355" s="6" t="s">
        <v>20</v>
      </c>
      <c r="C355" s="6" t="s">
        <v>3298</v>
      </c>
      <c r="D355" s="6" t="s">
        <v>4876</v>
      </c>
      <c r="E355" s="6" t="s">
        <v>48</v>
      </c>
      <c r="F355" s="6" t="s">
        <v>4910</v>
      </c>
      <c r="G355" s="6" t="s">
        <v>16</v>
      </c>
      <c r="H355" s="6" t="s">
        <v>6473</v>
      </c>
      <c r="I355" s="6" t="s">
        <v>16</v>
      </c>
      <c r="J355" s="6" t="s">
        <v>6474</v>
      </c>
      <c r="K355" s="6" t="s">
        <v>16</v>
      </c>
      <c r="L355" s="7">
        <v>925.701093762749</v>
      </c>
      <c r="M355" s="6" t="s">
        <v>6226</v>
      </c>
      <c r="N355" s="7">
        <v>5514512.2657621298</v>
      </c>
      <c r="O355" s="6" t="s">
        <v>6475</v>
      </c>
    </row>
    <row r="356" spans="1:15" ht="25.5">
      <c r="A356" s="6" t="s">
        <v>2474</v>
      </c>
      <c r="B356" s="6" t="s">
        <v>20</v>
      </c>
      <c r="C356" s="6" t="s">
        <v>2475</v>
      </c>
      <c r="D356" s="6" t="s">
        <v>4876</v>
      </c>
      <c r="E356" s="6" t="s">
        <v>48</v>
      </c>
      <c r="F356" s="6" t="s">
        <v>6476</v>
      </c>
      <c r="G356" s="6" t="s">
        <v>16</v>
      </c>
      <c r="H356" s="6" t="s">
        <v>3945</v>
      </c>
      <c r="I356" s="6" t="s">
        <v>16</v>
      </c>
      <c r="J356" s="6" t="s">
        <v>6477</v>
      </c>
      <c r="K356" s="6" t="s">
        <v>16</v>
      </c>
      <c r="L356" s="7">
        <v>925.55461490047105</v>
      </c>
      <c r="M356" s="6" t="s">
        <v>6226</v>
      </c>
      <c r="N356" s="7">
        <v>5515437.8203770304</v>
      </c>
      <c r="O356" s="6" t="s">
        <v>6478</v>
      </c>
    </row>
    <row r="357" spans="1:15" ht="14.25">
      <c r="A357" s="6" t="s">
        <v>2537</v>
      </c>
      <c r="B357" s="6" t="s">
        <v>27</v>
      </c>
      <c r="C357" s="6" t="s">
        <v>2538</v>
      </c>
      <c r="D357" s="6" t="s">
        <v>4876</v>
      </c>
      <c r="E357" s="6" t="s">
        <v>76</v>
      </c>
      <c r="F357" s="6" t="s">
        <v>6452</v>
      </c>
      <c r="G357" s="6" t="s">
        <v>16</v>
      </c>
      <c r="H357" s="6" t="s">
        <v>6479</v>
      </c>
      <c r="I357" s="6" t="s">
        <v>16</v>
      </c>
      <c r="J357" s="6" t="s">
        <v>6480</v>
      </c>
      <c r="K357" s="6" t="s">
        <v>16</v>
      </c>
      <c r="L357" s="7">
        <v>922.90937784959101</v>
      </c>
      <c r="M357" s="6" t="s">
        <v>6226</v>
      </c>
      <c r="N357" s="7">
        <v>5516360.7297548801</v>
      </c>
      <c r="O357" s="6" t="s">
        <v>6481</v>
      </c>
    </row>
    <row r="358" spans="1:15" ht="25.5">
      <c r="A358" s="6" t="s">
        <v>1921</v>
      </c>
      <c r="B358" s="6" t="s">
        <v>27</v>
      </c>
      <c r="C358" s="6" t="s">
        <v>1922</v>
      </c>
      <c r="D358" s="6" t="s">
        <v>4876</v>
      </c>
      <c r="E358" s="6" t="s">
        <v>99</v>
      </c>
      <c r="F358" s="6" t="s">
        <v>6482</v>
      </c>
      <c r="G358" s="6" t="s">
        <v>16</v>
      </c>
      <c r="H358" s="6" t="s">
        <v>6483</v>
      </c>
      <c r="I358" s="6" t="s">
        <v>16</v>
      </c>
      <c r="J358" s="6" t="s">
        <v>6484</v>
      </c>
      <c r="K358" s="6" t="s">
        <v>16</v>
      </c>
      <c r="L358" s="7">
        <v>913.84519090599201</v>
      </c>
      <c r="M358" s="6" t="s">
        <v>6226</v>
      </c>
      <c r="N358" s="7">
        <v>5517274.5749457898</v>
      </c>
      <c r="O358" s="6" t="s">
        <v>6485</v>
      </c>
    </row>
    <row r="359" spans="1:15" ht="25.5">
      <c r="A359" s="6" t="s">
        <v>2190</v>
      </c>
      <c r="B359" s="6" t="s">
        <v>20</v>
      </c>
      <c r="C359" s="6" t="s">
        <v>2191</v>
      </c>
      <c r="D359" s="6" t="s">
        <v>4876</v>
      </c>
      <c r="E359" s="6" t="s">
        <v>48</v>
      </c>
      <c r="F359" s="6" t="s">
        <v>5365</v>
      </c>
      <c r="G359" s="6" t="s">
        <v>16</v>
      </c>
      <c r="H359" s="6" t="s">
        <v>4564</v>
      </c>
      <c r="I359" s="6" t="s">
        <v>16</v>
      </c>
      <c r="J359" s="6" t="s">
        <v>6486</v>
      </c>
      <c r="K359" s="6" t="s">
        <v>16</v>
      </c>
      <c r="L359" s="7">
        <v>899.52181076958198</v>
      </c>
      <c r="M359" s="6" t="s">
        <v>6226</v>
      </c>
      <c r="N359" s="7">
        <v>5518174.0967565496</v>
      </c>
      <c r="O359" s="6" t="s">
        <v>6487</v>
      </c>
    </row>
    <row r="360" spans="1:15" ht="25.5">
      <c r="A360" s="6" t="s">
        <v>2721</v>
      </c>
      <c r="B360" s="6" t="s">
        <v>20</v>
      </c>
      <c r="C360" s="6" t="s">
        <v>2722</v>
      </c>
      <c r="D360" s="6" t="s">
        <v>4876</v>
      </c>
      <c r="E360" s="6" t="s">
        <v>48</v>
      </c>
      <c r="F360" s="6" t="s">
        <v>6488</v>
      </c>
      <c r="G360" s="6" t="s">
        <v>16</v>
      </c>
      <c r="H360" s="6" t="s">
        <v>6489</v>
      </c>
      <c r="I360" s="6" t="s">
        <v>16</v>
      </c>
      <c r="J360" s="6" t="s">
        <v>6490</v>
      </c>
      <c r="K360" s="6" t="s">
        <v>16</v>
      </c>
      <c r="L360" s="7">
        <v>898.93532997701197</v>
      </c>
      <c r="M360" s="6" t="s">
        <v>6226</v>
      </c>
      <c r="N360" s="7">
        <v>5519073.0320865298</v>
      </c>
      <c r="O360" s="6" t="s">
        <v>6491</v>
      </c>
    </row>
    <row r="361" spans="1:15" ht="25.5">
      <c r="A361" s="6" t="s">
        <v>6492</v>
      </c>
      <c r="B361" s="6" t="s">
        <v>575</v>
      </c>
      <c r="C361" s="6" t="s">
        <v>6493</v>
      </c>
      <c r="D361" s="6" t="s">
        <v>4876</v>
      </c>
      <c r="E361" s="6" t="s">
        <v>80</v>
      </c>
      <c r="F361" s="6" t="s">
        <v>6494</v>
      </c>
      <c r="G361" s="6" t="s">
        <v>16</v>
      </c>
      <c r="H361" s="6" t="s">
        <v>6495</v>
      </c>
      <c r="I361" s="6" t="s">
        <v>16</v>
      </c>
      <c r="J361" s="6" t="s">
        <v>6496</v>
      </c>
      <c r="K361" s="6" t="s">
        <v>16</v>
      </c>
      <c r="L361" s="7">
        <v>887.62349401781398</v>
      </c>
      <c r="M361" s="6" t="s">
        <v>6226</v>
      </c>
      <c r="N361" s="7">
        <v>5519960.6555805504</v>
      </c>
      <c r="O361" s="6" t="s">
        <v>6497</v>
      </c>
    </row>
    <row r="362" spans="1:15" ht="25.5">
      <c r="A362" s="6" t="s">
        <v>2880</v>
      </c>
      <c r="B362" s="6" t="s">
        <v>20</v>
      </c>
      <c r="C362" s="6" t="s">
        <v>2881</v>
      </c>
      <c r="D362" s="6" t="s">
        <v>4876</v>
      </c>
      <c r="E362" s="6" t="s">
        <v>48</v>
      </c>
      <c r="F362" s="6" t="s">
        <v>5281</v>
      </c>
      <c r="G362" s="6" t="s">
        <v>16</v>
      </c>
      <c r="H362" s="6" t="s">
        <v>6498</v>
      </c>
      <c r="I362" s="6" t="s">
        <v>16</v>
      </c>
      <c r="J362" s="6" t="s">
        <v>6499</v>
      </c>
      <c r="K362" s="6" t="s">
        <v>16</v>
      </c>
      <c r="L362" s="7">
        <v>880.93169334701099</v>
      </c>
      <c r="M362" s="6" t="s">
        <v>6226</v>
      </c>
      <c r="N362" s="7">
        <v>5520841.5872739004</v>
      </c>
      <c r="O362" s="6" t="s">
        <v>6500</v>
      </c>
    </row>
    <row r="363" spans="1:15" ht="25.5">
      <c r="A363" s="6" t="s">
        <v>2748</v>
      </c>
      <c r="B363" s="6" t="s">
        <v>27</v>
      </c>
      <c r="C363" s="6" t="s">
        <v>2749</v>
      </c>
      <c r="D363" s="6" t="s">
        <v>4876</v>
      </c>
      <c r="E363" s="6" t="s">
        <v>76</v>
      </c>
      <c r="F363" s="6" t="s">
        <v>6501</v>
      </c>
      <c r="G363" s="6" t="s">
        <v>16</v>
      </c>
      <c r="H363" s="6" t="s">
        <v>6502</v>
      </c>
      <c r="I363" s="6" t="s">
        <v>16</v>
      </c>
      <c r="J363" s="6" t="s">
        <v>6503</v>
      </c>
      <c r="K363" s="6" t="s">
        <v>16</v>
      </c>
      <c r="L363" s="7">
        <v>866.67926998970597</v>
      </c>
      <c r="M363" s="6" t="s">
        <v>6226</v>
      </c>
      <c r="N363" s="7">
        <v>5521708.2665438903</v>
      </c>
      <c r="O363" s="6" t="s">
        <v>6504</v>
      </c>
    </row>
    <row r="364" spans="1:15" ht="25.5">
      <c r="A364" s="6" t="s">
        <v>2992</v>
      </c>
      <c r="B364" s="6" t="s">
        <v>27</v>
      </c>
      <c r="C364" s="6" t="s">
        <v>2993</v>
      </c>
      <c r="D364" s="6" t="s">
        <v>4876</v>
      </c>
      <c r="E364" s="6" t="s">
        <v>76</v>
      </c>
      <c r="F364" s="6" t="s">
        <v>6505</v>
      </c>
      <c r="G364" s="6" t="s">
        <v>16</v>
      </c>
      <c r="H364" s="6" t="s">
        <v>6506</v>
      </c>
      <c r="I364" s="6" t="s">
        <v>16</v>
      </c>
      <c r="J364" s="6" t="s">
        <v>6507</v>
      </c>
      <c r="K364" s="6" t="s">
        <v>16</v>
      </c>
      <c r="L364" s="7">
        <v>863.54093833879904</v>
      </c>
      <c r="M364" s="6" t="s">
        <v>6226</v>
      </c>
      <c r="N364" s="7">
        <v>5522571.8074822202</v>
      </c>
      <c r="O364" s="6" t="s">
        <v>6508</v>
      </c>
    </row>
    <row r="365" spans="1:15" ht="14.25">
      <c r="A365" s="6" t="s">
        <v>6509</v>
      </c>
      <c r="B365" s="6" t="s">
        <v>20</v>
      </c>
      <c r="C365" s="6" t="s">
        <v>6510</v>
      </c>
      <c r="D365" s="6" t="s">
        <v>4876</v>
      </c>
      <c r="E365" s="6" t="s">
        <v>1190</v>
      </c>
      <c r="F365" s="6" t="s">
        <v>6511</v>
      </c>
      <c r="G365" s="6" t="s">
        <v>16</v>
      </c>
      <c r="H365" s="6" t="s">
        <v>6512</v>
      </c>
      <c r="I365" s="6" t="s">
        <v>16</v>
      </c>
      <c r="J365" s="6" t="s">
        <v>6513</v>
      </c>
      <c r="K365" s="6" t="s">
        <v>16</v>
      </c>
      <c r="L365" s="7">
        <v>834.82886871491905</v>
      </c>
      <c r="M365" s="6" t="s">
        <v>6514</v>
      </c>
      <c r="N365" s="7">
        <v>5523406.63635094</v>
      </c>
      <c r="O365" s="6" t="s">
        <v>6515</v>
      </c>
    </row>
    <row r="366" spans="1:15" ht="38.25">
      <c r="A366" s="6" t="s">
        <v>6516</v>
      </c>
      <c r="B366" s="6" t="s">
        <v>20</v>
      </c>
      <c r="C366" s="6" t="s">
        <v>6517</v>
      </c>
      <c r="D366" s="6" t="s">
        <v>4876</v>
      </c>
      <c r="E366" s="6" t="s">
        <v>1190</v>
      </c>
      <c r="F366" s="6" t="s">
        <v>6518</v>
      </c>
      <c r="G366" s="6" t="s">
        <v>16</v>
      </c>
      <c r="H366" s="6" t="s">
        <v>6519</v>
      </c>
      <c r="I366" s="6" t="s">
        <v>16</v>
      </c>
      <c r="J366" s="6" t="s">
        <v>6520</v>
      </c>
      <c r="K366" s="6" t="s">
        <v>16</v>
      </c>
      <c r="L366" s="7">
        <v>825.00323959779496</v>
      </c>
      <c r="M366" s="6" t="s">
        <v>6514</v>
      </c>
      <c r="N366" s="7">
        <v>5524231.63959054</v>
      </c>
      <c r="O366" s="6" t="s">
        <v>6521</v>
      </c>
    </row>
    <row r="367" spans="1:15" ht="25.5">
      <c r="A367" s="6" t="s">
        <v>6522</v>
      </c>
      <c r="B367" s="6" t="s">
        <v>20</v>
      </c>
      <c r="C367" s="6" t="s">
        <v>6523</v>
      </c>
      <c r="D367" s="6" t="s">
        <v>4876</v>
      </c>
      <c r="E367" s="6" t="s">
        <v>1585</v>
      </c>
      <c r="F367" s="6" t="s">
        <v>6524</v>
      </c>
      <c r="G367" s="6" t="s">
        <v>16</v>
      </c>
      <c r="H367" s="6" t="s">
        <v>6129</v>
      </c>
      <c r="I367" s="6" t="s">
        <v>16</v>
      </c>
      <c r="J367" s="6" t="s">
        <v>6525</v>
      </c>
      <c r="K367" s="6" t="s">
        <v>16</v>
      </c>
      <c r="L367" s="7">
        <v>821.55580250155197</v>
      </c>
      <c r="M367" s="6" t="s">
        <v>6514</v>
      </c>
      <c r="N367" s="7">
        <v>5525053.1953930398</v>
      </c>
      <c r="O367" s="6" t="s">
        <v>6526</v>
      </c>
    </row>
    <row r="368" spans="1:15" ht="14.25">
      <c r="A368" s="6" t="s">
        <v>2814</v>
      </c>
      <c r="B368" s="6" t="s">
        <v>627</v>
      </c>
      <c r="C368" s="6" t="s">
        <v>2815</v>
      </c>
      <c r="D368" s="6" t="s">
        <v>4876</v>
      </c>
      <c r="E368" s="6" t="s">
        <v>48</v>
      </c>
      <c r="F368" s="6" t="s">
        <v>5904</v>
      </c>
      <c r="G368" s="6" t="s">
        <v>16</v>
      </c>
      <c r="H368" s="6" t="s">
        <v>6527</v>
      </c>
      <c r="I368" s="6" t="s">
        <v>16</v>
      </c>
      <c r="J368" s="6" t="s">
        <v>6528</v>
      </c>
      <c r="K368" s="6" t="s">
        <v>16</v>
      </c>
      <c r="L368" s="7">
        <v>800.37451784920097</v>
      </c>
      <c r="M368" s="6" t="s">
        <v>6514</v>
      </c>
      <c r="N368" s="7">
        <v>5525853.5699108904</v>
      </c>
      <c r="O368" s="6" t="s">
        <v>6529</v>
      </c>
    </row>
    <row r="369" spans="1:15" ht="14.25">
      <c r="A369" s="6" t="s">
        <v>2419</v>
      </c>
      <c r="B369" s="6" t="s">
        <v>27</v>
      </c>
      <c r="C369" s="6" t="s">
        <v>2420</v>
      </c>
      <c r="D369" s="6" t="s">
        <v>4876</v>
      </c>
      <c r="E369" s="6" t="s">
        <v>76</v>
      </c>
      <c r="F369" s="6" t="s">
        <v>6530</v>
      </c>
      <c r="G369" s="6" t="s">
        <v>16</v>
      </c>
      <c r="H369" s="6" t="s">
        <v>6531</v>
      </c>
      <c r="I369" s="6" t="s">
        <v>16</v>
      </c>
      <c r="J369" s="6" t="s">
        <v>6532</v>
      </c>
      <c r="K369" s="6" t="s">
        <v>16</v>
      </c>
      <c r="L369" s="7">
        <v>792.42490789221904</v>
      </c>
      <c r="M369" s="6" t="s">
        <v>6514</v>
      </c>
      <c r="N369" s="7">
        <v>5526645.9948187796</v>
      </c>
      <c r="O369" s="6" t="s">
        <v>6533</v>
      </c>
    </row>
    <row r="370" spans="1:15" ht="25.5">
      <c r="A370" s="6" t="s">
        <v>2914</v>
      </c>
      <c r="B370" s="6" t="s">
        <v>20</v>
      </c>
      <c r="C370" s="6" t="s">
        <v>2915</v>
      </c>
      <c r="D370" s="6" t="s">
        <v>4876</v>
      </c>
      <c r="E370" s="6" t="s">
        <v>61</v>
      </c>
      <c r="F370" s="6" t="s">
        <v>5963</v>
      </c>
      <c r="G370" s="6" t="s">
        <v>16</v>
      </c>
      <c r="H370" s="6" t="s">
        <v>6534</v>
      </c>
      <c r="I370" s="6" t="s">
        <v>16</v>
      </c>
      <c r="J370" s="6" t="s">
        <v>6535</v>
      </c>
      <c r="K370" s="6" t="s">
        <v>16</v>
      </c>
      <c r="L370" s="7">
        <v>779.12981161618097</v>
      </c>
      <c r="M370" s="6" t="s">
        <v>6514</v>
      </c>
      <c r="N370" s="7">
        <v>5527425.1246304</v>
      </c>
      <c r="O370" s="6" t="s">
        <v>6536</v>
      </c>
    </row>
    <row r="371" spans="1:15" ht="14.25">
      <c r="A371" s="6" t="s">
        <v>2047</v>
      </c>
      <c r="B371" s="6" t="s">
        <v>27</v>
      </c>
      <c r="C371" s="6" t="s">
        <v>2048</v>
      </c>
      <c r="D371" s="6" t="s">
        <v>4876</v>
      </c>
      <c r="E371" s="6" t="s">
        <v>99</v>
      </c>
      <c r="F371" s="6" t="s">
        <v>6537</v>
      </c>
      <c r="G371" s="6" t="s">
        <v>16</v>
      </c>
      <c r="H371" s="6" t="s">
        <v>6538</v>
      </c>
      <c r="I371" s="6" t="s">
        <v>16</v>
      </c>
      <c r="J371" s="6" t="s">
        <v>6539</v>
      </c>
      <c r="K371" s="6" t="s">
        <v>16</v>
      </c>
      <c r="L371" s="7">
        <v>771.95738950317195</v>
      </c>
      <c r="M371" s="6" t="s">
        <v>6514</v>
      </c>
      <c r="N371" s="7">
        <v>5528197.0820199</v>
      </c>
      <c r="O371" s="6" t="s">
        <v>6540</v>
      </c>
    </row>
    <row r="372" spans="1:15" ht="14.25">
      <c r="A372" s="6" t="s">
        <v>1998</v>
      </c>
      <c r="B372" s="6" t="s">
        <v>20</v>
      </c>
      <c r="C372" s="6" t="s">
        <v>1999</v>
      </c>
      <c r="D372" s="6" t="s">
        <v>4876</v>
      </c>
      <c r="E372" s="6" t="s">
        <v>48</v>
      </c>
      <c r="F372" s="6" t="s">
        <v>6541</v>
      </c>
      <c r="G372" s="6" t="s">
        <v>16</v>
      </c>
      <c r="H372" s="6" t="s">
        <v>6542</v>
      </c>
      <c r="I372" s="6" t="s">
        <v>16</v>
      </c>
      <c r="J372" s="6" t="s">
        <v>6543</v>
      </c>
      <c r="K372" s="6" t="s">
        <v>16</v>
      </c>
      <c r="L372" s="7">
        <v>771.04762710089506</v>
      </c>
      <c r="M372" s="6" t="s">
        <v>6514</v>
      </c>
      <c r="N372" s="7">
        <v>5528968.1296469998</v>
      </c>
      <c r="O372" s="6" t="s">
        <v>6544</v>
      </c>
    </row>
    <row r="373" spans="1:15" ht="25.5">
      <c r="A373" s="6" t="s">
        <v>2120</v>
      </c>
      <c r="B373" s="6" t="s">
        <v>27</v>
      </c>
      <c r="C373" s="6" t="s">
        <v>2121</v>
      </c>
      <c r="D373" s="6" t="s">
        <v>4876</v>
      </c>
      <c r="E373" s="6" t="s">
        <v>76</v>
      </c>
      <c r="F373" s="6" t="s">
        <v>5605</v>
      </c>
      <c r="G373" s="6" t="s">
        <v>16</v>
      </c>
      <c r="H373" s="6" t="s">
        <v>6545</v>
      </c>
      <c r="I373" s="6" t="s">
        <v>16</v>
      </c>
      <c r="J373" s="6" t="s">
        <v>6546</v>
      </c>
      <c r="K373" s="6" t="s">
        <v>16</v>
      </c>
      <c r="L373" s="7">
        <v>761.43521812966503</v>
      </c>
      <c r="M373" s="6" t="s">
        <v>6514</v>
      </c>
      <c r="N373" s="7">
        <v>5529729.56486513</v>
      </c>
      <c r="O373" s="6" t="s">
        <v>6547</v>
      </c>
    </row>
    <row r="374" spans="1:15" ht="25.5">
      <c r="A374" s="6" t="s">
        <v>6548</v>
      </c>
      <c r="B374" s="6" t="s">
        <v>20</v>
      </c>
      <c r="C374" s="6" t="s">
        <v>6549</v>
      </c>
      <c r="D374" s="6" t="s">
        <v>4876</v>
      </c>
      <c r="E374" s="6" t="s">
        <v>6550</v>
      </c>
      <c r="F374" s="6" t="s">
        <v>6551</v>
      </c>
      <c r="G374" s="6" t="s">
        <v>16</v>
      </c>
      <c r="H374" s="6" t="s">
        <v>6552</v>
      </c>
      <c r="I374" s="6" t="s">
        <v>16</v>
      </c>
      <c r="J374" s="6" t="s">
        <v>6553</v>
      </c>
      <c r="K374" s="6" t="s">
        <v>16</v>
      </c>
      <c r="L374" s="7">
        <v>751.67965861330799</v>
      </c>
      <c r="M374" s="6" t="s">
        <v>6514</v>
      </c>
      <c r="N374" s="7">
        <v>5530481.2445237404</v>
      </c>
      <c r="O374" s="6" t="s">
        <v>6554</v>
      </c>
    </row>
    <row r="375" spans="1:15" ht="14.25">
      <c r="A375" s="6" t="s">
        <v>3225</v>
      </c>
      <c r="B375" s="6" t="s">
        <v>27</v>
      </c>
      <c r="C375" s="6" t="s">
        <v>3226</v>
      </c>
      <c r="D375" s="6" t="s">
        <v>4876</v>
      </c>
      <c r="E375" s="6" t="s">
        <v>76</v>
      </c>
      <c r="F375" s="6" t="s">
        <v>4910</v>
      </c>
      <c r="G375" s="6" t="s">
        <v>16</v>
      </c>
      <c r="H375" s="6" t="s">
        <v>6555</v>
      </c>
      <c r="I375" s="6" t="s">
        <v>16</v>
      </c>
      <c r="J375" s="6" t="s">
        <v>6556</v>
      </c>
      <c r="K375" s="6" t="s">
        <v>16</v>
      </c>
      <c r="L375" s="7">
        <v>749.99130175931896</v>
      </c>
      <c r="M375" s="6" t="s">
        <v>6514</v>
      </c>
      <c r="N375" s="7">
        <v>5531231.2358255005</v>
      </c>
      <c r="O375" s="6" t="s">
        <v>6557</v>
      </c>
    </row>
    <row r="376" spans="1:15" ht="25.5">
      <c r="A376" s="6" t="s">
        <v>2284</v>
      </c>
      <c r="B376" s="6" t="s">
        <v>20</v>
      </c>
      <c r="C376" s="6" t="s">
        <v>2285</v>
      </c>
      <c r="D376" s="6" t="s">
        <v>4876</v>
      </c>
      <c r="E376" s="6" t="s">
        <v>48</v>
      </c>
      <c r="F376" s="6" t="s">
        <v>6558</v>
      </c>
      <c r="G376" s="6" t="s">
        <v>16</v>
      </c>
      <c r="H376" s="6" t="s">
        <v>6559</v>
      </c>
      <c r="I376" s="6" t="s">
        <v>16</v>
      </c>
      <c r="J376" s="6" t="s">
        <v>6560</v>
      </c>
      <c r="K376" s="6" t="s">
        <v>16</v>
      </c>
      <c r="L376" s="7">
        <v>747.60257161738605</v>
      </c>
      <c r="M376" s="6" t="s">
        <v>6514</v>
      </c>
      <c r="N376" s="7">
        <v>5531978.8383971201</v>
      </c>
      <c r="O376" s="6" t="s">
        <v>6561</v>
      </c>
    </row>
    <row r="377" spans="1:15" ht="14.25">
      <c r="A377" s="6" t="s">
        <v>2207</v>
      </c>
      <c r="B377" s="6" t="s">
        <v>27</v>
      </c>
      <c r="C377" s="6" t="s">
        <v>2208</v>
      </c>
      <c r="D377" s="6" t="s">
        <v>4876</v>
      </c>
      <c r="E377" s="6" t="s">
        <v>76</v>
      </c>
      <c r="F377" s="6" t="s">
        <v>6562</v>
      </c>
      <c r="G377" s="6" t="s">
        <v>16</v>
      </c>
      <c r="H377" s="6" t="s">
        <v>6563</v>
      </c>
      <c r="I377" s="6" t="s">
        <v>16</v>
      </c>
      <c r="J377" s="6" t="s">
        <v>6564</v>
      </c>
      <c r="K377" s="6" t="s">
        <v>16</v>
      </c>
      <c r="L377" s="7">
        <v>734.65467476880599</v>
      </c>
      <c r="M377" s="6" t="s">
        <v>6514</v>
      </c>
      <c r="N377" s="7">
        <v>5532713.4930718904</v>
      </c>
      <c r="O377" s="6" t="s">
        <v>6565</v>
      </c>
    </row>
    <row r="378" spans="1:15" ht="14.25">
      <c r="A378" s="6" t="s">
        <v>2842</v>
      </c>
      <c r="B378" s="6" t="s">
        <v>27</v>
      </c>
      <c r="C378" s="6" t="s">
        <v>2843</v>
      </c>
      <c r="D378" s="6" t="s">
        <v>4876</v>
      </c>
      <c r="E378" s="6" t="s">
        <v>76</v>
      </c>
      <c r="F378" s="6" t="s">
        <v>6566</v>
      </c>
      <c r="G378" s="6" t="s">
        <v>16</v>
      </c>
      <c r="H378" s="6" t="s">
        <v>6567</v>
      </c>
      <c r="I378" s="6" t="s">
        <v>16</v>
      </c>
      <c r="J378" s="6" t="s">
        <v>6568</v>
      </c>
      <c r="K378" s="6" t="s">
        <v>16</v>
      </c>
      <c r="L378" s="7">
        <v>734.27965413121001</v>
      </c>
      <c r="M378" s="6" t="s">
        <v>6514</v>
      </c>
      <c r="N378" s="7">
        <v>5533447.7727260198</v>
      </c>
      <c r="O378" s="6" t="s">
        <v>6569</v>
      </c>
    </row>
    <row r="379" spans="1:15" ht="25.5">
      <c r="A379" s="6" t="s">
        <v>2298</v>
      </c>
      <c r="B379" s="6" t="s">
        <v>20</v>
      </c>
      <c r="C379" s="6" t="s">
        <v>2299</v>
      </c>
      <c r="D379" s="6" t="s">
        <v>4876</v>
      </c>
      <c r="E379" s="6" t="s">
        <v>48</v>
      </c>
      <c r="F379" s="6" t="s">
        <v>5807</v>
      </c>
      <c r="G379" s="6" t="s">
        <v>16</v>
      </c>
      <c r="H379" s="6" t="s">
        <v>6570</v>
      </c>
      <c r="I379" s="6" t="s">
        <v>16</v>
      </c>
      <c r="J379" s="6" t="s">
        <v>6571</v>
      </c>
      <c r="K379" s="6" t="s">
        <v>16</v>
      </c>
      <c r="L379" s="7">
        <v>726.81362310182203</v>
      </c>
      <c r="M379" s="6" t="s">
        <v>6514</v>
      </c>
      <c r="N379" s="7">
        <v>5534174.5863491204</v>
      </c>
      <c r="O379" s="6" t="s">
        <v>6572</v>
      </c>
    </row>
    <row r="380" spans="1:15" ht="25.5">
      <c r="A380" s="6" t="s">
        <v>2547</v>
      </c>
      <c r="B380" s="6" t="s">
        <v>27</v>
      </c>
      <c r="C380" s="6" t="s">
        <v>2548</v>
      </c>
      <c r="D380" s="6" t="s">
        <v>4876</v>
      </c>
      <c r="E380" s="6" t="s">
        <v>76</v>
      </c>
      <c r="F380" s="6" t="s">
        <v>6573</v>
      </c>
      <c r="G380" s="6" t="s">
        <v>16</v>
      </c>
      <c r="H380" s="6" t="s">
        <v>6574</v>
      </c>
      <c r="I380" s="6" t="s">
        <v>16</v>
      </c>
      <c r="J380" s="6" t="s">
        <v>6575</v>
      </c>
      <c r="K380" s="6" t="s">
        <v>16</v>
      </c>
      <c r="L380" s="7">
        <v>723.62199978096999</v>
      </c>
      <c r="M380" s="6" t="s">
        <v>6514</v>
      </c>
      <c r="N380" s="7">
        <v>5534898.2083489001</v>
      </c>
      <c r="O380" s="6" t="s">
        <v>6576</v>
      </c>
    </row>
    <row r="381" spans="1:15" ht="38.25">
      <c r="A381" s="6" t="s">
        <v>2692</v>
      </c>
      <c r="B381" s="6" t="s">
        <v>20</v>
      </c>
      <c r="C381" s="6" t="s">
        <v>2693</v>
      </c>
      <c r="D381" s="6" t="s">
        <v>4876</v>
      </c>
      <c r="E381" s="6" t="s">
        <v>48</v>
      </c>
      <c r="F381" s="6" t="s">
        <v>6577</v>
      </c>
      <c r="G381" s="6" t="s">
        <v>16</v>
      </c>
      <c r="H381" s="6" t="s">
        <v>3781</v>
      </c>
      <c r="I381" s="6" t="s">
        <v>16</v>
      </c>
      <c r="J381" s="6" t="s">
        <v>6578</v>
      </c>
      <c r="K381" s="6" t="s">
        <v>16</v>
      </c>
      <c r="L381" s="7">
        <v>711.16191274083303</v>
      </c>
      <c r="M381" s="6" t="s">
        <v>6514</v>
      </c>
      <c r="N381" s="7">
        <v>5535609.3702616403</v>
      </c>
      <c r="O381" s="6" t="s">
        <v>6579</v>
      </c>
    </row>
    <row r="382" spans="1:15" ht="14.25">
      <c r="A382" s="6" t="s">
        <v>6580</v>
      </c>
      <c r="B382" s="6" t="s">
        <v>27</v>
      </c>
      <c r="C382" s="6" t="s">
        <v>6581</v>
      </c>
      <c r="D382" s="6" t="s">
        <v>4876</v>
      </c>
      <c r="E382" s="6" t="s">
        <v>76</v>
      </c>
      <c r="F382" s="6" t="s">
        <v>6582</v>
      </c>
      <c r="G382" s="6" t="s">
        <v>16</v>
      </c>
      <c r="H382" s="6" t="s">
        <v>6583</v>
      </c>
      <c r="I382" s="6" t="s">
        <v>16</v>
      </c>
      <c r="J382" s="6" t="s">
        <v>6584</v>
      </c>
      <c r="K382" s="6" t="s">
        <v>16</v>
      </c>
      <c r="L382" s="7">
        <v>693.38139580155303</v>
      </c>
      <c r="M382" s="6" t="s">
        <v>6514</v>
      </c>
      <c r="N382" s="7">
        <v>5536302.7516574496</v>
      </c>
      <c r="O382" s="6" t="s">
        <v>6585</v>
      </c>
    </row>
    <row r="383" spans="1:15" ht="25.5">
      <c r="A383" s="6" t="s">
        <v>2579</v>
      </c>
      <c r="B383" s="6" t="s">
        <v>27</v>
      </c>
      <c r="C383" s="6" t="s">
        <v>2580</v>
      </c>
      <c r="D383" s="6" t="s">
        <v>4876</v>
      </c>
      <c r="E383" s="6" t="s">
        <v>76</v>
      </c>
      <c r="F383" s="6" t="s">
        <v>6586</v>
      </c>
      <c r="G383" s="6" t="s">
        <v>16</v>
      </c>
      <c r="H383" s="6" t="s">
        <v>6587</v>
      </c>
      <c r="I383" s="6" t="s">
        <v>16</v>
      </c>
      <c r="J383" s="6" t="s">
        <v>6588</v>
      </c>
      <c r="K383" s="6" t="s">
        <v>16</v>
      </c>
      <c r="L383" s="7">
        <v>692.44189524363799</v>
      </c>
      <c r="M383" s="6" t="s">
        <v>6514</v>
      </c>
      <c r="N383" s="7">
        <v>5536995.1935526896</v>
      </c>
      <c r="O383" s="6" t="s">
        <v>6589</v>
      </c>
    </row>
    <row r="384" spans="1:15" ht="38.25">
      <c r="A384" s="6" t="s">
        <v>2754</v>
      </c>
      <c r="B384" s="6" t="s">
        <v>27</v>
      </c>
      <c r="C384" s="6" t="s">
        <v>2755</v>
      </c>
      <c r="D384" s="6" t="s">
        <v>4876</v>
      </c>
      <c r="E384" s="6" t="s">
        <v>322</v>
      </c>
      <c r="F384" s="6" t="s">
        <v>6590</v>
      </c>
      <c r="G384" s="6" t="s">
        <v>16</v>
      </c>
      <c r="H384" s="6" t="s">
        <v>6591</v>
      </c>
      <c r="I384" s="6" t="s">
        <v>16</v>
      </c>
      <c r="J384" s="6" t="s">
        <v>6592</v>
      </c>
      <c r="K384" s="6" t="s">
        <v>16</v>
      </c>
      <c r="L384" s="7">
        <v>684.38617769385701</v>
      </c>
      <c r="M384" s="6" t="s">
        <v>6514</v>
      </c>
      <c r="N384" s="7">
        <v>5537679.5797303803</v>
      </c>
      <c r="O384" s="6" t="s">
        <v>6593</v>
      </c>
    </row>
    <row r="385" spans="1:15" ht="25.5">
      <c r="A385" s="6" t="s">
        <v>6594</v>
      </c>
      <c r="B385" s="6" t="s">
        <v>27</v>
      </c>
      <c r="C385" s="6" t="s">
        <v>6595</v>
      </c>
      <c r="D385" s="6" t="s">
        <v>4909</v>
      </c>
      <c r="E385" s="6" t="s">
        <v>1673</v>
      </c>
      <c r="F385" s="6" t="s">
        <v>5949</v>
      </c>
      <c r="G385" s="6" t="s">
        <v>16</v>
      </c>
      <c r="H385" s="6" t="s">
        <v>3756</v>
      </c>
      <c r="I385" s="6" t="s">
        <v>16</v>
      </c>
      <c r="J385" s="6" t="s">
        <v>6596</v>
      </c>
      <c r="K385" s="6" t="s">
        <v>16</v>
      </c>
      <c r="L385" s="7">
        <v>677.011065491674</v>
      </c>
      <c r="M385" s="6" t="s">
        <v>6514</v>
      </c>
      <c r="N385" s="7">
        <v>5538356.5907958699</v>
      </c>
      <c r="O385" s="6" t="s">
        <v>6597</v>
      </c>
    </row>
    <row r="386" spans="1:15" ht="25.5">
      <c r="A386" s="6" t="s">
        <v>2698</v>
      </c>
      <c r="B386" s="6" t="s">
        <v>20</v>
      </c>
      <c r="C386" s="6" t="s">
        <v>2699</v>
      </c>
      <c r="D386" s="6" t="s">
        <v>4876</v>
      </c>
      <c r="E386" s="6" t="s">
        <v>48</v>
      </c>
      <c r="F386" s="6" t="s">
        <v>6598</v>
      </c>
      <c r="G386" s="6" t="s">
        <v>16</v>
      </c>
      <c r="H386" s="6" t="s">
        <v>6599</v>
      </c>
      <c r="I386" s="6" t="s">
        <v>16</v>
      </c>
      <c r="J386" s="6" t="s">
        <v>6600</v>
      </c>
      <c r="K386" s="6" t="s">
        <v>16</v>
      </c>
      <c r="L386" s="7">
        <v>675.48089488021503</v>
      </c>
      <c r="M386" s="6" t="s">
        <v>6514</v>
      </c>
      <c r="N386" s="7">
        <v>5539032.0716907503</v>
      </c>
      <c r="O386" s="6" t="s">
        <v>6601</v>
      </c>
    </row>
    <row r="387" spans="1:15" ht="25.5">
      <c r="A387" s="6" t="s">
        <v>6602</v>
      </c>
      <c r="B387" s="6" t="s">
        <v>575</v>
      </c>
      <c r="C387" s="6" t="s">
        <v>6603</v>
      </c>
      <c r="D387" s="6" t="s">
        <v>4876</v>
      </c>
      <c r="E387" s="6" t="s">
        <v>44</v>
      </c>
      <c r="F387" s="6" t="s">
        <v>6604</v>
      </c>
      <c r="G387" s="6" t="s">
        <v>16</v>
      </c>
      <c r="H387" s="6" t="s">
        <v>6605</v>
      </c>
      <c r="I387" s="6" t="s">
        <v>16</v>
      </c>
      <c r="J387" s="6" t="s">
        <v>6606</v>
      </c>
      <c r="K387" s="6" t="s">
        <v>16</v>
      </c>
      <c r="L387" s="7">
        <v>671.78413138980704</v>
      </c>
      <c r="M387" s="6" t="s">
        <v>6514</v>
      </c>
      <c r="N387" s="7">
        <v>5539703.8558221497</v>
      </c>
      <c r="O387" s="6" t="s">
        <v>6607</v>
      </c>
    </row>
    <row r="388" spans="1:15" ht="25.5">
      <c r="A388" s="6" t="s">
        <v>6608</v>
      </c>
      <c r="B388" s="6" t="s">
        <v>27</v>
      </c>
      <c r="C388" s="6" t="s">
        <v>6609</v>
      </c>
      <c r="D388" s="6" t="s">
        <v>4909</v>
      </c>
      <c r="E388" s="6" t="s">
        <v>76</v>
      </c>
      <c r="F388" s="6" t="s">
        <v>6610</v>
      </c>
      <c r="G388" s="6" t="s">
        <v>16</v>
      </c>
      <c r="H388" s="6" t="s">
        <v>6611</v>
      </c>
      <c r="I388" s="6" t="s">
        <v>16</v>
      </c>
      <c r="J388" s="6" t="s">
        <v>6612</v>
      </c>
      <c r="K388" s="6" t="s">
        <v>16</v>
      </c>
      <c r="L388" s="7">
        <v>664.23515988161898</v>
      </c>
      <c r="M388" s="6" t="s">
        <v>6514</v>
      </c>
      <c r="N388" s="7">
        <v>5540368.0909820301</v>
      </c>
      <c r="O388" s="6" t="s">
        <v>6613</v>
      </c>
    </row>
    <row r="389" spans="1:15" ht="25.5">
      <c r="A389" s="6" t="s">
        <v>6614</v>
      </c>
      <c r="B389" s="6" t="s">
        <v>27</v>
      </c>
      <c r="C389" s="6" t="s">
        <v>6615</v>
      </c>
      <c r="D389" s="6" t="s">
        <v>4876</v>
      </c>
      <c r="E389" s="6" t="s">
        <v>76</v>
      </c>
      <c r="F389" s="6" t="s">
        <v>6292</v>
      </c>
      <c r="G389" s="6" t="s">
        <v>16</v>
      </c>
      <c r="H389" s="6" t="s">
        <v>6616</v>
      </c>
      <c r="I389" s="6" t="s">
        <v>16</v>
      </c>
      <c r="J389" s="6" t="s">
        <v>6617</v>
      </c>
      <c r="K389" s="6" t="s">
        <v>16</v>
      </c>
      <c r="L389" s="7">
        <v>661.84815899068599</v>
      </c>
      <c r="M389" s="6" t="s">
        <v>6514</v>
      </c>
      <c r="N389" s="7">
        <v>5541029.9391410202</v>
      </c>
      <c r="O389" s="6" t="s">
        <v>6618</v>
      </c>
    </row>
    <row r="390" spans="1:15" ht="25.5">
      <c r="A390" s="6" t="s">
        <v>1538</v>
      </c>
      <c r="B390" s="6" t="s">
        <v>27</v>
      </c>
      <c r="C390" s="6" t="s">
        <v>1539</v>
      </c>
      <c r="D390" s="6" t="s">
        <v>4909</v>
      </c>
      <c r="E390" s="6" t="s">
        <v>29</v>
      </c>
      <c r="F390" s="6" t="s">
        <v>6300</v>
      </c>
      <c r="G390" s="6" t="s">
        <v>16</v>
      </c>
      <c r="H390" s="6" t="s">
        <v>6619</v>
      </c>
      <c r="I390" s="6" t="s">
        <v>16</v>
      </c>
      <c r="J390" s="6" t="s">
        <v>6620</v>
      </c>
      <c r="K390" s="6" t="s">
        <v>16</v>
      </c>
      <c r="L390" s="7">
        <v>656.65092186179504</v>
      </c>
      <c r="M390" s="6" t="s">
        <v>6514</v>
      </c>
      <c r="N390" s="7">
        <v>5541686.59006288</v>
      </c>
      <c r="O390" s="6" t="s">
        <v>6621</v>
      </c>
    </row>
    <row r="391" spans="1:15" ht="14.25">
      <c r="A391" s="6" t="s">
        <v>6622</v>
      </c>
      <c r="B391" s="6" t="s">
        <v>27</v>
      </c>
      <c r="C391" s="6" t="s">
        <v>6623</v>
      </c>
      <c r="D391" s="6" t="s">
        <v>4871</v>
      </c>
      <c r="E391" s="6" t="s">
        <v>1673</v>
      </c>
      <c r="F391" s="6" t="s">
        <v>6624</v>
      </c>
      <c r="G391" s="6" t="s">
        <v>16</v>
      </c>
      <c r="H391" s="6" t="s">
        <v>6625</v>
      </c>
      <c r="I391" s="6" t="s">
        <v>16</v>
      </c>
      <c r="J391" s="6" t="s">
        <v>6626</v>
      </c>
      <c r="K391" s="6" t="s">
        <v>16</v>
      </c>
      <c r="L391" s="7">
        <v>652.38517469262604</v>
      </c>
      <c r="M391" s="6" t="s">
        <v>6514</v>
      </c>
      <c r="N391" s="7">
        <v>5542338.9752375698</v>
      </c>
      <c r="O391" s="6" t="s">
        <v>6627</v>
      </c>
    </row>
    <row r="392" spans="1:15" ht="14.25">
      <c r="A392" s="6" t="s">
        <v>2882</v>
      </c>
      <c r="B392" s="6" t="s">
        <v>20</v>
      </c>
      <c r="C392" s="6" t="s">
        <v>2883</v>
      </c>
      <c r="D392" s="6" t="s">
        <v>4876</v>
      </c>
      <c r="E392" s="6" t="s">
        <v>48</v>
      </c>
      <c r="F392" s="6" t="s">
        <v>5605</v>
      </c>
      <c r="G392" s="6" t="s">
        <v>16</v>
      </c>
      <c r="H392" s="6" t="s">
        <v>6628</v>
      </c>
      <c r="I392" s="6" t="s">
        <v>16</v>
      </c>
      <c r="J392" s="6" t="s">
        <v>6629</v>
      </c>
      <c r="K392" s="6" t="s">
        <v>16</v>
      </c>
      <c r="L392" s="7">
        <v>649.814556099946</v>
      </c>
      <c r="M392" s="6" t="s">
        <v>6514</v>
      </c>
      <c r="N392" s="7">
        <v>5542988.7897936702</v>
      </c>
      <c r="O392" s="6" t="s">
        <v>6630</v>
      </c>
    </row>
    <row r="393" spans="1:15" ht="14.25">
      <c r="A393" s="6" t="s">
        <v>6631</v>
      </c>
      <c r="B393" s="6" t="s">
        <v>20</v>
      </c>
      <c r="C393" s="6" t="s">
        <v>6632</v>
      </c>
      <c r="D393" s="6" t="s">
        <v>4871</v>
      </c>
      <c r="E393" s="6" t="s">
        <v>1673</v>
      </c>
      <c r="F393" s="6" t="s">
        <v>6633</v>
      </c>
      <c r="G393" s="6" t="s">
        <v>16</v>
      </c>
      <c r="H393" s="6" t="s">
        <v>5136</v>
      </c>
      <c r="I393" s="6" t="s">
        <v>16</v>
      </c>
      <c r="J393" s="6" t="s">
        <v>6634</v>
      </c>
      <c r="K393" s="6" t="s">
        <v>16</v>
      </c>
      <c r="L393" s="7">
        <v>645.47131923364998</v>
      </c>
      <c r="M393" s="6" t="s">
        <v>6514</v>
      </c>
      <c r="N393" s="7">
        <v>5543634.2611129098</v>
      </c>
      <c r="O393" s="6" t="s">
        <v>6635</v>
      </c>
    </row>
    <row r="394" spans="1:15" ht="14.25">
      <c r="A394" s="6" t="s">
        <v>1514</v>
      </c>
      <c r="B394" s="6" t="s">
        <v>27</v>
      </c>
      <c r="C394" s="6" t="s">
        <v>1515</v>
      </c>
      <c r="D394" s="6" t="s">
        <v>4876</v>
      </c>
      <c r="E394" s="6" t="s">
        <v>29</v>
      </c>
      <c r="F394" s="6" t="s">
        <v>5377</v>
      </c>
      <c r="G394" s="6" t="s">
        <v>16</v>
      </c>
      <c r="H394" s="6" t="s">
        <v>4286</v>
      </c>
      <c r="I394" s="6" t="s">
        <v>16</v>
      </c>
      <c r="J394" s="6" t="s">
        <v>6636</v>
      </c>
      <c r="K394" s="6" t="s">
        <v>16</v>
      </c>
      <c r="L394" s="7">
        <v>645.11205596697801</v>
      </c>
      <c r="M394" s="6" t="s">
        <v>6514</v>
      </c>
      <c r="N394" s="7">
        <v>5544279.3731688699</v>
      </c>
      <c r="O394" s="6" t="s">
        <v>6637</v>
      </c>
    </row>
    <row r="395" spans="1:15" ht="25.5">
      <c r="A395" s="6" t="s">
        <v>2302</v>
      </c>
      <c r="B395" s="6" t="s">
        <v>27</v>
      </c>
      <c r="C395" s="6" t="s">
        <v>2303</v>
      </c>
      <c r="D395" s="6" t="s">
        <v>4876</v>
      </c>
      <c r="E395" s="6" t="s">
        <v>76</v>
      </c>
      <c r="F395" s="6" t="s">
        <v>5807</v>
      </c>
      <c r="G395" s="6" t="s">
        <v>16</v>
      </c>
      <c r="H395" s="6" t="s">
        <v>6638</v>
      </c>
      <c r="I395" s="6" t="s">
        <v>16</v>
      </c>
      <c r="J395" s="6" t="s">
        <v>6639</v>
      </c>
      <c r="K395" s="6" t="s">
        <v>16</v>
      </c>
      <c r="L395" s="7">
        <v>644.93714894821801</v>
      </c>
      <c r="M395" s="6" t="s">
        <v>6514</v>
      </c>
      <c r="N395" s="7">
        <v>5544924.3103178199</v>
      </c>
      <c r="O395" s="6" t="s">
        <v>6640</v>
      </c>
    </row>
    <row r="396" spans="1:15" ht="14.25">
      <c r="A396" s="6" t="s">
        <v>2559</v>
      </c>
      <c r="B396" s="6" t="s">
        <v>27</v>
      </c>
      <c r="C396" s="6" t="s">
        <v>2560</v>
      </c>
      <c r="D396" s="6" t="s">
        <v>4876</v>
      </c>
      <c r="E396" s="6" t="s">
        <v>76</v>
      </c>
      <c r="F396" s="6" t="s">
        <v>6641</v>
      </c>
      <c r="G396" s="6" t="s">
        <v>16</v>
      </c>
      <c r="H396" s="6" t="s">
        <v>6642</v>
      </c>
      <c r="I396" s="6" t="s">
        <v>16</v>
      </c>
      <c r="J396" s="6" t="s">
        <v>6643</v>
      </c>
      <c r="K396" s="6" t="s">
        <v>16</v>
      </c>
      <c r="L396" s="7">
        <v>640.959263607259</v>
      </c>
      <c r="M396" s="6" t="s">
        <v>6514</v>
      </c>
      <c r="N396" s="7">
        <v>5545565.2695814297</v>
      </c>
      <c r="O396" s="6" t="s">
        <v>6644</v>
      </c>
    </row>
    <row r="397" spans="1:15" ht="14.25">
      <c r="A397" s="6" t="s">
        <v>2660</v>
      </c>
      <c r="B397" s="6" t="s">
        <v>20</v>
      </c>
      <c r="C397" s="6" t="s">
        <v>2661</v>
      </c>
      <c r="D397" s="6" t="s">
        <v>4876</v>
      </c>
      <c r="E397" s="6" t="s">
        <v>48</v>
      </c>
      <c r="F397" s="6" t="s">
        <v>6645</v>
      </c>
      <c r="G397" s="6" t="s">
        <v>16</v>
      </c>
      <c r="H397" s="6" t="s">
        <v>6646</v>
      </c>
      <c r="I397" s="6" t="s">
        <v>16</v>
      </c>
      <c r="J397" s="6" t="s">
        <v>6647</v>
      </c>
      <c r="K397" s="6" t="s">
        <v>16</v>
      </c>
      <c r="L397" s="7">
        <v>604.79848681432202</v>
      </c>
      <c r="M397" s="6" t="s">
        <v>6514</v>
      </c>
      <c r="N397" s="7">
        <v>5546170.0680682398</v>
      </c>
      <c r="O397" s="6" t="s">
        <v>6648</v>
      </c>
    </row>
    <row r="398" spans="1:15" ht="25.5">
      <c r="A398" s="6" t="s">
        <v>6649</v>
      </c>
      <c r="B398" s="6" t="s">
        <v>575</v>
      </c>
      <c r="C398" s="6" t="s">
        <v>6650</v>
      </c>
      <c r="D398" s="6" t="s">
        <v>4876</v>
      </c>
      <c r="E398" s="6" t="s">
        <v>80</v>
      </c>
      <c r="F398" s="6" t="s">
        <v>6651</v>
      </c>
      <c r="G398" s="6" t="s">
        <v>16</v>
      </c>
      <c r="H398" s="6" t="s">
        <v>6652</v>
      </c>
      <c r="I398" s="6" t="s">
        <v>16</v>
      </c>
      <c r="J398" s="6" t="s">
        <v>6653</v>
      </c>
      <c r="K398" s="6" t="s">
        <v>16</v>
      </c>
      <c r="L398" s="7">
        <v>604.02289582903597</v>
      </c>
      <c r="M398" s="6" t="s">
        <v>6514</v>
      </c>
      <c r="N398" s="7">
        <v>5546774.0909640696</v>
      </c>
      <c r="O398" s="6" t="s">
        <v>6654</v>
      </c>
    </row>
    <row r="399" spans="1:15" ht="14.25">
      <c r="A399" s="6" t="s">
        <v>3256</v>
      </c>
      <c r="B399" s="6" t="s">
        <v>20</v>
      </c>
      <c r="C399" s="6" t="s">
        <v>3257</v>
      </c>
      <c r="D399" s="6" t="s">
        <v>4876</v>
      </c>
      <c r="E399" s="6" t="s">
        <v>48</v>
      </c>
      <c r="F399" s="6" t="s">
        <v>6655</v>
      </c>
      <c r="G399" s="6" t="s">
        <v>16</v>
      </c>
      <c r="H399" s="6" t="s">
        <v>6656</v>
      </c>
      <c r="I399" s="6" t="s">
        <v>16</v>
      </c>
      <c r="J399" s="6" t="s">
        <v>6657</v>
      </c>
      <c r="K399" s="6" t="s">
        <v>16</v>
      </c>
      <c r="L399" s="7">
        <v>603.00164202387498</v>
      </c>
      <c r="M399" s="6" t="s">
        <v>6514</v>
      </c>
      <c r="N399" s="7">
        <v>5547377.09260609</v>
      </c>
      <c r="O399" s="6" t="s">
        <v>6658</v>
      </c>
    </row>
    <row r="400" spans="1:15" ht="25.5">
      <c r="A400" s="6" t="s">
        <v>2098</v>
      </c>
      <c r="B400" s="6" t="s">
        <v>20</v>
      </c>
      <c r="C400" s="6" t="s">
        <v>2099</v>
      </c>
      <c r="D400" s="6" t="s">
        <v>4876</v>
      </c>
      <c r="E400" s="6" t="s">
        <v>48</v>
      </c>
      <c r="F400" s="6" t="s">
        <v>5421</v>
      </c>
      <c r="G400" s="6" t="s">
        <v>16</v>
      </c>
      <c r="H400" s="6" t="s">
        <v>6659</v>
      </c>
      <c r="I400" s="6" t="s">
        <v>16</v>
      </c>
      <c r="J400" s="6" t="s">
        <v>6660</v>
      </c>
      <c r="K400" s="6" t="s">
        <v>16</v>
      </c>
      <c r="L400" s="7">
        <v>598.48184476536198</v>
      </c>
      <c r="M400" s="6" t="s">
        <v>6514</v>
      </c>
      <c r="N400" s="7">
        <v>5547975.5744508598</v>
      </c>
      <c r="O400" s="6" t="s">
        <v>6661</v>
      </c>
    </row>
    <row r="401" spans="1:15" ht="14.25">
      <c r="A401" s="6" t="s">
        <v>3151</v>
      </c>
      <c r="B401" s="6" t="s">
        <v>20</v>
      </c>
      <c r="C401" s="6" t="s">
        <v>3152</v>
      </c>
      <c r="D401" s="6" t="s">
        <v>4876</v>
      </c>
      <c r="E401" s="6" t="s">
        <v>1190</v>
      </c>
      <c r="F401" s="6" t="s">
        <v>6662</v>
      </c>
      <c r="G401" s="6" t="s">
        <v>16</v>
      </c>
      <c r="H401" s="6" t="s">
        <v>6663</v>
      </c>
      <c r="I401" s="6" t="s">
        <v>16</v>
      </c>
      <c r="J401" s="6" t="s">
        <v>6664</v>
      </c>
      <c r="K401" s="6" t="s">
        <v>16</v>
      </c>
      <c r="L401" s="7">
        <v>595.93766670013895</v>
      </c>
      <c r="M401" s="6" t="s">
        <v>6514</v>
      </c>
      <c r="N401" s="7">
        <v>5548571.51211756</v>
      </c>
      <c r="O401" s="6" t="s">
        <v>6665</v>
      </c>
    </row>
    <row r="402" spans="1:15" ht="25.5">
      <c r="A402" s="6" t="s">
        <v>2784</v>
      </c>
      <c r="B402" s="6" t="s">
        <v>27</v>
      </c>
      <c r="C402" s="6" t="s">
        <v>2785</v>
      </c>
      <c r="D402" s="6" t="s">
        <v>4876</v>
      </c>
      <c r="E402" s="6" t="s">
        <v>76</v>
      </c>
      <c r="F402" s="6" t="s">
        <v>6666</v>
      </c>
      <c r="G402" s="6" t="s">
        <v>16</v>
      </c>
      <c r="H402" s="6" t="s">
        <v>6667</v>
      </c>
      <c r="I402" s="6" t="s">
        <v>16</v>
      </c>
      <c r="J402" s="6" t="s">
        <v>6668</v>
      </c>
      <c r="K402" s="6" t="s">
        <v>16</v>
      </c>
      <c r="L402" s="7">
        <v>585.18891133954503</v>
      </c>
      <c r="M402" s="6" t="s">
        <v>6514</v>
      </c>
      <c r="N402" s="7">
        <v>5549156.7010289002</v>
      </c>
      <c r="O402" s="6" t="s">
        <v>6669</v>
      </c>
    </row>
    <row r="403" spans="1:15" ht="25.5">
      <c r="A403" s="6" t="s">
        <v>6670</v>
      </c>
      <c r="B403" s="6" t="s">
        <v>20</v>
      </c>
      <c r="C403" s="6" t="s">
        <v>6671</v>
      </c>
      <c r="D403" s="6" t="s">
        <v>4876</v>
      </c>
      <c r="E403" s="6" t="s">
        <v>44</v>
      </c>
      <c r="F403" s="6" t="s">
        <v>6672</v>
      </c>
      <c r="G403" s="6" t="s">
        <v>16</v>
      </c>
      <c r="H403" s="6" t="s">
        <v>6673</v>
      </c>
      <c r="I403" s="6" t="s">
        <v>16</v>
      </c>
      <c r="J403" s="6" t="s">
        <v>6674</v>
      </c>
      <c r="K403" s="6" t="s">
        <v>16</v>
      </c>
      <c r="L403" s="7">
        <v>574.32367234209698</v>
      </c>
      <c r="M403" s="6" t="s">
        <v>6514</v>
      </c>
      <c r="N403" s="7">
        <v>5549731.0247012395</v>
      </c>
      <c r="O403" s="6" t="s">
        <v>6675</v>
      </c>
    </row>
    <row r="404" spans="1:15" ht="25.5">
      <c r="A404" s="6" t="s">
        <v>3124</v>
      </c>
      <c r="B404" s="6" t="s">
        <v>20</v>
      </c>
      <c r="C404" s="6" t="s">
        <v>3125</v>
      </c>
      <c r="D404" s="6" t="s">
        <v>4876</v>
      </c>
      <c r="E404" s="6" t="s">
        <v>48</v>
      </c>
      <c r="F404" s="6" t="s">
        <v>5421</v>
      </c>
      <c r="G404" s="6" t="s">
        <v>16</v>
      </c>
      <c r="H404" s="6" t="s">
        <v>6676</v>
      </c>
      <c r="I404" s="6" t="s">
        <v>16</v>
      </c>
      <c r="J404" s="6" t="s">
        <v>6677</v>
      </c>
      <c r="K404" s="6" t="s">
        <v>16</v>
      </c>
      <c r="L404" s="7">
        <v>570.89650923509498</v>
      </c>
      <c r="M404" s="6" t="s">
        <v>6514</v>
      </c>
      <c r="N404" s="7">
        <v>5550301.9212104799</v>
      </c>
      <c r="O404" s="6" t="s">
        <v>6678</v>
      </c>
    </row>
    <row r="405" spans="1:15" ht="38.25">
      <c r="A405" s="6" t="s">
        <v>2896</v>
      </c>
      <c r="B405" s="6" t="s">
        <v>27</v>
      </c>
      <c r="C405" s="6" t="s">
        <v>2897</v>
      </c>
      <c r="D405" s="6" t="s">
        <v>4876</v>
      </c>
      <c r="E405" s="6" t="s">
        <v>322</v>
      </c>
      <c r="F405" s="6" t="s">
        <v>6679</v>
      </c>
      <c r="G405" s="6" t="s">
        <v>16</v>
      </c>
      <c r="H405" s="6" t="s">
        <v>6680</v>
      </c>
      <c r="I405" s="6" t="s">
        <v>16</v>
      </c>
      <c r="J405" s="6" t="s">
        <v>6681</v>
      </c>
      <c r="K405" s="6" t="s">
        <v>16</v>
      </c>
      <c r="L405" s="7">
        <v>570.34920018667503</v>
      </c>
      <c r="M405" s="6" t="s">
        <v>6514</v>
      </c>
      <c r="N405" s="7">
        <v>5550872.2704106597</v>
      </c>
      <c r="O405" s="6" t="s">
        <v>6682</v>
      </c>
    </row>
    <row r="406" spans="1:15" ht="14.25">
      <c r="A406" s="6" t="s">
        <v>2668</v>
      </c>
      <c r="B406" s="6" t="s">
        <v>27</v>
      </c>
      <c r="C406" s="6" t="s">
        <v>2669</v>
      </c>
      <c r="D406" s="6" t="s">
        <v>4876</v>
      </c>
      <c r="E406" s="6" t="s">
        <v>76</v>
      </c>
      <c r="F406" s="6" t="s">
        <v>6683</v>
      </c>
      <c r="G406" s="6" t="s">
        <v>16</v>
      </c>
      <c r="H406" s="6" t="s">
        <v>6684</v>
      </c>
      <c r="I406" s="6" t="s">
        <v>16</v>
      </c>
      <c r="J406" s="6" t="s">
        <v>6685</v>
      </c>
      <c r="K406" s="6" t="s">
        <v>16</v>
      </c>
      <c r="L406" s="7">
        <v>562.74084481745103</v>
      </c>
      <c r="M406" s="6" t="s">
        <v>6514</v>
      </c>
      <c r="N406" s="7">
        <v>5551435.0112554803</v>
      </c>
      <c r="O406" s="6" t="s">
        <v>6686</v>
      </c>
    </row>
    <row r="407" spans="1:15" ht="14.25">
      <c r="A407" s="6" t="s">
        <v>6687</v>
      </c>
      <c r="B407" s="6" t="s">
        <v>20</v>
      </c>
      <c r="C407" s="6" t="s">
        <v>6688</v>
      </c>
      <c r="D407" s="6" t="s">
        <v>4876</v>
      </c>
      <c r="E407" s="6" t="s">
        <v>80</v>
      </c>
      <c r="F407" s="6" t="s">
        <v>6689</v>
      </c>
      <c r="G407" s="6" t="s">
        <v>16</v>
      </c>
      <c r="H407" s="6" t="s">
        <v>6690</v>
      </c>
      <c r="I407" s="6" t="s">
        <v>16</v>
      </c>
      <c r="J407" s="6" t="s">
        <v>6691</v>
      </c>
      <c r="K407" s="6" t="s">
        <v>16</v>
      </c>
      <c r="L407" s="7">
        <v>556.74658294180301</v>
      </c>
      <c r="M407" s="6" t="s">
        <v>6514</v>
      </c>
      <c r="N407" s="7">
        <v>5551991.7578384196</v>
      </c>
      <c r="O407" s="6" t="s">
        <v>6692</v>
      </c>
    </row>
    <row r="408" spans="1:15" ht="14.25">
      <c r="A408" s="6" t="s">
        <v>3311</v>
      </c>
      <c r="B408" s="6" t="s">
        <v>20</v>
      </c>
      <c r="C408" s="6" t="s">
        <v>3312</v>
      </c>
      <c r="D408" s="6" t="s">
        <v>4876</v>
      </c>
      <c r="E408" s="6" t="s">
        <v>1993</v>
      </c>
      <c r="F408" s="6" t="s">
        <v>6693</v>
      </c>
      <c r="G408" s="6" t="s">
        <v>16</v>
      </c>
      <c r="H408" s="6" t="s">
        <v>6694</v>
      </c>
      <c r="I408" s="6" t="s">
        <v>16</v>
      </c>
      <c r="J408" s="6" t="s">
        <v>6695</v>
      </c>
      <c r="K408" s="6" t="s">
        <v>16</v>
      </c>
      <c r="L408" s="7">
        <v>551.94253524006695</v>
      </c>
      <c r="M408" s="6" t="s">
        <v>6514</v>
      </c>
      <c r="N408" s="7">
        <v>5552543.7003736598</v>
      </c>
      <c r="O408" s="6" t="s">
        <v>6696</v>
      </c>
    </row>
    <row r="409" spans="1:15" ht="25.5">
      <c r="A409" s="6" t="s">
        <v>2840</v>
      </c>
      <c r="B409" s="6" t="s">
        <v>27</v>
      </c>
      <c r="C409" s="6" t="s">
        <v>2841</v>
      </c>
      <c r="D409" s="6" t="s">
        <v>4876</v>
      </c>
      <c r="E409" s="6" t="s">
        <v>76</v>
      </c>
      <c r="F409" s="6" t="s">
        <v>6697</v>
      </c>
      <c r="G409" s="6" t="s">
        <v>16</v>
      </c>
      <c r="H409" s="6" t="s">
        <v>6698</v>
      </c>
      <c r="I409" s="6" t="s">
        <v>16</v>
      </c>
      <c r="J409" s="6" t="s">
        <v>6699</v>
      </c>
      <c r="K409" s="6" t="s">
        <v>16</v>
      </c>
      <c r="L409" s="7">
        <v>548.01867118118798</v>
      </c>
      <c r="M409" s="6" t="s">
        <v>6514</v>
      </c>
      <c r="N409" s="7">
        <v>5553091.71904484</v>
      </c>
      <c r="O409" s="6" t="s">
        <v>6700</v>
      </c>
    </row>
    <row r="410" spans="1:15" ht="25.5">
      <c r="A410" s="6" t="s">
        <v>3136</v>
      </c>
      <c r="B410" s="6" t="s">
        <v>27</v>
      </c>
      <c r="C410" s="6" t="s">
        <v>3137</v>
      </c>
      <c r="D410" s="6" t="s">
        <v>4876</v>
      </c>
      <c r="E410" s="6" t="s">
        <v>76</v>
      </c>
      <c r="F410" s="6" t="s">
        <v>5671</v>
      </c>
      <c r="G410" s="6" t="s">
        <v>16</v>
      </c>
      <c r="H410" s="6" t="s">
        <v>6701</v>
      </c>
      <c r="I410" s="6" t="s">
        <v>16</v>
      </c>
      <c r="J410" s="6" t="s">
        <v>6702</v>
      </c>
      <c r="K410" s="6" t="s">
        <v>16</v>
      </c>
      <c r="L410" s="7">
        <v>546.51946816323903</v>
      </c>
      <c r="M410" s="6" t="s">
        <v>6514</v>
      </c>
      <c r="N410" s="7">
        <v>5553638.2385130096</v>
      </c>
      <c r="O410" s="6" t="s">
        <v>6703</v>
      </c>
    </row>
    <row r="411" spans="1:15" ht="14.25">
      <c r="A411" s="6" t="s">
        <v>6704</v>
      </c>
      <c r="B411" s="6" t="s">
        <v>20</v>
      </c>
      <c r="C411" s="6" t="s">
        <v>6705</v>
      </c>
      <c r="D411" s="6" t="s">
        <v>4871</v>
      </c>
      <c r="E411" s="6" t="s">
        <v>1673</v>
      </c>
      <c r="F411" s="6" t="s">
        <v>6706</v>
      </c>
      <c r="G411" s="6" t="s">
        <v>16</v>
      </c>
      <c r="H411" s="6" t="s">
        <v>4686</v>
      </c>
      <c r="I411" s="6" t="s">
        <v>16</v>
      </c>
      <c r="J411" s="6" t="s">
        <v>6707</v>
      </c>
      <c r="K411" s="6" t="s">
        <v>16</v>
      </c>
      <c r="L411" s="7">
        <v>545.76254650918304</v>
      </c>
      <c r="M411" s="6" t="s">
        <v>6514</v>
      </c>
      <c r="N411" s="7">
        <v>5554184.0010595201</v>
      </c>
      <c r="O411" s="6" t="s">
        <v>6708</v>
      </c>
    </row>
    <row r="412" spans="1:15" ht="14.25">
      <c r="A412" s="6" t="s">
        <v>6709</v>
      </c>
      <c r="B412" s="6" t="s">
        <v>27</v>
      </c>
      <c r="C412" s="6" t="s">
        <v>6710</v>
      </c>
      <c r="D412" s="6" t="s">
        <v>4871</v>
      </c>
      <c r="E412" s="6" t="s">
        <v>1673</v>
      </c>
      <c r="F412" s="6" t="s">
        <v>6711</v>
      </c>
      <c r="G412" s="6" t="s">
        <v>16</v>
      </c>
      <c r="H412" s="6" t="s">
        <v>6712</v>
      </c>
      <c r="I412" s="6" t="s">
        <v>16</v>
      </c>
      <c r="J412" s="6" t="s">
        <v>6713</v>
      </c>
      <c r="K412" s="6" t="s">
        <v>16</v>
      </c>
      <c r="L412" s="7">
        <v>543.61621106380403</v>
      </c>
      <c r="M412" s="6" t="s">
        <v>6514</v>
      </c>
      <c r="N412" s="7">
        <v>5554727.6172705796</v>
      </c>
      <c r="O412" s="6" t="s">
        <v>6714</v>
      </c>
    </row>
    <row r="413" spans="1:15" ht="14.25">
      <c r="A413" s="6" t="s">
        <v>1937</v>
      </c>
      <c r="B413" s="6" t="s">
        <v>27</v>
      </c>
      <c r="C413" s="6" t="s">
        <v>1938</v>
      </c>
      <c r="D413" s="6" t="s">
        <v>4876</v>
      </c>
      <c r="E413" s="6" t="s">
        <v>1750</v>
      </c>
      <c r="F413" s="6" t="s">
        <v>6715</v>
      </c>
      <c r="G413" s="6" t="s">
        <v>16</v>
      </c>
      <c r="H413" s="6" t="s">
        <v>6716</v>
      </c>
      <c r="I413" s="6" t="s">
        <v>16</v>
      </c>
      <c r="J413" s="6" t="s">
        <v>6717</v>
      </c>
      <c r="K413" s="6" t="s">
        <v>16</v>
      </c>
      <c r="L413" s="7">
        <v>542.37009398639998</v>
      </c>
      <c r="M413" s="6" t="s">
        <v>6514</v>
      </c>
      <c r="N413" s="7">
        <v>5555269.9873645697</v>
      </c>
      <c r="O413" s="6" t="s">
        <v>6718</v>
      </c>
    </row>
    <row r="414" spans="1:15" ht="25.5">
      <c r="A414" s="6" t="s">
        <v>6719</v>
      </c>
      <c r="B414" s="6" t="s">
        <v>20</v>
      </c>
      <c r="C414" s="6" t="s">
        <v>6720</v>
      </c>
      <c r="D414" s="6" t="s">
        <v>4876</v>
      </c>
      <c r="E414" s="6" t="s">
        <v>48</v>
      </c>
      <c r="F414" s="6" t="s">
        <v>6721</v>
      </c>
      <c r="G414" s="6" t="s">
        <v>16</v>
      </c>
      <c r="H414" s="6" t="s">
        <v>3806</v>
      </c>
      <c r="I414" s="6" t="s">
        <v>16</v>
      </c>
      <c r="J414" s="6" t="s">
        <v>6722</v>
      </c>
      <c r="K414" s="6" t="s">
        <v>16</v>
      </c>
      <c r="L414" s="7">
        <v>542.04516649409595</v>
      </c>
      <c r="M414" s="6" t="s">
        <v>6514</v>
      </c>
      <c r="N414" s="7">
        <v>5555812.0325310603</v>
      </c>
      <c r="O414" s="6" t="s">
        <v>6723</v>
      </c>
    </row>
    <row r="415" spans="1:15" ht="25.5">
      <c r="A415" s="6" t="s">
        <v>2701</v>
      </c>
      <c r="B415" s="6" t="s">
        <v>20</v>
      </c>
      <c r="C415" s="6" t="s">
        <v>2702</v>
      </c>
      <c r="D415" s="6" t="s">
        <v>4876</v>
      </c>
      <c r="E415" s="6" t="s">
        <v>48</v>
      </c>
      <c r="F415" s="6" t="s">
        <v>6724</v>
      </c>
      <c r="G415" s="6" t="s">
        <v>16</v>
      </c>
      <c r="H415" s="6" t="s">
        <v>4063</v>
      </c>
      <c r="I415" s="6" t="s">
        <v>16</v>
      </c>
      <c r="J415" s="6" t="s">
        <v>6722</v>
      </c>
      <c r="K415" s="6" t="s">
        <v>16</v>
      </c>
      <c r="L415" s="7">
        <v>542.04516628920499</v>
      </c>
      <c r="M415" s="6" t="s">
        <v>6514</v>
      </c>
      <c r="N415" s="7">
        <v>5556354.0776973497</v>
      </c>
      <c r="O415" s="6" t="s">
        <v>6725</v>
      </c>
    </row>
    <row r="416" spans="1:15" ht="25.5">
      <c r="A416" s="6" t="s">
        <v>6726</v>
      </c>
      <c r="B416" s="6" t="s">
        <v>20</v>
      </c>
      <c r="C416" s="6" t="s">
        <v>6727</v>
      </c>
      <c r="D416" s="6" t="s">
        <v>4876</v>
      </c>
      <c r="E416" s="6" t="s">
        <v>61</v>
      </c>
      <c r="F416" s="6" t="s">
        <v>6728</v>
      </c>
      <c r="G416" s="6" t="s">
        <v>16</v>
      </c>
      <c r="H416" s="6" t="s">
        <v>6729</v>
      </c>
      <c r="I416" s="6" t="s">
        <v>16</v>
      </c>
      <c r="J416" s="6" t="s">
        <v>6730</v>
      </c>
      <c r="K416" s="6" t="s">
        <v>16</v>
      </c>
      <c r="L416" s="7">
        <v>533.67804471299405</v>
      </c>
      <c r="M416" s="6" t="s">
        <v>6514</v>
      </c>
      <c r="N416" s="7">
        <v>5556887.75574206</v>
      </c>
      <c r="O416" s="6" t="s">
        <v>6731</v>
      </c>
    </row>
    <row r="417" spans="1:15" ht="25.5">
      <c r="A417" s="6" t="s">
        <v>2494</v>
      </c>
      <c r="B417" s="6" t="s">
        <v>27</v>
      </c>
      <c r="C417" s="6" t="s">
        <v>2495</v>
      </c>
      <c r="D417" s="6" t="s">
        <v>4876</v>
      </c>
      <c r="E417" s="6" t="s">
        <v>76</v>
      </c>
      <c r="F417" s="6" t="s">
        <v>5281</v>
      </c>
      <c r="G417" s="6" t="s">
        <v>16</v>
      </c>
      <c r="H417" s="6" t="s">
        <v>6732</v>
      </c>
      <c r="I417" s="6" t="s">
        <v>16</v>
      </c>
      <c r="J417" s="6" t="s">
        <v>6733</v>
      </c>
      <c r="K417" s="6" t="s">
        <v>16</v>
      </c>
      <c r="L417" s="7">
        <v>528.81887786465097</v>
      </c>
      <c r="M417" s="6" t="s">
        <v>6514</v>
      </c>
      <c r="N417" s="7">
        <v>5557416.5746199302</v>
      </c>
      <c r="O417" s="6" t="s">
        <v>6731</v>
      </c>
    </row>
    <row r="418" spans="1:15" ht="14.25">
      <c r="A418" s="6" t="s">
        <v>2605</v>
      </c>
      <c r="B418" s="6" t="s">
        <v>27</v>
      </c>
      <c r="C418" s="6" t="s">
        <v>2606</v>
      </c>
      <c r="D418" s="6" t="s">
        <v>4876</v>
      </c>
      <c r="E418" s="6" t="s">
        <v>76</v>
      </c>
      <c r="F418" s="6" t="s">
        <v>6734</v>
      </c>
      <c r="G418" s="6" t="s">
        <v>16</v>
      </c>
      <c r="H418" s="6" t="s">
        <v>6735</v>
      </c>
      <c r="I418" s="6" t="s">
        <v>16</v>
      </c>
      <c r="J418" s="6" t="s">
        <v>6736</v>
      </c>
      <c r="K418" s="6" t="s">
        <v>16</v>
      </c>
      <c r="L418" s="7">
        <v>528.03929229531695</v>
      </c>
      <c r="M418" s="6" t="s">
        <v>6514</v>
      </c>
      <c r="N418" s="7">
        <v>5557944.6139122201</v>
      </c>
      <c r="O418" s="6" t="s">
        <v>6737</v>
      </c>
    </row>
    <row r="419" spans="1:15" ht="14.25">
      <c r="A419" s="6" t="s">
        <v>2421</v>
      </c>
      <c r="B419" s="6" t="s">
        <v>27</v>
      </c>
      <c r="C419" s="6" t="s">
        <v>2422</v>
      </c>
      <c r="D419" s="6" t="s">
        <v>4876</v>
      </c>
      <c r="E419" s="6" t="s">
        <v>76</v>
      </c>
      <c r="F419" s="6" t="s">
        <v>6738</v>
      </c>
      <c r="G419" s="6" t="s">
        <v>16</v>
      </c>
      <c r="H419" s="6" t="s">
        <v>6739</v>
      </c>
      <c r="I419" s="6" t="s">
        <v>16</v>
      </c>
      <c r="J419" s="6" t="s">
        <v>6740</v>
      </c>
      <c r="K419" s="6" t="s">
        <v>16</v>
      </c>
      <c r="L419" s="7">
        <v>526.19435307205504</v>
      </c>
      <c r="M419" s="6" t="s">
        <v>6514</v>
      </c>
      <c r="N419" s="7">
        <v>5558470.8082652902</v>
      </c>
      <c r="O419" s="6" t="s">
        <v>6741</v>
      </c>
    </row>
    <row r="420" spans="1:15" ht="25.5">
      <c r="A420" s="6" t="s">
        <v>2535</v>
      </c>
      <c r="B420" s="6" t="s">
        <v>27</v>
      </c>
      <c r="C420" s="6" t="s">
        <v>2536</v>
      </c>
      <c r="D420" s="6" t="s">
        <v>4876</v>
      </c>
      <c r="E420" s="6" t="s">
        <v>76</v>
      </c>
      <c r="F420" s="6" t="s">
        <v>5491</v>
      </c>
      <c r="G420" s="6" t="s">
        <v>16</v>
      </c>
      <c r="H420" s="6" t="s">
        <v>6742</v>
      </c>
      <c r="I420" s="6" t="s">
        <v>16</v>
      </c>
      <c r="J420" s="6" t="s">
        <v>6743</v>
      </c>
      <c r="K420" s="6" t="s">
        <v>16</v>
      </c>
      <c r="L420" s="7">
        <v>522.322331453537</v>
      </c>
      <c r="M420" s="6" t="s">
        <v>6514</v>
      </c>
      <c r="N420" s="7">
        <v>5558993.1305967504</v>
      </c>
      <c r="O420" s="6" t="s">
        <v>6744</v>
      </c>
    </row>
    <row r="421" spans="1:15" ht="25.5">
      <c r="A421" s="6" t="s">
        <v>3329</v>
      </c>
      <c r="B421" s="6" t="s">
        <v>1491</v>
      </c>
      <c r="C421" s="6" t="s">
        <v>3330</v>
      </c>
      <c r="D421" s="6" t="s">
        <v>4871</v>
      </c>
      <c r="E421" s="6" t="s">
        <v>1673</v>
      </c>
      <c r="F421" s="6" t="s">
        <v>6745</v>
      </c>
      <c r="G421" s="6" t="s">
        <v>16</v>
      </c>
      <c r="H421" s="6" t="s">
        <v>6396</v>
      </c>
      <c r="I421" s="6" t="s">
        <v>16</v>
      </c>
      <c r="J421" s="6" t="s">
        <v>6746</v>
      </c>
      <c r="K421" s="6" t="s">
        <v>16</v>
      </c>
      <c r="L421" s="7">
        <v>517.361768507747</v>
      </c>
      <c r="M421" s="6" t="s">
        <v>6514</v>
      </c>
      <c r="N421" s="7">
        <v>5559510.4923652597</v>
      </c>
      <c r="O421" s="6" t="s">
        <v>6747</v>
      </c>
    </row>
    <row r="422" spans="1:15" ht="25.5">
      <c r="A422" s="6" t="s">
        <v>2876</v>
      </c>
      <c r="B422" s="6" t="s">
        <v>20</v>
      </c>
      <c r="C422" s="6" t="s">
        <v>2877</v>
      </c>
      <c r="D422" s="6" t="s">
        <v>4876</v>
      </c>
      <c r="E422" s="6" t="s">
        <v>48</v>
      </c>
      <c r="F422" s="6" t="s">
        <v>4921</v>
      </c>
      <c r="G422" s="6" t="s">
        <v>16</v>
      </c>
      <c r="H422" s="6" t="s">
        <v>6748</v>
      </c>
      <c r="I422" s="6" t="s">
        <v>16</v>
      </c>
      <c r="J422" s="6" t="s">
        <v>6749</v>
      </c>
      <c r="K422" s="6" t="s">
        <v>16</v>
      </c>
      <c r="L422" s="7">
        <v>516.66533873247499</v>
      </c>
      <c r="M422" s="6" t="s">
        <v>6514</v>
      </c>
      <c r="N422" s="7">
        <v>5560027.1577039901</v>
      </c>
      <c r="O422" s="6" t="s">
        <v>6750</v>
      </c>
    </row>
    <row r="423" spans="1:15" ht="14.25">
      <c r="A423" s="6" t="s">
        <v>6751</v>
      </c>
      <c r="B423" s="6" t="s">
        <v>27</v>
      </c>
      <c r="C423" s="6" t="s">
        <v>6752</v>
      </c>
      <c r="D423" s="6" t="s">
        <v>4871</v>
      </c>
      <c r="E423" s="6" t="s">
        <v>1673</v>
      </c>
      <c r="F423" s="6" t="s">
        <v>6753</v>
      </c>
      <c r="G423" s="6" t="s">
        <v>16</v>
      </c>
      <c r="H423" s="6" t="s">
        <v>6754</v>
      </c>
      <c r="I423" s="6" t="s">
        <v>16</v>
      </c>
      <c r="J423" s="6" t="s">
        <v>6755</v>
      </c>
      <c r="K423" s="6" t="s">
        <v>16</v>
      </c>
      <c r="L423" s="7">
        <v>515.79214852372502</v>
      </c>
      <c r="M423" s="6" t="s">
        <v>6514</v>
      </c>
      <c r="N423" s="7">
        <v>5560542.9498525104</v>
      </c>
      <c r="O423" s="6" t="s">
        <v>6756</v>
      </c>
    </row>
    <row r="424" spans="1:15" ht="25.5">
      <c r="A424" s="6" t="s">
        <v>3040</v>
      </c>
      <c r="B424" s="6" t="s">
        <v>1229</v>
      </c>
      <c r="C424" s="6" t="s">
        <v>3041</v>
      </c>
      <c r="D424" s="6" t="s">
        <v>4876</v>
      </c>
      <c r="E424" s="6" t="s">
        <v>322</v>
      </c>
      <c r="F424" s="6" t="s">
        <v>6757</v>
      </c>
      <c r="G424" s="6" t="s">
        <v>16</v>
      </c>
      <c r="H424" s="6" t="s">
        <v>6758</v>
      </c>
      <c r="I424" s="6" t="s">
        <v>16</v>
      </c>
      <c r="J424" s="6" t="s">
        <v>6759</v>
      </c>
      <c r="K424" s="6" t="s">
        <v>16</v>
      </c>
      <c r="L424" s="7">
        <v>512.92969861303095</v>
      </c>
      <c r="M424" s="6" t="s">
        <v>6514</v>
      </c>
      <c r="N424" s="7">
        <v>5561055.8795511303</v>
      </c>
      <c r="O424" s="6" t="s">
        <v>6760</v>
      </c>
    </row>
    <row r="425" spans="1:15" ht="63.75">
      <c r="A425" s="6" t="s">
        <v>2998</v>
      </c>
      <c r="B425" s="6" t="s">
        <v>20</v>
      </c>
      <c r="C425" s="6" t="s">
        <v>2999</v>
      </c>
      <c r="D425" s="6" t="s">
        <v>4876</v>
      </c>
      <c r="E425" s="6" t="s">
        <v>48</v>
      </c>
      <c r="F425" s="6" t="s">
        <v>4910</v>
      </c>
      <c r="G425" s="6" t="s">
        <v>16</v>
      </c>
      <c r="H425" s="6" t="s">
        <v>6761</v>
      </c>
      <c r="I425" s="6" t="s">
        <v>16</v>
      </c>
      <c r="J425" s="6" t="s">
        <v>6762</v>
      </c>
      <c r="K425" s="6" t="s">
        <v>16</v>
      </c>
      <c r="L425" s="7">
        <v>511.45810691679799</v>
      </c>
      <c r="M425" s="6" t="s">
        <v>6514</v>
      </c>
      <c r="N425" s="7">
        <v>5561567.3376580402</v>
      </c>
      <c r="O425" s="6" t="s">
        <v>6763</v>
      </c>
    </row>
    <row r="426" spans="1:15" ht="14.25">
      <c r="A426" s="6" t="s">
        <v>2565</v>
      </c>
      <c r="B426" s="6" t="s">
        <v>27</v>
      </c>
      <c r="C426" s="6" t="s">
        <v>2566</v>
      </c>
      <c r="D426" s="6" t="s">
        <v>4876</v>
      </c>
      <c r="E426" s="6" t="s">
        <v>76</v>
      </c>
      <c r="F426" s="6" t="s">
        <v>6764</v>
      </c>
      <c r="G426" s="6" t="s">
        <v>16</v>
      </c>
      <c r="H426" s="6" t="s">
        <v>6765</v>
      </c>
      <c r="I426" s="6" t="s">
        <v>16</v>
      </c>
      <c r="J426" s="6" t="s">
        <v>6766</v>
      </c>
      <c r="K426" s="6" t="s">
        <v>16</v>
      </c>
      <c r="L426" s="7">
        <v>504.89159769818002</v>
      </c>
      <c r="M426" s="6" t="s">
        <v>6514</v>
      </c>
      <c r="N426" s="7">
        <v>5562072.2292557396</v>
      </c>
      <c r="O426" s="6" t="s">
        <v>6767</v>
      </c>
    </row>
    <row r="427" spans="1:15" ht="14.25">
      <c r="A427" s="6" t="s">
        <v>1544</v>
      </c>
      <c r="B427" s="6" t="s">
        <v>27</v>
      </c>
      <c r="C427" s="6" t="s">
        <v>1545</v>
      </c>
      <c r="D427" s="6" t="s">
        <v>4876</v>
      </c>
      <c r="E427" s="6" t="s">
        <v>29</v>
      </c>
      <c r="F427" s="6" t="s">
        <v>6768</v>
      </c>
      <c r="G427" s="6" t="s">
        <v>16</v>
      </c>
      <c r="H427" s="6" t="s">
        <v>6769</v>
      </c>
      <c r="I427" s="6" t="s">
        <v>16</v>
      </c>
      <c r="J427" s="6" t="s">
        <v>6770</v>
      </c>
      <c r="K427" s="6" t="s">
        <v>16</v>
      </c>
      <c r="L427" s="7">
        <v>499.30956512801498</v>
      </c>
      <c r="M427" s="6" t="s">
        <v>6514</v>
      </c>
      <c r="N427" s="7">
        <v>5562571.5388208702</v>
      </c>
      <c r="O427" s="6" t="s">
        <v>6771</v>
      </c>
    </row>
    <row r="428" spans="1:15" ht="25.5">
      <c r="A428" s="6" t="s">
        <v>6772</v>
      </c>
      <c r="B428" s="6" t="s">
        <v>20</v>
      </c>
      <c r="C428" s="6" t="s">
        <v>6773</v>
      </c>
      <c r="D428" s="6" t="s">
        <v>4876</v>
      </c>
      <c r="E428" s="6" t="s">
        <v>48</v>
      </c>
      <c r="F428" s="6" t="s">
        <v>6721</v>
      </c>
      <c r="G428" s="6" t="s">
        <v>16</v>
      </c>
      <c r="H428" s="6" t="s">
        <v>3822</v>
      </c>
      <c r="I428" s="6" t="s">
        <v>16</v>
      </c>
      <c r="J428" s="6" t="s">
        <v>6774</v>
      </c>
      <c r="K428" s="6" t="s">
        <v>16</v>
      </c>
      <c r="L428" s="7">
        <v>498.68155317456899</v>
      </c>
      <c r="M428" s="6" t="s">
        <v>6514</v>
      </c>
      <c r="N428" s="7">
        <v>5563070.2203740403</v>
      </c>
      <c r="O428" s="6" t="s">
        <v>6775</v>
      </c>
    </row>
    <row r="429" spans="1:15" ht="25.5">
      <c r="A429" s="6" t="s">
        <v>2492</v>
      </c>
      <c r="B429" s="6" t="s">
        <v>27</v>
      </c>
      <c r="C429" s="6" t="s">
        <v>2493</v>
      </c>
      <c r="D429" s="6" t="s">
        <v>4876</v>
      </c>
      <c r="E429" s="6" t="s">
        <v>76</v>
      </c>
      <c r="F429" s="6" t="s">
        <v>5605</v>
      </c>
      <c r="G429" s="6" t="s">
        <v>16</v>
      </c>
      <c r="H429" s="6" t="s">
        <v>6776</v>
      </c>
      <c r="I429" s="6" t="s">
        <v>16</v>
      </c>
      <c r="J429" s="6" t="s">
        <v>6777</v>
      </c>
      <c r="K429" s="6" t="s">
        <v>16</v>
      </c>
      <c r="L429" s="7">
        <v>495.816422096194</v>
      </c>
      <c r="M429" s="6" t="s">
        <v>6514</v>
      </c>
      <c r="N429" s="7">
        <v>5563566.0367961396</v>
      </c>
      <c r="O429" s="6" t="s">
        <v>6775</v>
      </c>
    </row>
    <row r="430" spans="1:15" ht="25.5">
      <c r="A430" s="6" t="s">
        <v>2125</v>
      </c>
      <c r="B430" s="6" t="s">
        <v>20</v>
      </c>
      <c r="C430" s="6" t="s">
        <v>2126</v>
      </c>
      <c r="D430" s="6" t="s">
        <v>4876</v>
      </c>
      <c r="E430" s="6" t="s">
        <v>1190</v>
      </c>
      <c r="F430" s="6" t="s">
        <v>6778</v>
      </c>
      <c r="G430" s="6" t="s">
        <v>16</v>
      </c>
      <c r="H430" s="6" t="s">
        <v>6779</v>
      </c>
      <c r="I430" s="6" t="s">
        <v>16</v>
      </c>
      <c r="J430" s="6" t="s">
        <v>6780</v>
      </c>
      <c r="K430" s="6" t="s">
        <v>16</v>
      </c>
      <c r="L430" s="7">
        <v>492.383934923727</v>
      </c>
      <c r="M430" s="6" t="s">
        <v>6514</v>
      </c>
      <c r="N430" s="7">
        <v>5564058.4207310602</v>
      </c>
      <c r="O430" s="6" t="s">
        <v>6781</v>
      </c>
    </row>
    <row r="431" spans="1:15" ht="14.25">
      <c r="A431" s="6" t="s">
        <v>2295</v>
      </c>
      <c r="B431" s="6" t="s">
        <v>27</v>
      </c>
      <c r="C431" s="6" t="s">
        <v>2296</v>
      </c>
      <c r="D431" s="6" t="s">
        <v>4876</v>
      </c>
      <c r="E431" s="6" t="s">
        <v>76</v>
      </c>
      <c r="F431" s="6" t="s">
        <v>5807</v>
      </c>
      <c r="G431" s="6" t="s">
        <v>16</v>
      </c>
      <c r="H431" s="6" t="s">
        <v>6782</v>
      </c>
      <c r="I431" s="6" t="s">
        <v>16</v>
      </c>
      <c r="J431" s="6" t="s">
        <v>6783</v>
      </c>
      <c r="K431" s="6" t="s">
        <v>16</v>
      </c>
      <c r="L431" s="7">
        <v>491.258844921628</v>
      </c>
      <c r="M431" s="6" t="s">
        <v>6514</v>
      </c>
      <c r="N431" s="7">
        <v>5564549.67957599</v>
      </c>
      <c r="O431" s="6" t="s">
        <v>6784</v>
      </c>
    </row>
    <row r="432" spans="1:15" ht="14.25">
      <c r="A432" s="6" t="s">
        <v>3223</v>
      </c>
      <c r="B432" s="6" t="s">
        <v>27</v>
      </c>
      <c r="C432" s="6" t="s">
        <v>3224</v>
      </c>
      <c r="D432" s="6" t="s">
        <v>4876</v>
      </c>
      <c r="E432" s="6" t="s">
        <v>76</v>
      </c>
      <c r="F432" s="6" t="s">
        <v>4910</v>
      </c>
      <c r="G432" s="6" t="s">
        <v>16</v>
      </c>
      <c r="H432" s="6" t="s">
        <v>6785</v>
      </c>
      <c r="I432" s="6" t="s">
        <v>16</v>
      </c>
      <c r="J432" s="6" t="s">
        <v>6786</v>
      </c>
      <c r="K432" s="6" t="s">
        <v>16</v>
      </c>
      <c r="L432" s="7">
        <v>491.05895118590098</v>
      </c>
      <c r="M432" s="6" t="s">
        <v>6514</v>
      </c>
      <c r="N432" s="7">
        <v>5565040.7385271704</v>
      </c>
      <c r="O432" s="6" t="s">
        <v>6787</v>
      </c>
    </row>
    <row r="433" spans="1:15" ht="14.25">
      <c r="A433" s="6" t="s">
        <v>6788</v>
      </c>
      <c r="B433" s="6" t="s">
        <v>27</v>
      </c>
      <c r="C433" s="6" t="s">
        <v>6789</v>
      </c>
      <c r="D433" s="6" t="s">
        <v>4876</v>
      </c>
      <c r="E433" s="6" t="s">
        <v>99</v>
      </c>
      <c r="F433" s="6" t="s">
        <v>6790</v>
      </c>
      <c r="G433" s="6" t="s">
        <v>16</v>
      </c>
      <c r="H433" s="6" t="s">
        <v>6791</v>
      </c>
      <c r="I433" s="6" t="s">
        <v>16</v>
      </c>
      <c r="J433" s="6" t="s">
        <v>6792</v>
      </c>
      <c r="K433" s="6" t="s">
        <v>16</v>
      </c>
      <c r="L433" s="7">
        <v>490.34880670142201</v>
      </c>
      <c r="M433" s="6" t="s">
        <v>6514</v>
      </c>
      <c r="N433" s="7">
        <v>5565531.0873338701</v>
      </c>
      <c r="O433" s="6" t="s">
        <v>6793</v>
      </c>
    </row>
    <row r="434" spans="1:15" ht="25.5">
      <c r="A434" s="6" t="s">
        <v>2996</v>
      </c>
      <c r="B434" s="6" t="s">
        <v>27</v>
      </c>
      <c r="C434" s="6" t="s">
        <v>2997</v>
      </c>
      <c r="D434" s="6" t="s">
        <v>4876</v>
      </c>
      <c r="E434" s="6" t="s">
        <v>76</v>
      </c>
      <c r="F434" s="6" t="s">
        <v>6505</v>
      </c>
      <c r="G434" s="6" t="s">
        <v>16</v>
      </c>
      <c r="H434" s="6" t="s">
        <v>6794</v>
      </c>
      <c r="I434" s="6" t="s">
        <v>16</v>
      </c>
      <c r="J434" s="6" t="s">
        <v>6795</v>
      </c>
      <c r="K434" s="6" t="s">
        <v>16</v>
      </c>
      <c r="L434" s="7">
        <v>487.74071517284</v>
      </c>
      <c r="M434" s="6" t="s">
        <v>6514</v>
      </c>
      <c r="N434" s="7">
        <v>5566018.8280490497</v>
      </c>
      <c r="O434" s="6" t="s">
        <v>6796</v>
      </c>
    </row>
    <row r="435" spans="1:15" ht="25.5">
      <c r="A435" s="6" t="s">
        <v>3201</v>
      </c>
      <c r="B435" s="6" t="s">
        <v>27</v>
      </c>
      <c r="C435" s="6" t="s">
        <v>3202</v>
      </c>
      <c r="D435" s="6" t="s">
        <v>4876</v>
      </c>
      <c r="E435" s="6" t="s">
        <v>76</v>
      </c>
      <c r="F435" s="6" t="s">
        <v>4910</v>
      </c>
      <c r="G435" s="6" t="s">
        <v>16</v>
      </c>
      <c r="H435" s="6" t="s">
        <v>6797</v>
      </c>
      <c r="I435" s="6" t="s">
        <v>16</v>
      </c>
      <c r="J435" s="6" t="s">
        <v>6798</v>
      </c>
      <c r="K435" s="6" t="s">
        <v>16</v>
      </c>
      <c r="L435" s="7">
        <v>481.853844655692</v>
      </c>
      <c r="M435" s="6" t="s">
        <v>6514</v>
      </c>
      <c r="N435" s="7">
        <v>5566500.6818936998</v>
      </c>
      <c r="O435" s="6" t="s">
        <v>6799</v>
      </c>
    </row>
    <row r="436" spans="1:15" ht="25.5">
      <c r="A436" s="6" t="s">
        <v>2994</v>
      </c>
      <c r="B436" s="6" t="s">
        <v>27</v>
      </c>
      <c r="C436" s="6" t="s">
        <v>2995</v>
      </c>
      <c r="D436" s="6" t="s">
        <v>4876</v>
      </c>
      <c r="E436" s="6" t="s">
        <v>76</v>
      </c>
      <c r="F436" s="6" t="s">
        <v>6800</v>
      </c>
      <c r="G436" s="6" t="s">
        <v>16</v>
      </c>
      <c r="H436" s="6" t="s">
        <v>5547</v>
      </c>
      <c r="I436" s="6" t="s">
        <v>16</v>
      </c>
      <c r="J436" s="6" t="s">
        <v>6801</v>
      </c>
      <c r="K436" s="6" t="s">
        <v>16</v>
      </c>
      <c r="L436" s="7">
        <v>477.78600713365699</v>
      </c>
      <c r="M436" s="6" t="s">
        <v>6514</v>
      </c>
      <c r="N436" s="7">
        <v>5566978.4679008303</v>
      </c>
      <c r="O436" s="6" t="s">
        <v>6799</v>
      </c>
    </row>
    <row r="437" spans="1:15" ht="14.25">
      <c r="A437" s="6" t="s">
        <v>2965</v>
      </c>
      <c r="B437" s="6" t="s">
        <v>20</v>
      </c>
      <c r="C437" s="6" t="s">
        <v>2966</v>
      </c>
      <c r="D437" s="6" t="s">
        <v>4876</v>
      </c>
      <c r="E437" s="6" t="s">
        <v>61</v>
      </c>
      <c r="F437" s="6" t="s">
        <v>5983</v>
      </c>
      <c r="G437" s="6" t="s">
        <v>16</v>
      </c>
      <c r="H437" s="6" t="s">
        <v>6802</v>
      </c>
      <c r="I437" s="6" t="s">
        <v>16</v>
      </c>
      <c r="J437" s="6" t="s">
        <v>6803</v>
      </c>
      <c r="K437" s="6" t="s">
        <v>16</v>
      </c>
      <c r="L437" s="7">
        <v>474.61769142239001</v>
      </c>
      <c r="M437" s="6" t="s">
        <v>6514</v>
      </c>
      <c r="N437" s="7">
        <v>5567453.0855922597</v>
      </c>
      <c r="O437" s="6" t="s">
        <v>6804</v>
      </c>
    </row>
    <row r="438" spans="1:15" ht="14.25">
      <c r="A438" s="6" t="s">
        <v>6805</v>
      </c>
      <c r="B438" s="6" t="s">
        <v>27</v>
      </c>
      <c r="C438" s="6" t="s">
        <v>6806</v>
      </c>
      <c r="D438" s="6" t="s">
        <v>4871</v>
      </c>
      <c r="E438" s="6" t="s">
        <v>1673</v>
      </c>
      <c r="F438" s="6" t="s">
        <v>6807</v>
      </c>
      <c r="G438" s="6" t="s">
        <v>16</v>
      </c>
      <c r="H438" s="6" t="s">
        <v>6808</v>
      </c>
      <c r="I438" s="6" t="s">
        <v>16</v>
      </c>
      <c r="J438" s="6" t="s">
        <v>6809</v>
      </c>
      <c r="K438" s="6" t="s">
        <v>16</v>
      </c>
      <c r="L438" s="7">
        <v>472.68275924422301</v>
      </c>
      <c r="M438" s="6" t="s">
        <v>6514</v>
      </c>
      <c r="N438" s="7">
        <v>5567925.7683514999</v>
      </c>
      <c r="O438" s="6" t="s">
        <v>6810</v>
      </c>
    </row>
    <row r="439" spans="1:15" ht="14.25">
      <c r="A439" s="6" t="s">
        <v>3197</v>
      </c>
      <c r="B439" s="6" t="s">
        <v>27</v>
      </c>
      <c r="C439" s="6" t="s">
        <v>3198</v>
      </c>
      <c r="D439" s="6" t="s">
        <v>4876</v>
      </c>
      <c r="E439" s="6" t="s">
        <v>76</v>
      </c>
      <c r="F439" s="6" t="s">
        <v>4910</v>
      </c>
      <c r="G439" s="6" t="s">
        <v>16</v>
      </c>
      <c r="H439" s="6" t="s">
        <v>6811</v>
      </c>
      <c r="I439" s="6" t="s">
        <v>16</v>
      </c>
      <c r="J439" s="6" t="s">
        <v>6812</v>
      </c>
      <c r="K439" s="6" t="s">
        <v>16</v>
      </c>
      <c r="L439" s="7">
        <v>465.28265396395898</v>
      </c>
      <c r="M439" s="6" t="s">
        <v>6514</v>
      </c>
      <c r="N439" s="7">
        <v>5568391.0510054603</v>
      </c>
      <c r="O439" s="6" t="s">
        <v>6813</v>
      </c>
    </row>
    <row r="440" spans="1:15" ht="25.5">
      <c r="A440" s="6" t="s">
        <v>3195</v>
      </c>
      <c r="B440" s="6" t="s">
        <v>27</v>
      </c>
      <c r="C440" s="6" t="s">
        <v>3196</v>
      </c>
      <c r="D440" s="6" t="s">
        <v>4876</v>
      </c>
      <c r="E440" s="6" t="s">
        <v>76</v>
      </c>
      <c r="F440" s="6" t="s">
        <v>4910</v>
      </c>
      <c r="G440" s="6" t="s">
        <v>16</v>
      </c>
      <c r="H440" s="6" t="s">
        <v>6814</v>
      </c>
      <c r="I440" s="6" t="s">
        <v>16</v>
      </c>
      <c r="J440" s="6" t="s">
        <v>6815</v>
      </c>
      <c r="K440" s="6" t="s">
        <v>16</v>
      </c>
      <c r="L440" s="7">
        <v>459.99546465399197</v>
      </c>
      <c r="M440" s="6" t="s">
        <v>6514</v>
      </c>
      <c r="N440" s="7">
        <v>5568851.0464701196</v>
      </c>
      <c r="O440" s="6" t="s">
        <v>6816</v>
      </c>
    </row>
    <row r="441" spans="1:15" ht="14.25">
      <c r="A441" s="6" t="s">
        <v>2622</v>
      </c>
      <c r="B441" s="6" t="s">
        <v>27</v>
      </c>
      <c r="C441" s="6" t="s">
        <v>2623</v>
      </c>
      <c r="D441" s="6" t="s">
        <v>4876</v>
      </c>
      <c r="E441" s="6" t="s">
        <v>76</v>
      </c>
      <c r="F441" s="6" t="s">
        <v>5365</v>
      </c>
      <c r="G441" s="6" t="s">
        <v>16</v>
      </c>
      <c r="H441" s="6" t="s">
        <v>6817</v>
      </c>
      <c r="I441" s="6" t="s">
        <v>16</v>
      </c>
      <c r="J441" s="6" t="s">
        <v>6818</v>
      </c>
      <c r="K441" s="6" t="s">
        <v>16</v>
      </c>
      <c r="L441" s="7">
        <v>459.595677182538</v>
      </c>
      <c r="M441" s="6" t="s">
        <v>6514</v>
      </c>
      <c r="N441" s="7">
        <v>5569310.6421472998</v>
      </c>
      <c r="O441" s="6" t="s">
        <v>6819</v>
      </c>
    </row>
    <row r="442" spans="1:15" ht="25.5">
      <c r="A442" s="6" t="s">
        <v>6820</v>
      </c>
      <c r="B442" s="6" t="s">
        <v>20</v>
      </c>
      <c r="C442" s="6" t="s">
        <v>6821</v>
      </c>
      <c r="D442" s="6" t="s">
        <v>4876</v>
      </c>
      <c r="E442" s="6" t="s">
        <v>48</v>
      </c>
      <c r="F442" s="6" t="s">
        <v>6822</v>
      </c>
      <c r="G442" s="6" t="s">
        <v>16</v>
      </c>
      <c r="H442" s="6" t="s">
        <v>6823</v>
      </c>
      <c r="I442" s="6" t="s">
        <v>16</v>
      </c>
      <c r="J442" s="6" t="s">
        <v>6824</v>
      </c>
      <c r="K442" s="6" t="s">
        <v>16</v>
      </c>
      <c r="L442" s="7">
        <v>452.93921578284397</v>
      </c>
      <c r="M442" s="6" t="s">
        <v>6514</v>
      </c>
      <c r="N442" s="7">
        <v>5569763.5813630801</v>
      </c>
      <c r="O442" s="6" t="s">
        <v>6819</v>
      </c>
    </row>
    <row r="443" spans="1:15" ht="14.25">
      <c r="A443" s="6" t="s">
        <v>6825</v>
      </c>
      <c r="B443" s="6" t="s">
        <v>20</v>
      </c>
      <c r="C443" s="6" t="s">
        <v>6826</v>
      </c>
      <c r="D443" s="6" t="s">
        <v>4876</v>
      </c>
      <c r="E443" s="6" t="s">
        <v>1993</v>
      </c>
      <c r="F443" s="6" t="s">
        <v>6827</v>
      </c>
      <c r="G443" s="6" t="s">
        <v>16</v>
      </c>
      <c r="H443" s="6" t="s">
        <v>6828</v>
      </c>
      <c r="I443" s="6" t="s">
        <v>16</v>
      </c>
      <c r="J443" s="6" t="s">
        <v>6829</v>
      </c>
      <c r="K443" s="6" t="s">
        <v>16</v>
      </c>
      <c r="L443" s="7">
        <v>451.19454293931102</v>
      </c>
      <c r="M443" s="6" t="s">
        <v>6514</v>
      </c>
      <c r="N443" s="7">
        <v>5570214.7759060198</v>
      </c>
      <c r="O443" s="6" t="s">
        <v>6830</v>
      </c>
    </row>
    <row r="444" spans="1:15" ht="25.5">
      <c r="A444" s="6" t="s">
        <v>6831</v>
      </c>
      <c r="B444" s="6" t="s">
        <v>20</v>
      </c>
      <c r="C444" s="6" t="s">
        <v>6832</v>
      </c>
      <c r="D444" s="6" t="s">
        <v>4876</v>
      </c>
      <c r="E444" s="6" t="s">
        <v>1190</v>
      </c>
      <c r="F444" s="6" t="s">
        <v>6833</v>
      </c>
      <c r="G444" s="6" t="s">
        <v>16</v>
      </c>
      <c r="H444" s="6" t="s">
        <v>6834</v>
      </c>
      <c r="I444" s="6" t="s">
        <v>16</v>
      </c>
      <c r="J444" s="6" t="s">
        <v>6835</v>
      </c>
      <c r="K444" s="6" t="s">
        <v>16</v>
      </c>
      <c r="L444" s="7">
        <v>450.30464359148402</v>
      </c>
      <c r="M444" s="6" t="s">
        <v>6514</v>
      </c>
      <c r="N444" s="7">
        <v>5570665.0805496201</v>
      </c>
      <c r="O444" s="6" t="s">
        <v>6836</v>
      </c>
    </row>
    <row r="445" spans="1:15" ht="25.5">
      <c r="A445" s="6" t="s">
        <v>2806</v>
      </c>
      <c r="B445" s="6" t="s">
        <v>27</v>
      </c>
      <c r="C445" s="6" t="s">
        <v>2807</v>
      </c>
      <c r="D445" s="6" t="s">
        <v>4876</v>
      </c>
      <c r="E445" s="6" t="s">
        <v>76</v>
      </c>
      <c r="F445" s="6" t="s">
        <v>6142</v>
      </c>
      <c r="G445" s="6" t="s">
        <v>16</v>
      </c>
      <c r="H445" s="6" t="s">
        <v>6837</v>
      </c>
      <c r="I445" s="6" t="s">
        <v>16</v>
      </c>
      <c r="J445" s="6" t="s">
        <v>6838</v>
      </c>
      <c r="K445" s="6" t="s">
        <v>16</v>
      </c>
      <c r="L445" s="7">
        <v>447.96186176325199</v>
      </c>
      <c r="M445" s="6" t="s">
        <v>6514</v>
      </c>
      <c r="N445" s="7">
        <v>5571113.0424113804</v>
      </c>
      <c r="O445" s="6" t="s">
        <v>6839</v>
      </c>
    </row>
    <row r="446" spans="1:15" ht="14.25">
      <c r="A446" s="6" t="s">
        <v>2866</v>
      </c>
      <c r="B446" s="6" t="s">
        <v>627</v>
      </c>
      <c r="C446" s="6" t="s">
        <v>2867</v>
      </c>
      <c r="D446" s="6" t="s">
        <v>4876</v>
      </c>
      <c r="E446" s="6" t="s">
        <v>48</v>
      </c>
      <c r="F446" s="6" t="s">
        <v>6840</v>
      </c>
      <c r="G446" s="6" t="s">
        <v>16</v>
      </c>
      <c r="H446" s="6" t="s">
        <v>3840</v>
      </c>
      <c r="I446" s="6" t="s">
        <v>16</v>
      </c>
      <c r="J446" s="6" t="s">
        <v>6841</v>
      </c>
      <c r="K446" s="6" t="s">
        <v>16</v>
      </c>
      <c r="L446" s="7">
        <v>447.26223368820899</v>
      </c>
      <c r="M446" s="6" t="s">
        <v>6514</v>
      </c>
      <c r="N446" s="7">
        <v>5571560.3046450699</v>
      </c>
      <c r="O446" s="6" t="s">
        <v>6842</v>
      </c>
    </row>
    <row r="447" spans="1:15" ht="25.5">
      <c r="A447" s="6" t="s">
        <v>6843</v>
      </c>
      <c r="B447" s="6" t="s">
        <v>20</v>
      </c>
      <c r="C447" s="6" t="s">
        <v>6844</v>
      </c>
      <c r="D447" s="6" t="s">
        <v>4876</v>
      </c>
      <c r="E447" s="6" t="s">
        <v>6550</v>
      </c>
      <c r="F447" s="6" t="s">
        <v>6845</v>
      </c>
      <c r="G447" s="6" t="s">
        <v>16</v>
      </c>
      <c r="H447" s="6" t="s">
        <v>6846</v>
      </c>
      <c r="I447" s="6" t="s">
        <v>16</v>
      </c>
      <c r="J447" s="6" t="s">
        <v>6847</v>
      </c>
      <c r="K447" s="6" t="s">
        <v>16</v>
      </c>
      <c r="L447" s="7">
        <v>445.06642986427698</v>
      </c>
      <c r="M447" s="6" t="s">
        <v>6514</v>
      </c>
      <c r="N447" s="7">
        <v>5572005.3710749298</v>
      </c>
      <c r="O447" s="6" t="s">
        <v>6842</v>
      </c>
    </row>
    <row r="448" spans="1:15" ht="25.5">
      <c r="A448" s="6" t="s">
        <v>2645</v>
      </c>
      <c r="B448" s="6" t="s">
        <v>20</v>
      </c>
      <c r="C448" s="6" t="s">
        <v>2646</v>
      </c>
      <c r="D448" s="6" t="s">
        <v>4876</v>
      </c>
      <c r="E448" s="6" t="s">
        <v>48</v>
      </c>
      <c r="F448" s="6" t="s">
        <v>6734</v>
      </c>
      <c r="G448" s="6" t="s">
        <v>16</v>
      </c>
      <c r="H448" s="6" t="s">
        <v>6402</v>
      </c>
      <c r="I448" s="6" t="s">
        <v>16</v>
      </c>
      <c r="J448" s="6" t="s">
        <v>6848</v>
      </c>
      <c r="K448" s="6" t="s">
        <v>16</v>
      </c>
      <c r="L448" s="7">
        <v>442.964518370088</v>
      </c>
      <c r="M448" s="6" t="s">
        <v>6514</v>
      </c>
      <c r="N448" s="7">
        <v>5572448.3355932999</v>
      </c>
      <c r="O448" s="6" t="s">
        <v>6849</v>
      </c>
    </row>
    <row r="449" spans="1:15" ht="14.25">
      <c r="A449" s="6" t="s">
        <v>3126</v>
      </c>
      <c r="B449" s="6" t="s">
        <v>20</v>
      </c>
      <c r="C449" s="6" t="s">
        <v>3127</v>
      </c>
      <c r="D449" s="6" t="s">
        <v>4876</v>
      </c>
      <c r="E449" s="6" t="s">
        <v>48</v>
      </c>
      <c r="F449" s="6" t="s">
        <v>5421</v>
      </c>
      <c r="G449" s="6" t="s">
        <v>16</v>
      </c>
      <c r="H449" s="6" t="s">
        <v>6850</v>
      </c>
      <c r="I449" s="6" t="s">
        <v>16</v>
      </c>
      <c r="J449" s="6" t="s">
        <v>6851</v>
      </c>
      <c r="K449" s="6" t="s">
        <v>16</v>
      </c>
      <c r="L449" s="7">
        <v>436.75262063864898</v>
      </c>
      <c r="M449" s="6" t="s">
        <v>6514</v>
      </c>
      <c r="N449" s="7">
        <v>5572885.0882139402</v>
      </c>
      <c r="O449" s="6" t="s">
        <v>6852</v>
      </c>
    </row>
    <row r="450" spans="1:15" ht="14.25">
      <c r="A450" s="6" t="s">
        <v>6853</v>
      </c>
      <c r="B450" s="6" t="s">
        <v>20</v>
      </c>
      <c r="C450" s="6" t="s">
        <v>6854</v>
      </c>
      <c r="D450" s="6" t="s">
        <v>4871</v>
      </c>
      <c r="E450" s="6" t="s">
        <v>1673</v>
      </c>
      <c r="F450" s="6" t="s">
        <v>6855</v>
      </c>
      <c r="G450" s="6" t="s">
        <v>16</v>
      </c>
      <c r="H450" s="6" t="s">
        <v>6856</v>
      </c>
      <c r="I450" s="6" t="s">
        <v>16</v>
      </c>
      <c r="J450" s="6" t="s">
        <v>6857</v>
      </c>
      <c r="K450" s="6" t="s">
        <v>16</v>
      </c>
      <c r="L450" s="7">
        <v>435.20272017805303</v>
      </c>
      <c r="M450" s="6" t="s">
        <v>6514</v>
      </c>
      <c r="N450" s="7">
        <v>5573320.2909341203</v>
      </c>
      <c r="O450" s="6" t="s">
        <v>6858</v>
      </c>
    </row>
    <row r="451" spans="1:15" ht="25.5">
      <c r="A451" s="6" t="s">
        <v>6859</v>
      </c>
      <c r="B451" s="6" t="s">
        <v>27</v>
      </c>
      <c r="C451" s="6" t="s">
        <v>6860</v>
      </c>
      <c r="D451" s="6" t="s">
        <v>4876</v>
      </c>
      <c r="E451" s="6" t="s">
        <v>76</v>
      </c>
      <c r="F451" s="6" t="s">
        <v>5807</v>
      </c>
      <c r="G451" s="6" t="s">
        <v>16</v>
      </c>
      <c r="H451" s="6" t="s">
        <v>6861</v>
      </c>
      <c r="I451" s="6" t="s">
        <v>16</v>
      </c>
      <c r="J451" s="6" t="s">
        <v>6862</v>
      </c>
      <c r="K451" s="6" t="s">
        <v>16</v>
      </c>
      <c r="L451" s="7">
        <v>431.930384157981</v>
      </c>
      <c r="M451" s="6" t="s">
        <v>6514</v>
      </c>
      <c r="N451" s="7">
        <v>5573752.2213182803</v>
      </c>
      <c r="O451" s="6" t="s">
        <v>6863</v>
      </c>
    </row>
    <row r="452" spans="1:15" ht="25.5">
      <c r="A452" s="6" t="s">
        <v>6864</v>
      </c>
      <c r="B452" s="6" t="s">
        <v>20</v>
      </c>
      <c r="C452" s="6" t="s">
        <v>6865</v>
      </c>
      <c r="D452" s="6" t="s">
        <v>4876</v>
      </c>
      <c r="E452" s="6" t="s">
        <v>48</v>
      </c>
      <c r="F452" s="6" t="s">
        <v>6866</v>
      </c>
      <c r="G452" s="6" t="s">
        <v>16</v>
      </c>
      <c r="H452" s="6" t="s">
        <v>2368</v>
      </c>
      <c r="I452" s="6" t="s">
        <v>16</v>
      </c>
      <c r="J452" s="6" t="s">
        <v>6867</v>
      </c>
      <c r="K452" s="6" t="s">
        <v>16</v>
      </c>
      <c r="L452" s="7">
        <v>422.71528378641602</v>
      </c>
      <c r="M452" s="6" t="s">
        <v>6514</v>
      </c>
      <c r="N452" s="7">
        <v>5574174.9366020598</v>
      </c>
      <c r="O452" s="6" t="s">
        <v>6863</v>
      </c>
    </row>
    <row r="453" spans="1:15" ht="14.25">
      <c r="A453" s="6" t="s">
        <v>2599</v>
      </c>
      <c r="B453" s="6" t="s">
        <v>27</v>
      </c>
      <c r="C453" s="6" t="s">
        <v>2600</v>
      </c>
      <c r="D453" s="6" t="s">
        <v>4876</v>
      </c>
      <c r="E453" s="6" t="s">
        <v>76</v>
      </c>
      <c r="F453" s="6" t="s">
        <v>5267</v>
      </c>
      <c r="G453" s="6" t="s">
        <v>16</v>
      </c>
      <c r="H453" s="6" t="s">
        <v>6868</v>
      </c>
      <c r="I453" s="6" t="s">
        <v>16</v>
      </c>
      <c r="J453" s="6" t="s">
        <v>6869</v>
      </c>
      <c r="K453" s="6" t="s">
        <v>16</v>
      </c>
      <c r="L453" s="7">
        <v>417.138247714214</v>
      </c>
      <c r="M453" s="6" t="s">
        <v>6514</v>
      </c>
      <c r="N453" s="7">
        <v>5574592.0748497797</v>
      </c>
      <c r="O453" s="6" t="s">
        <v>6870</v>
      </c>
    </row>
    <row r="454" spans="1:15" ht="25.5">
      <c r="A454" s="6" t="s">
        <v>6871</v>
      </c>
      <c r="B454" s="6" t="s">
        <v>20</v>
      </c>
      <c r="C454" s="6" t="s">
        <v>6872</v>
      </c>
      <c r="D454" s="6" t="s">
        <v>4876</v>
      </c>
      <c r="E454" s="6" t="s">
        <v>48</v>
      </c>
      <c r="F454" s="6" t="s">
        <v>5365</v>
      </c>
      <c r="G454" s="6" t="s">
        <v>16</v>
      </c>
      <c r="H454" s="6" t="s">
        <v>6873</v>
      </c>
      <c r="I454" s="6" t="s">
        <v>16</v>
      </c>
      <c r="J454" s="6" t="s">
        <v>6874</v>
      </c>
      <c r="K454" s="6" t="s">
        <v>16</v>
      </c>
      <c r="L454" s="7">
        <v>414.49965040262299</v>
      </c>
      <c r="M454" s="6" t="s">
        <v>6514</v>
      </c>
      <c r="N454" s="7">
        <v>5575006.5745001798</v>
      </c>
      <c r="O454" s="6" t="s">
        <v>6875</v>
      </c>
    </row>
    <row r="455" spans="1:15" ht="25.5">
      <c r="A455" s="6" t="s">
        <v>2074</v>
      </c>
      <c r="B455" s="6" t="s">
        <v>27</v>
      </c>
      <c r="C455" s="6" t="s">
        <v>2075</v>
      </c>
      <c r="D455" s="6" t="s">
        <v>4876</v>
      </c>
      <c r="E455" s="6" t="s">
        <v>76</v>
      </c>
      <c r="F455" s="6" t="s">
        <v>6876</v>
      </c>
      <c r="G455" s="6" t="s">
        <v>16</v>
      </c>
      <c r="H455" s="6" t="s">
        <v>3756</v>
      </c>
      <c r="I455" s="6" t="s">
        <v>16</v>
      </c>
      <c r="J455" s="6" t="s">
        <v>6877</v>
      </c>
      <c r="K455" s="6" t="s">
        <v>16</v>
      </c>
      <c r="L455" s="7">
        <v>412.70060678108399</v>
      </c>
      <c r="M455" s="6" t="s">
        <v>6514</v>
      </c>
      <c r="N455" s="7">
        <v>5575419.27510696</v>
      </c>
      <c r="O455" s="6" t="s">
        <v>6878</v>
      </c>
    </row>
    <row r="456" spans="1:15" ht="14.25">
      <c r="A456" s="6" t="s">
        <v>2549</v>
      </c>
      <c r="B456" s="6" t="s">
        <v>27</v>
      </c>
      <c r="C456" s="6" t="s">
        <v>2550</v>
      </c>
      <c r="D456" s="6" t="s">
        <v>4876</v>
      </c>
      <c r="E456" s="6" t="s">
        <v>76</v>
      </c>
      <c r="F456" s="6" t="s">
        <v>5770</v>
      </c>
      <c r="G456" s="6" t="s">
        <v>16</v>
      </c>
      <c r="H456" s="6" t="s">
        <v>6879</v>
      </c>
      <c r="I456" s="6" t="s">
        <v>16</v>
      </c>
      <c r="J456" s="6" t="s">
        <v>6880</v>
      </c>
      <c r="K456" s="6" t="s">
        <v>16</v>
      </c>
      <c r="L456" s="7">
        <v>412.28082993605801</v>
      </c>
      <c r="M456" s="6" t="s">
        <v>6514</v>
      </c>
      <c r="N456" s="7">
        <v>5575831.5559369</v>
      </c>
      <c r="O456" s="6" t="s">
        <v>6878</v>
      </c>
    </row>
    <row r="457" spans="1:15" ht="25.5">
      <c r="A457" s="6" t="s">
        <v>2725</v>
      </c>
      <c r="B457" s="6" t="s">
        <v>20</v>
      </c>
      <c r="C457" s="6" t="s">
        <v>2726</v>
      </c>
      <c r="D457" s="6" t="s">
        <v>4876</v>
      </c>
      <c r="E457" s="6" t="s">
        <v>48</v>
      </c>
      <c r="F457" s="6" t="s">
        <v>6881</v>
      </c>
      <c r="G457" s="6" t="s">
        <v>16</v>
      </c>
      <c r="H457" s="6" t="s">
        <v>6882</v>
      </c>
      <c r="I457" s="6" t="s">
        <v>16</v>
      </c>
      <c r="J457" s="6" t="s">
        <v>6883</v>
      </c>
      <c r="K457" s="6" t="s">
        <v>16</v>
      </c>
      <c r="L457" s="7">
        <v>412.19083653589399</v>
      </c>
      <c r="M457" s="6" t="s">
        <v>6514</v>
      </c>
      <c r="N457" s="7">
        <v>5576243.7467734301</v>
      </c>
      <c r="O457" s="6" t="s">
        <v>6884</v>
      </c>
    </row>
    <row r="458" spans="1:15" ht="25.5">
      <c r="A458" s="6" t="s">
        <v>2932</v>
      </c>
      <c r="B458" s="6" t="s">
        <v>20</v>
      </c>
      <c r="C458" s="6" t="s">
        <v>2933</v>
      </c>
      <c r="D458" s="6" t="s">
        <v>4876</v>
      </c>
      <c r="E458" s="6" t="s">
        <v>48</v>
      </c>
      <c r="F458" s="6" t="s">
        <v>5281</v>
      </c>
      <c r="G458" s="6" t="s">
        <v>16</v>
      </c>
      <c r="H458" s="6" t="s">
        <v>6885</v>
      </c>
      <c r="I458" s="6" t="s">
        <v>16</v>
      </c>
      <c r="J458" s="6" t="s">
        <v>6886</v>
      </c>
      <c r="K458" s="6" t="s">
        <v>16</v>
      </c>
      <c r="L458" s="7">
        <v>405.73431009101301</v>
      </c>
      <c r="M458" s="6" t="s">
        <v>6514</v>
      </c>
      <c r="N458" s="7">
        <v>5576649.4810835198</v>
      </c>
      <c r="O458" s="6" t="s">
        <v>6887</v>
      </c>
    </row>
    <row r="459" spans="1:15" ht="38.25">
      <c r="A459" s="6" t="s">
        <v>6888</v>
      </c>
      <c r="B459" s="6" t="s">
        <v>20</v>
      </c>
      <c r="C459" s="6" t="s">
        <v>6889</v>
      </c>
      <c r="D459" s="6" t="s">
        <v>4876</v>
      </c>
      <c r="E459" s="6" t="s">
        <v>48</v>
      </c>
      <c r="F459" s="6" t="s">
        <v>6890</v>
      </c>
      <c r="G459" s="6" t="s">
        <v>16</v>
      </c>
      <c r="H459" s="6" t="s">
        <v>6891</v>
      </c>
      <c r="I459" s="6" t="s">
        <v>16</v>
      </c>
      <c r="J459" s="6" t="s">
        <v>6892</v>
      </c>
      <c r="K459" s="6" t="s">
        <v>16</v>
      </c>
      <c r="L459" s="7">
        <v>397.20804914736601</v>
      </c>
      <c r="M459" s="6" t="s">
        <v>6514</v>
      </c>
      <c r="N459" s="7">
        <v>5577046.6891326699</v>
      </c>
      <c r="O459" s="6" t="s">
        <v>6887</v>
      </c>
    </row>
    <row r="460" spans="1:15" ht="25.5">
      <c r="A460" s="6" t="s">
        <v>6893</v>
      </c>
      <c r="B460" s="6" t="s">
        <v>1154</v>
      </c>
      <c r="C460" s="6" t="s">
        <v>6894</v>
      </c>
      <c r="D460" s="6" t="s">
        <v>4876</v>
      </c>
      <c r="E460" s="6" t="s">
        <v>76</v>
      </c>
      <c r="F460" s="6" t="s">
        <v>5267</v>
      </c>
      <c r="G460" s="6" t="s">
        <v>16</v>
      </c>
      <c r="H460" s="6" t="s">
        <v>6895</v>
      </c>
      <c r="I460" s="6" t="s">
        <v>16</v>
      </c>
      <c r="J460" s="6" t="s">
        <v>6896</v>
      </c>
      <c r="K460" s="6" t="s">
        <v>16</v>
      </c>
      <c r="L460" s="7">
        <v>395.30985177287198</v>
      </c>
      <c r="M460" s="6" t="s">
        <v>6514</v>
      </c>
      <c r="N460" s="7">
        <v>5577441.9989844402</v>
      </c>
      <c r="O460" s="6" t="s">
        <v>6897</v>
      </c>
    </row>
    <row r="461" spans="1:15" ht="25.5">
      <c r="A461" s="6" t="s">
        <v>6898</v>
      </c>
      <c r="B461" s="6" t="s">
        <v>27</v>
      </c>
      <c r="C461" s="6" t="s">
        <v>6899</v>
      </c>
      <c r="D461" s="6" t="s">
        <v>4909</v>
      </c>
      <c r="E461" s="6" t="s">
        <v>76</v>
      </c>
      <c r="F461" s="6" t="s">
        <v>6900</v>
      </c>
      <c r="G461" s="6" t="s">
        <v>16</v>
      </c>
      <c r="H461" s="6" t="s">
        <v>6901</v>
      </c>
      <c r="I461" s="6" t="s">
        <v>16</v>
      </c>
      <c r="J461" s="6" t="s">
        <v>6902</v>
      </c>
      <c r="K461" s="6" t="s">
        <v>16</v>
      </c>
      <c r="L461" s="7">
        <v>389.05904882433299</v>
      </c>
      <c r="M461" s="6" t="s">
        <v>6514</v>
      </c>
      <c r="N461" s="7">
        <v>5577831.0580332698</v>
      </c>
      <c r="O461" s="6" t="s">
        <v>6903</v>
      </c>
    </row>
    <row r="462" spans="1:15" ht="38.25">
      <c r="A462" s="6" t="s">
        <v>1691</v>
      </c>
      <c r="B462" s="6" t="s">
        <v>20</v>
      </c>
      <c r="C462" s="6" t="s">
        <v>1692</v>
      </c>
      <c r="D462" s="6" t="s">
        <v>4876</v>
      </c>
      <c r="E462" s="6" t="s">
        <v>61</v>
      </c>
      <c r="F462" s="6" t="s">
        <v>6904</v>
      </c>
      <c r="G462" s="6" t="s">
        <v>16</v>
      </c>
      <c r="H462" s="6" t="s">
        <v>6905</v>
      </c>
      <c r="I462" s="6" t="s">
        <v>16</v>
      </c>
      <c r="J462" s="6" t="s">
        <v>6906</v>
      </c>
      <c r="K462" s="6" t="s">
        <v>16</v>
      </c>
      <c r="L462" s="7">
        <v>385.85887594771998</v>
      </c>
      <c r="M462" s="6" t="s">
        <v>6514</v>
      </c>
      <c r="N462" s="7">
        <v>5578216.9169092197</v>
      </c>
      <c r="O462" s="6" t="s">
        <v>6907</v>
      </c>
    </row>
    <row r="463" spans="1:15" ht="14.25">
      <c r="A463" s="6" t="s">
        <v>3199</v>
      </c>
      <c r="B463" s="6" t="s">
        <v>27</v>
      </c>
      <c r="C463" s="6" t="s">
        <v>3200</v>
      </c>
      <c r="D463" s="6" t="s">
        <v>4876</v>
      </c>
      <c r="E463" s="6" t="s">
        <v>76</v>
      </c>
      <c r="F463" s="6" t="s">
        <v>4910</v>
      </c>
      <c r="G463" s="6" t="s">
        <v>16</v>
      </c>
      <c r="H463" s="6" t="s">
        <v>6908</v>
      </c>
      <c r="I463" s="6" t="s">
        <v>16</v>
      </c>
      <c r="J463" s="6" t="s">
        <v>6909</v>
      </c>
      <c r="K463" s="6" t="s">
        <v>16</v>
      </c>
      <c r="L463" s="7">
        <v>384.31569630791103</v>
      </c>
      <c r="M463" s="6" t="s">
        <v>6514</v>
      </c>
      <c r="N463" s="7">
        <v>5578601.2326055197</v>
      </c>
      <c r="O463" s="6" t="s">
        <v>6907</v>
      </c>
    </row>
    <row r="464" spans="1:15" ht="38.25">
      <c r="A464" s="6" t="s">
        <v>3113</v>
      </c>
      <c r="B464" s="6" t="s">
        <v>20</v>
      </c>
      <c r="C464" s="6" t="s">
        <v>3114</v>
      </c>
      <c r="D464" s="6" t="s">
        <v>4876</v>
      </c>
      <c r="E464" s="6" t="s">
        <v>44</v>
      </c>
      <c r="F464" s="6" t="s">
        <v>6910</v>
      </c>
      <c r="G464" s="6" t="s">
        <v>16</v>
      </c>
      <c r="H464" s="6" t="s">
        <v>6911</v>
      </c>
      <c r="I464" s="6" t="s">
        <v>16</v>
      </c>
      <c r="J464" s="6" t="s">
        <v>6912</v>
      </c>
      <c r="K464" s="6" t="s">
        <v>16</v>
      </c>
      <c r="L464" s="7">
        <v>383.65684655495602</v>
      </c>
      <c r="M464" s="6" t="s">
        <v>6514</v>
      </c>
      <c r="N464" s="7">
        <v>5578984.8894520802</v>
      </c>
      <c r="O464" s="6" t="s">
        <v>6913</v>
      </c>
    </row>
    <row r="465" spans="1:15" ht="25.5">
      <c r="A465" s="6" t="s">
        <v>2343</v>
      </c>
      <c r="B465" s="6" t="s">
        <v>27</v>
      </c>
      <c r="C465" s="6" t="s">
        <v>2344</v>
      </c>
      <c r="D465" s="6" t="s">
        <v>4876</v>
      </c>
      <c r="E465" s="6" t="s">
        <v>76</v>
      </c>
      <c r="F465" s="6" t="s">
        <v>5605</v>
      </c>
      <c r="G465" s="6" t="s">
        <v>16</v>
      </c>
      <c r="H465" s="6" t="s">
        <v>4146</v>
      </c>
      <c r="I465" s="6" t="s">
        <v>16</v>
      </c>
      <c r="J465" s="6" t="s">
        <v>6914</v>
      </c>
      <c r="K465" s="6" t="s">
        <v>16</v>
      </c>
      <c r="L465" s="7">
        <v>379.91803412192598</v>
      </c>
      <c r="M465" s="6" t="s">
        <v>6514</v>
      </c>
      <c r="N465" s="7">
        <v>5579364.8074861998</v>
      </c>
      <c r="O465" s="6" t="s">
        <v>6915</v>
      </c>
    </row>
    <row r="466" spans="1:15" ht="25.5">
      <c r="A466" s="6" t="s">
        <v>6916</v>
      </c>
      <c r="B466" s="6" t="s">
        <v>20</v>
      </c>
      <c r="C466" s="6" t="s">
        <v>6917</v>
      </c>
      <c r="D466" s="6" t="s">
        <v>4876</v>
      </c>
      <c r="E466" s="6" t="s">
        <v>44</v>
      </c>
      <c r="F466" s="6" t="s">
        <v>6918</v>
      </c>
      <c r="G466" s="6" t="s">
        <v>16</v>
      </c>
      <c r="H466" s="6" t="s">
        <v>6919</v>
      </c>
      <c r="I466" s="6" t="s">
        <v>16</v>
      </c>
      <c r="J466" s="6" t="s">
        <v>6920</v>
      </c>
      <c r="K466" s="6" t="s">
        <v>16</v>
      </c>
      <c r="L466" s="7">
        <v>375.83448871175102</v>
      </c>
      <c r="M466" s="6" t="s">
        <v>6514</v>
      </c>
      <c r="N466" s="7">
        <v>5579740.6419749102</v>
      </c>
      <c r="O466" s="6" t="s">
        <v>6915</v>
      </c>
    </row>
    <row r="467" spans="1:15" ht="14.25">
      <c r="A467" s="6" t="s">
        <v>1685</v>
      </c>
      <c r="B467" s="6" t="s">
        <v>27</v>
      </c>
      <c r="C467" s="6" t="s">
        <v>1686</v>
      </c>
      <c r="D467" s="6" t="s">
        <v>4876</v>
      </c>
      <c r="E467" s="6" t="s">
        <v>99</v>
      </c>
      <c r="F467" s="6" t="s">
        <v>6921</v>
      </c>
      <c r="G467" s="6" t="s">
        <v>16</v>
      </c>
      <c r="H467" s="6" t="s">
        <v>6922</v>
      </c>
      <c r="I467" s="6" t="s">
        <v>16</v>
      </c>
      <c r="J467" s="6" t="s">
        <v>6923</v>
      </c>
      <c r="K467" s="6" t="s">
        <v>16</v>
      </c>
      <c r="L467" s="7">
        <v>375.20365150573201</v>
      </c>
      <c r="M467" s="6" t="s">
        <v>6514</v>
      </c>
      <c r="N467" s="7">
        <v>5580115.8456264203</v>
      </c>
      <c r="O467" s="6" t="s">
        <v>6924</v>
      </c>
    </row>
    <row r="468" spans="1:15" ht="38.25">
      <c r="A468" s="6" t="s">
        <v>6925</v>
      </c>
      <c r="B468" s="6" t="s">
        <v>20</v>
      </c>
      <c r="C468" s="6" t="s">
        <v>6926</v>
      </c>
      <c r="D468" s="6" t="s">
        <v>4876</v>
      </c>
      <c r="E468" s="6" t="s">
        <v>61</v>
      </c>
      <c r="F468" s="6" t="s">
        <v>6927</v>
      </c>
      <c r="G468" s="6" t="s">
        <v>16</v>
      </c>
      <c r="H468" s="6" t="s">
        <v>6928</v>
      </c>
      <c r="I468" s="6" t="s">
        <v>16</v>
      </c>
      <c r="J468" s="6" t="s">
        <v>6929</v>
      </c>
      <c r="K468" s="6" t="s">
        <v>16</v>
      </c>
      <c r="L468" s="7">
        <v>375.10906215760701</v>
      </c>
      <c r="M468" s="6" t="s">
        <v>6514</v>
      </c>
      <c r="N468" s="7">
        <v>5580490.9546885798</v>
      </c>
      <c r="O468" s="6" t="s">
        <v>6930</v>
      </c>
    </row>
    <row r="469" spans="1:15" ht="25.5">
      <c r="A469" s="6" t="s">
        <v>6931</v>
      </c>
      <c r="B469" s="6" t="s">
        <v>20</v>
      </c>
      <c r="C469" s="6" t="s">
        <v>6932</v>
      </c>
      <c r="D469" s="6" t="s">
        <v>4876</v>
      </c>
      <c r="E469" s="6" t="s">
        <v>1585</v>
      </c>
      <c r="F469" s="6" t="s">
        <v>6310</v>
      </c>
      <c r="G469" s="6" t="s">
        <v>16</v>
      </c>
      <c r="H469" s="6" t="s">
        <v>3667</v>
      </c>
      <c r="I469" s="6" t="s">
        <v>16</v>
      </c>
      <c r="J469" s="6" t="s">
        <v>6933</v>
      </c>
      <c r="K469" s="6" t="s">
        <v>16</v>
      </c>
      <c r="L469" s="7">
        <v>371.193077563869</v>
      </c>
      <c r="M469" s="6" t="s">
        <v>6514</v>
      </c>
      <c r="N469" s="7">
        <v>5580862.1477661403</v>
      </c>
      <c r="O469" s="6" t="s">
        <v>6930</v>
      </c>
    </row>
    <row r="470" spans="1:15" ht="25.5">
      <c r="A470" s="6" t="s">
        <v>2451</v>
      </c>
      <c r="B470" s="6" t="s">
        <v>27</v>
      </c>
      <c r="C470" s="6" t="s">
        <v>2452</v>
      </c>
      <c r="D470" s="6" t="s">
        <v>4876</v>
      </c>
      <c r="E470" s="6" t="s">
        <v>76</v>
      </c>
      <c r="F470" s="6" t="s">
        <v>6934</v>
      </c>
      <c r="G470" s="6" t="s">
        <v>16</v>
      </c>
      <c r="H470" s="6" t="s">
        <v>6935</v>
      </c>
      <c r="I470" s="6" t="s">
        <v>16</v>
      </c>
      <c r="J470" s="6" t="s">
        <v>6936</v>
      </c>
      <c r="K470" s="6" t="s">
        <v>16</v>
      </c>
      <c r="L470" s="7">
        <v>368.454128378007</v>
      </c>
      <c r="M470" s="6" t="s">
        <v>6514</v>
      </c>
      <c r="N470" s="7">
        <v>5581230.6018945202</v>
      </c>
      <c r="O470" s="6" t="s">
        <v>6937</v>
      </c>
    </row>
    <row r="471" spans="1:15" ht="14.25">
      <c r="A471" s="6" t="s">
        <v>2551</v>
      </c>
      <c r="B471" s="6" t="s">
        <v>27</v>
      </c>
      <c r="C471" s="6" t="s">
        <v>2552</v>
      </c>
      <c r="D471" s="6" t="s">
        <v>4876</v>
      </c>
      <c r="E471" s="6" t="s">
        <v>76</v>
      </c>
      <c r="F471" s="6" t="s">
        <v>6934</v>
      </c>
      <c r="G471" s="6" t="s">
        <v>16</v>
      </c>
      <c r="H471" s="6" t="s">
        <v>6938</v>
      </c>
      <c r="I471" s="6" t="s">
        <v>16</v>
      </c>
      <c r="J471" s="6" t="s">
        <v>6939</v>
      </c>
      <c r="K471" s="6" t="s">
        <v>16</v>
      </c>
      <c r="L471" s="7">
        <v>364.806067700997</v>
      </c>
      <c r="M471" s="6" t="s">
        <v>6514</v>
      </c>
      <c r="N471" s="7">
        <v>5581595.4079622198</v>
      </c>
      <c r="O471" s="6" t="s">
        <v>6940</v>
      </c>
    </row>
    <row r="472" spans="1:15" ht="38.25">
      <c r="A472" s="6" t="s">
        <v>2758</v>
      </c>
      <c r="B472" s="6" t="s">
        <v>20</v>
      </c>
      <c r="C472" s="6" t="s">
        <v>2759</v>
      </c>
      <c r="D472" s="6" t="s">
        <v>4876</v>
      </c>
      <c r="E472" s="6" t="s">
        <v>61</v>
      </c>
      <c r="F472" s="6" t="s">
        <v>6941</v>
      </c>
      <c r="G472" s="6" t="s">
        <v>16</v>
      </c>
      <c r="H472" s="6" t="s">
        <v>6942</v>
      </c>
      <c r="I472" s="6" t="s">
        <v>16</v>
      </c>
      <c r="J472" s="6" t="s">
        <v>6943</v>
      </c>
      <c r="K472" s="6" t="s">
        <v>16</v>
      </c>
      <c r="L472" s="7">
        <v>363.95052251208699</v>
      </c>
      <c r="M472" s="6" t="s">
        <v>6514</v>
      </c>
      <c r="N472" s="7">
        <v>5581959.3584847301</v>
      </c>
      <c r="O472" s="6" t="s">
        <v>6940</v>
      </c>
    </row>
    <row r="473" spans="1:15" ht="38.25">
      <c r="A473" s="6" t="s">
        <v>2318</v>
      </c>
      <c r="B473" s="6" t="s">
        <v>20</v>
      </c>
      <c r="C473" s="6" t="s">
        <v>2319</v>
      </c>
      <c r="D473" s="6" t="s">
        <v>4876</v>
      </c>
      <c r="E473" s="6" t="s">
        <v>48</v>
      </c>
      <c r="F473" s="6" t="s">
        <v>6944</v>
      </c>
      <c r="G473" s="6" t="s">
        <v>16</v>
      </c>
      <c r="H473" s="6" t="s">
        <v>6945</v>
      </c>
      <c r="I473" s="6" t="s">
        <v>16</v>
      </c>
      <c r="J473" s="6" t="s">
        <v>6946</v>
      </c>
      <c r="K473" s="6" t="s">
        <v>16</v>
      </c>
      <c r="L473" s="7">
        <v>355.104152188341</v>
      </c>
      <c r="M473" s="6" t="s">
        <v>6514</v>
      </c>
      <c r="N473" s="7">
        <v>5582314.4626369197</v>
      </c>
      <c r="O473" s="6" t="s">
        <v>6947</v>
      </c>
    </row>
    <row r="474" spans="1:15" ht="14.25">
      <c r="A474" s="6" t="s">
        <v>6948</v>
      </c>
      <c r="B474" s="6" t="s">
        <v>1491</v>
      </c>
      <c r="C474" s="6" t="s">
        <v>6949</v>
      </c>
      <c r="D474" s="6" t="s">
        <v>4876</v>
      </c>
      <c r="E474" s="6" t="s">
        <v>1750</v>
      </c>
      <c r="F474" s="6" t="s">
        <v>6950</v>
      </c>
      <c r="G474" s="6" t="s">
        <v>16</v>
      </c>
      <c r="H474" s="6" t="s">
        <v>6951</v>
      </c>
      <c r="I474" s="6" t="s">
        <v>16</v>
      </c>
      <c r="J474" s="6" t="s">
        <v>6952</v>
      </c>
      <c r="K474" s="6" t="s">
        <v>16</v>
      </c>
      <c r="L474" s="7">
        <v>354.28116278065397</v>
      </c>
      <c r="M474" s="6" t="s">
        <v>6514</v>
      </c>
      <c r="N474" s="7">
        <v>5582668.7437997004</v>
      </c>
      <c r="O474" s="6" t="s">
        <v>6947</v>
      </c>
    </row>
    <row r="475" spans="1:15" ht="25.5">
      <c r="A475" s="6" t="s">
        <v>6953</v>
      </c>
      <c r="B475" s="6" t="s">
        <v>27</v>
      </c>
      <c r="C475" s="6" t="s">
        <v>6954</v>
      </c>
      <c r="D475" s="6" t="s">
        <v>4909</v>
      </c>
      <c r="E475" s="6" t="s">
        <v>76</v>
      </c>
      <c r="F475" s="6" t="s">
        <v>6955</v>
      </c>
      <c r="G475" s="6" t="s">
        <v>16</v>
      </c>
      <c r="H475" s="6" t="s">
        <v>6956</v>
      </c>
      <c r="I475" s="6" t="s">
        <v>16</v>
      </c>
      <c r="J475" s="6" t="s">
        <v>6957</v>
      </c>
      <c r="K475" s="6" t="s">
        <v>16</v>
      </c>
      <c r="L475" s="7">
        <v>340.95019211193699</v>
      </c>
      <c r="M475" s="6" t="s">
        <v>6514</v>
      </c>
      <c r="N475" s="7">
        <v>5583009.6939918101</v>
      </c>
      <c r="O475" s="6" t="s">
        <v>6958</v>
      </c>
    </row>
    <row r="476" spans="1:15" ht="25.5">
      <c r="A476" s="6" t="s">
        <v>6959</v>
      </c>
      <c r="B476" s="6" t="s">
        <v>27</v>
      </c>
      <c r="C476" s="6" t="s">
        <v>6960</v>
      </c>
      <c r="D476" s="6" t="s">
        <v>4876</v>
      </c>
      <c r="E476" s="6" t="s">
        <v>76</v>
      </c>
      <c r="F476" s="6" t="s">
        <v>6961</v>
      </c>
      <c r="G476" s="6" t="s">
        <v>16</v>
      </c>
      <c r="H476" s="6" t="s">
        <v>6962</v>
      </c>
      <c r="I476" s="6" t="s">
        <v>16</v>
      </c>
      <c r="J476" s="6" t="s">
        <v>6963</v>
      </c>
      <c r="K476" s="6" t="s">
        <v>16</v>
      </c>
      <c r="L476" s="7">
        <v>339.66943043338102</v>
      </c>
      <c r="M476" s="6" t="s">
        <v>6514</v>
      </c>
      <c r="N476" s="7">
        <v>5583349.3634222401</v>
      </c>
      <c r="O476" s="6" t="s">
        <v>6964</v>
      </c>
    </row>
    <row r="477" spans="1:15" ht="25.5">
      <c r="A477" s="6" t="s">
        <v>6965</v>
      </c>
      <c r="B477" s="6" t="s">
        <v>1491</v>
      </c>
      <c r="C477" s="6" t="s">
        <v>6966</v>
      </c>
      <c r="D477" s="6" t="s">
        <v>4909</v>
      </c>
      <c r="E477" s="6" t="s">
        <v>76</v>
      </c>
      <c r="F477" s="6" t="s">
        <v>6967</v>
      </c>
      <c r="G477" s="6" t="s">
        <v>16</v>
      </c>
      <c r="H477" s="6" t="s">
        <v>6968</v>
      </c>
      <c r="I477" s="6" t="s">
        <v>16</v>
      </c>
      <c r="J477" s="6" t="s">
        <v>6969</v>
      </c>
      <c r="K477" s="6" t="s">
        <v>16</v>
      </c>
      <c r="L477" s="7">
        <v>338.10494358444498</v>
      </c>
      <c r="M477" s="6" t="s">
        <v>6514</v>
      </c>
      <c r="N477" s="7">
        <v>5583687.4683658304</v>
      </c>
      <c r="O477" s="6" t="s">
        <v>6964</v>
      </c>
    </row>
    <row r="478" spans="1:15" ht="25.5">
      <c r="A478" s="6" t="s">
        <v>6970</v>
      </c>
      <c r="B478" s="6" t="s">
        <v>20</v>
      </c>
      <c r="C478" s="6" t="s">
        <v>6971</v>
      </c>
      <c r="D478" s="6" t="s">
        <v>4876</v>
      </c>
      <c r="E478" s="6" t="s">
        <v>61</v>
      </c>
      <c r="F478" s="6" t="s">
        <v>6972</v>
      </c>
      <c r="G478" s="6" t="s">
        <v>16</v>
      </c>
      <c r="H478" s="6" t="s">
        <v>6973</v>
      </c>
      <c r="I478" s="6" t="s">
        <v>16</v>
      </c>
      <c r="J478" s="6" t="s">
        <v>6974</v>
      </c>
      <c r="K478" s="6" t="s">
        <v>16</v>
      </c>
      <c r="L478" s="7">
        <v>337.46761592638302</v>
      </c>
      <c r="M478" s="6" t="s">
        <v>6514</v>
      </c>
      <c r="N478" s="7">
        <v>5584024.9359817598</v>
      </c>
      <c r="O478" s="6" t="s">
        <v>6975</v>
      </c>
    </row>
    <row r="479" spans="1:15" ht="14.25">
      <c r="A479" s="6" t="s">
        <v>2856</v>
      </c>
      <c r="B479" s="6" t="s">
        <v>27</v>
      </c>
      <c r="C479" s="6" t="s">
        <v>2857</v>
      </c>
      <c r="D479" s="6" t="s">
        <v>4876</v>
      </c>
      <c r="E479" s="6" t="s">
        <v>76</v>
      </c>
      <c r="F479" s="6" t="s">
        <v>5365</v>
      </c>
      <c r="G479" s="6" t="s">
        <v>16</v>
      </c>
      <c r="H479" s="6" t="s">
        <v>6976</v>
      </c>
      <c r="I479" s="6" t="s">
        <v>16</v>
      </c>
      <c r="J479" s="6" t="s">
        <v>6977</v>
      </c>
      <c r="K479" s="6" t="s">
        <v>16</v>
      </c>
      <c r="L479" s="7">
        <v>337.02083843500299</v>
      </c>
      <c r="M479" s="6" t="s">
        <v>6514</v>
      </c>
      <c r="N479" s="7">
        <v>5584361.95682019</v>
      </c>
      <c r="O479" s="6" t="s">
        <v>6975</v>
      </c>
    </row>
    <row r="480" spans="1:15" ht="14.25">
      <c r="A480" s="6" t="s">
        <v>6978</v>
      </c>
      <c r="B480" s="6" t="s">
        <v>20</v>
      </c>
      <c r="C480" s="6" t="s">
        <v>6979</v>
      </c>
      <c r="D480" s="6" t="s">
        <v>4876</v>
      </c>
      <c r="E480" s="6" t="s">
        <v>1585</v>
      </c>
      <c r="F480" s="6" t="s">
        <v>6980</v>
      </c>
      <c r="G480" s="6" t="s">
        <v>16</v>
      </c>
      <c r="H480" s="6" t="s">
        <v>5950</v>
      </c>
      <c r="I480" s="6" t="s">
        <v>16</v>
      </c>
      <c r="J480" s="6" t="s">
        <v>6981</v>
      </c>
      <c r="K480" s="6" t="s">
        <v>16</v>
      </c>
      <c r="L480" s="7">
        <v>336.63992727975602</v>
      </c>
      <c r="M480" s="6" t="s">
        <v>6514</v>
      </c>
      <c r="N480" s="7">
        <v>5584698.5967474701</v>
      </c>
      <c r="O480" s="6" t="s">
        <v>6982</v>
      </c>
    </row>
    <row r="481" spans="1:15" ht="25.5">
      <c r="A481" s="6" t="s">
        <v>6983</v>
      </c>
      <c r="B481" s="6" t="s">
        <v>20</v>
      </c>
      <c r="C481" s="6" t="s">
        <v>6984</v>
      </c>
      <c r="D481" s="6" t="s">
        <v>4876</v>
      </c>
      <c r="E481" s="6" t="s">
        <v>61</v>
      </c>
      <c r="F481" s="6" t="s">
        <v>5923</v>
      </c>
      <c r="G481" s="6" t="s">
        <v>16</v>
      </c>
      <c r="H481" s="6" t="s">
        <v>6985</v>
      </c>
      <c r="I481" s="6" t="s">
        <v>16</v>
      </c>
      <c r="J481" s="6" t="s">
        <v>6986</v>
      </c>
      <c r="K481" s="6" t="s">
        <v>16</v>
      </c>
      <c r="L481" s="7">
        <v>332.98138582344097</v>
      </c>
      <c r="M481" s="6" t="s">
        <v>6514</v>
      </c>
      <c r="N481" s="7">
        <v>5585031.5781332897</v>
      </c>
      <c r="O481" s="6" t="s">
        <v>6987</v>
      </c>
    </row>
    <row r="482" spans="1:15" ht="25.5">
      <c r="A482" s="6" t="s">
        <v>2870</v>
      </c>
      <c r="B482" s="6" t="s">
        <v>627</v>
      </c>
      <c r="C482" s="6" t="s">
        <v>2871</v>
      </c>
      <c r="D482" s="6" t="s">
        <v>4876</v>
      </c>
      <c r="E482" s="6" t="s">
        <v>48</v>
      </c>
      <c r="F482" s="6" t="s">
        <v>5683</v>
      </c>
      <c r="G482" s="6" t="s">
        <v>16</v>
      </c>
      <c r="H482" s="6" t="s">
        <v>6988</v>
      </c>
      <c r="I482" s="6" t="s">
        <v>16</v>
      </c>
      <c r="J482" s="6" t="s">
        <v>6989</v>
      </c>
      <c r="K482" s="6" t="s">
        <v>16</v>
      </c>
      <c r="L482" s="7">
        <v>324.72737368781901</v>
      </c>
      <c r="M482" s="6" t="s">
        <v>6514</v>
      </c>
      <c r="N482" s="7">
        <v>5585356.30550698</v>
      </c>
      <c r="O482" s="6" t="s">
        <v>6987</v>
      </c>
    </row>
    <row r="483" spans="1:15" ht="25.5">
      <c r="A483" s="6" t="s">
        <v>2854</v>
      </c>
      <c r="B483" s="6" t="s">
        <v>27</v>
      </c>
      <c r="C483" s="6" t="s">
        <v>2855</v>
      </c>
      <c r="D483" s="6" t="s">
        <v>4876</v>
      </c>
      <c r="E483" s="6" t="s">
        <v>76</v>
      </c>
      <c r="F483" s="6" t="s">
        <v>5605</v>
      </c>
      <c r="G483" s="6" t="s">
        <v>16</v>
      </c>
      <c r="H483" s="6" t="s">
        <v>6990</v>
      </c>
      <c r="I483" s="6" t="s">
        <v>16</v>
      </c>
      <c r="J483" s="6" t="s">
        <v>6991</v>
      </c>
      <c r="K483" s="6" t="s">
        <v>16</v>
      </c>
      <c r="L483" s="7">
        <v>322.98829818699801</v>
      </c>
      <c r="M483" s="6" t="s">
        <v>6514</v>
      </c>
      <c r="N483" s="7">
        <v>5585679.2938051699</v>
      </c>
      <c r="O483" s="6" t="s">
        <v>6992</v>
      </c>
    </row>
    <row r="484" spans="1:15" ht="38.25">
      <c r="A484" s="6" t="s">
        <v>2743</v>
      </c>
      <c r="B484" s="6" t="s">
        <v>20</v>
      </c>
      <c r="C484" s="6" t="s">
        <v>2744</v>
      </c>
      <c r="D484" s="6" t="s">
        <v>4876</v>
      </c>
      <c r="E484" s="6" t="s">
        <v>48</v>
      </c>
      <c r="F484" s="6" t="s">
        <v>6993</v>
      </c>
      <c r="G484" s="6" t="s">
        <v>16</v>
      </c>
      <c r="H484" s="6" t="s">
        <v>6994</v>
      </c>
      <c r="I484" s="6" t="s">
        <v>16</v>
      </c>
      <c r="J484" s="6" t="s">
        <v>6995</v>
      </c>
      <c r="K484" s="6" t="s">
        <v>16</v>
      </c>
      <c r="L484" s="7">
        <v>321.45911110869002</v>
      </c>
      <c r="M484" s="6" t="s">
        <v>6514</v>
      </c>
      <c r="N484" s="7">
        <v>5586000.7529162802</v>
      </c>
      <c r="O484" s="6" t="s">
        <v>6992</v>
      </c>
    </row>
    <row r="485" spans="1:15" ht="63.75">
      <c r="A485" s="6" t="s">
        <v>2202</v>
      </c>
      <c r="B485" s="6" t="s">
        <v>20</v>
      </c>
      <c r="C485" s="6" t="s">
        <v>2203</v>
      </c>
      <c r="D485" s="6" t="s">
        <v>4909</v>
      </c>
      <c r="E485" s="6" t="s">
        <v>1673</v>
      </c>
      <c r="F485" s="6" t="s">
        <v>6996</v>
      </c>
      <c r="G485" s="6" t="s">
        <v>4946</v>
      </c>
      <c r="H485" s="6" t="s">
        <v>6997</v>
      </c>
      <c r="I485" s="6" t="s">
        <v>6998</v>
      </c>
      <c r="J485" s="6" t="s">
        <v>6999</v>
      </c>
      <c r="K485" s="6" t="s">
        <v>4720</v>
      </c>
      <c r="L485" s="7">
        <v>316.42474388914297</v>
      </c>
      <c r="M485" s="6" t="s">
        <v>6514</v>
      </c>
      <c r="N485" s="7">
        <v>5586317.17766017</v>
      </c>
      <c r="O485" s="6" t="s">
        <v>7000</v>
      </c>
    </row>
    <row r="486" spans="1:15" ht="14.25">
      <c r="A486" s="6" t="s">
        <v>1760</v>
      </c>
      <c r="B486" s="6" t="s">
        <v>27</v>
      </c>
      <c r="C486" s="6" t="s">
        <v>1761</v>
      </c>
      <c r="D486" s="6" t="s">
        <v>4876</v>
      </c>
      <c r="E486" s="6" t="s">
        <v>99</v>
      </c>
      <c r="F486" s="6" t="s">
        <v>7001</v>
      </c>
      <c r="G486" s="6" t="s">
        <v>16</v>
      </c>
      <c r="H486" s="6" t="s">
        <v>7002</v>
      </c>
      <c r="I486" s="6" t="s">
        <v>16</v>
      </c>
      <c r="J486" s="6" t="s">
        <v>7003</v>
      </c>
      <c r="K486" s="6" t="s">
        <v>16</v>
      </c>
      <c r="L486" s="7">
        <v>312.78690528642898</v>
      </c>
      <c r="M486" s="6" t="s">
        <v>6514</v>
      </c>
      <c r="N486" s="7">
        <v>5586629.9645654503</v>
      </c>
      <c r="O486" s="6" t="s">
        <v>7000</v>
      </c>
    </row>
    <row r="487" spans="1:15" ht="25.5">
      <c r="A487" s="6" t="s">
        <v>2946</v>
      </c>
      <c r="B487" s="6" t="s">
        <v>1154</v>
      </c>
      <c r="C487" s="6" t="s">
        <v>2947</v>
      </c>
      <c r="D487" s="6" t="s">
        <v>4871</v>
      </c>
      <c r="E487" s="6" t="s">
        <v>1673</v>
      </c>
      <c r="F487" s="6" t="s">
        <v>7004</v>
      </c>
      <c r="G487" s="6" t="s">
        <v>16</v>
      </c>
      <c r="H487" s="6" t="s">
        <v>7005</v>
      </c>
      <c r="I487" s="6" t="s">
        <v>16</v>
      </c>
      <c r="J487" s="6" t="s">
        <v>7006</v>
      </c>
      <c r="K487" s="6" t="s">
        <v>16</v>
      </c>
      <c r="L487" s="7">
        <v>306.26918613082699</v>
      </c>
      <c r="M487" s="6" t="s">
        <v>6514</v>
      </c>
      <c r="N487" s="7">
        <v>5586936.2337515801</v>
      </c>
      <c r="O487" s="6" t="s">
        <v>7007</v>
      </c>
    </row>
    <row r="488" spans="1:15" ht="25.5">
      <c r="A488" s="6" t="s">
        <v>1542</v>
      </c>
      <c r="B488" s="6" t="s">
        <v>27</v>
      </c>
      <c r="C488" s="6" t="s">
        <v>1543</v>
      </c>
      <c r="D488" s="6" t="s">
        <v>4909</v>
      </c>
      <c r="E488" s="6" t="s">
        <v>29</v>
      </c>
      <c r="F488" s="6" t="s">
        <v>6768</v>
      </c>
      <c r="G488" s="6" t="s">
        <v>16</v>
      </c>
      <c r="H488" s="6" t="s">
        <v>7008</v>
      </c>
      <c r="I488" s="6" t="s">
        <v>16</v>
      </c>
      <c r="J488" s="6" t="s">
        <v>7009</v>
      </c>
      <c r="K488" s="6" t="s">
        <v>16</v>
      </c>
      <c r="L488" s="7">
        <v>297.366918610244</v>
      </c>
      <c r="M488" s="6" t="s">
        <v>6514</v>
      </c>
      <c r="N488" s="7">
        <v>5587233.6006701896</v>
      </c>
      <c r="O488" s="6" t="s">
        <v>7010</v>
      </c>
    </row>
    <row r="489" spans="1:15" ht="38.25">
      <c r="A489" s="6" t="s">
        <v>7011</v>
      </c>
      <c r="B489" s="6" t="s">
        <v>20</v>
      </c>
      <c r="C489" s="6" t="s">
        <v>7012</v>
      </c>
      <c r="D489" s="6" t="s">
        <v>4876</v>
      </c>
      <c r="E489" s="6" t="s">
        <v>1190</v>
      </c>
      <c r="F489" s="6" t="s">
        <v>7013</v>
      </c>
      <c r="G489" s="6" t="s">
        <v>16</v>
      </c>
      <c r="H489" s="6" t="s">
        <v>7014</v>
      </c>
      <c r="I489" s="6" t="s">
        <v>16</v>
      </c>
      <c r="J489" s="6" t="s">
        <v>7015</v>
      </c>
      <c r="K489" s="6" t="s">
        <v>16</v>
      </c>
      <c r="L489" s="7">
        <v>296.42238389336802</v>
      </c>
      <c r="M489" s="6" t="s">
        <v>6514</v>
      </c>
      <c r="N489" s="7">
        <v>5587530.0230540903</v>
      </c>
      <c r="O489" s="6" t="s">
        <v>7010</v>
      </c>
    </row>
    <row r="490" spans="1:15" ht="14.25">
      <c r="A490" s="6" t="s">
        <v>3247</v>
      </c>
      <c r="B490" s="6" t="s">
        <v>27</v>
      </c>
      <c r="C490" s="6" t="s">
        <v>3248</v>
      </c>
      <c r="D490" s="6" t="s">
        <v>4876</v>
      </c>
      <c r="E490" s="6" t="s">
        <v>99</v>
      </c>
      <c r="F490" s="6" t="s">
        <v>7016</v>
      </c>
      <c r="G490" s="6" t="s">
        <v>16</v>
      </c>
      <c r="H490" s="6" t="s">
        <v>7017</v>
      </c>
      <c r="I490" s="6" t="s">
        <v>16</v>
      </c>
      <c r="J490" s="6" t="s">
        <v>7018</v>
      </c>
      <c r="K490" s="6" t="s">
        <v>16</v>
      </c>
      <c r="L490" s="7">
        <v>290.905353602883</v>
      </c>
      <c r="M490" s="6" t="s">
        <v>6514</v>
      </c>
      <c r="N490" s="7">
        <v>5587820.9284076896</v>
      </c>
      <c r="O490" s="6" t="s">
        <v>7019</v>
      </c>
    </row>
    <row r="491" spans="1:15" ht="25.5">
      <c r="A491" s="6" t="s">
        <v>7020</v>
      </c>
      <c r="B491" s="6" t="s">
        <v>20</v>
      </c>
      <c r="C491" s="6" t="s">
        <v>7021</v>
      </c>
      <c r="D491" s="6" t="s">
        <v>4876</v>
      </c>
      <c r="E491" s="6" t="s">
        <v>1993</v>
      </c>
      <c r="F491" s="6" t="s">
        <v>7022</v>
      </c>
      <c r="G491" s="6" t="s">
        <v>16</v>
      </c>
      <c r="H491" s="6" t="s">
        <v>6922</v>
      </c>
      <c r="I491" s="6" t="s">
        <v>16</v>
      </c>
      <c r="J491" s="6" t="s">
        <v>7023</v>
      </c>
      <c r="K491" s="6" t="s">
        <v>16</v>
      </c>
      <c r="L491" s="7">
        <v>289.28798933048802</v>
      </c>
      <c r="M491" s="6" t="s">
        <v>6514</v>
      </c>
      <c r="N491" s="7">
        <v>5588110.21639702</v>
      </c>
      <c r="O491" s="6" t="s">
        <v>7019</v>
      </c>
    </row>
    <row r="492" spans="1:15" ht="25.5">
      <c r="A492" s="6" t="s">
        <v>7024</v>
      </c>
      <c r="B492" s="6" t="s">
        <v>575</v>
      </c>
      <c r="C492" s="6" t="s">
        <v>7025</v>
      </c>
      <c r="D492" s="6" t="s">
        <v>4871</v>
      </c>
      <c r="E492" s="6" t="s">
        <v>2357</v>
      </c>
      <c r="F492" s="6" t="s">
        <v>7026</v>
      </c>
      <c r="G492" s="6" t="s">
        <v>16</v>
      </c>
      <c r="H492" s="6" t="s">
        <v>7027</v>
      </c>
      <c r="I492" s="6" t="s">
        <v>16</v>
      </c>
      <c r="J492" s="6" t="s">
        <v>7028</v>
      </c>
      <c r="K492" s="6" t="s">
        <v>16</v>
      </c>
      <c r="L492" s="7">
        <v>284.27046153684802</v>
      </c>
      <c r="M492" s="6" t="s">
        <v>6514</v>
      </c>
      <c r="N492" s="7">
        <v>5588394.4868585598</v>
      </c>
      <c r="O492" s="6" t="s">
        <v>7029</v>
      </c>
    </row>
    <row r="493" spans="1:15" ht="14.25">
      <c r="A493" s="6" t="s">
        <v>2164</v>
      </c>
      <c r="B493" s="6" t="s">
        <v>27</v>
      </c>
      <c r="C493" s="6" t="s">
        <v>2165</v>
      </c>
      <c r="D493" s="6" t="s">
        <v>4876</v>
      </c>
      <c r="E493" s="6" t="s">
        <v>322</v>
      </c>
      <c r="F493" s="6" t="s">
        <v>7030</v>
      </c>
      <c r="G493" s="6" t="s">
        <v>16</v>
      </c>
      <c r="H493" s="6" t="s">
        <v>7031</v>
      </c>
      <c r="I493" s="6" t="s">
        <v>16</v>
      </c>
      <c r="J493" s="6" t="s">
        <v>7032</v>
      </c>
      <c r="K493" s="6" t="s">
        <v>16</v>
      </c>
      <c r="L493" s="7">
        <v>283.88458586982603</v>
      </c>
      <c r="M493" s="6" t="s">
        <v>6514</v>
      </c>
      <c r="N493" s="7">
        <v>5588678.3714444302</v>
      </c>
      <c r="O493" s="6" t="s">
        <v>7029</v>
      </c>
    </row>
    <row r="494" spans="1:15" ht="25.5">
      <c r="A494" s="6" t="s">
        <v>3166</v>
      </c>
      <c r="B494" s="6" t="s">
        <v>20</v>
      </c>
      <c r="C494" s="6" t="s">
        <v>3167</v>
      </c>
      <c r="D494" s="6" t="s">
        <v>4876</v>
      </c>
      <c r="E494" s="6" t="s">
        <v>48</v>
      </c>
      <c r="F494" s="6" t="s">
        <v>4910</v>
      </c>
      <c r="G494" s="6" t="s">
        <v>16</v>
      </c>
      <c r="H494" s="6" t="s">
        <v>7033</v>
      </c>
      <c r="I494" s="6" t="s">
        <v>16</v>
      </c>
      <c r="J494" s="6" t="s">
        <v>7034</v>
      </c>
      <c r="K494" s="6" t="s">
        <v>16</v>
      </c>
      <c r="L494" s="7">
        <v>283.52927475457199</v>
      </c>
      <c r="M494" s="6" t="s">
        <v>6514</v>
      </c>
      <c r="N494" s="7">
        <v>5588961.9007191798</v>
      </c>
      <c r="O494" s="6" t="s">
        <v>7035</v>
      </c>
    </row>
    <row r="495" spans="1:15" ht="25.5">
      <c r="A495" s="6" t="s">
        <v>7036</v>
      </c>
      <c r="B495" s="6" t="s">
        <v>20</v>
      </c>
      <c r="C495" s="6" t="s">
        <v>7037</v>
      </c>
      <c r="D495" s="6" t="s">
        <v>4876</v>
      </c>
      <c r="E495" s="6" t="s">
        <v>48</v>
      </c>
      <c r="F495" s="6" t="s">
        <v>5495</v>
      </c>
      <c r="G495" s="6" t="s">
        <v>16</v>
      </c>
      <c r="H495" s="6" t="s">
        <v>7038</v>
      </c>
      <c r="I495" s="6" t="s">
        <v>16</v>
      </c>
      <c r="J495" s="6" t="s">
        <v>7034</v>
      </c>
      <c r="K495" s="6" t="s">
        <v>16</v>
      </c>
      <c r="L495" s="7">
        <v>283.52927475457199</v>
      </c>
      <c r="M495" s="6" t="s">
        <v>6514</v>
      </c>
      <c r="N495" s="7">
        <v>5589245.4299939396</v>
      </c>
      <c r="O495" s="6" t="s">
        <v>7035</v>
      </c>
    </row>
    <row r="496" spans="1:15" ht="25.5">
      <c r="A496" s="6" t="s">
        <v>2573</v>
      </c>
      <c r="B496" s="6" t="s">
        <v>27</v>
      </c>
      <c r="C496" s="6" t="s">
        <v>2574</v>
      </c>
      <c r="D496" s="6" t="s">
        <v>4876</v>
      </c>
      <c r="E496" s="6" t="s">
        <v>76</v>
      </c>
      <c r="F496" s="6" t="s">
        <v>6452</v>
      </c>
      <c r="G496" s="6" t="s">
        <v>16</v>
      </c>
      <c r="H496" s="6" t="s">
        <v>7039</v>
      </c>
      <c r="I496" s="6" t="s">
        <v>16</v>
      </c>
      <c r="J496" s="6" t="s">
        <v>7040</v>
      </c>
      <c r="K496" s="6" t="s">
        <v>16</v>
      </c>
      <c r="L496" s="7">
        <v>278.402000433186</v>
      </c>
      <c r="M496" s="6" t="s">
        <v>7041</v>
      </c>
      <c r="N496" s="7">
        <v>5589523.8319943696</v>
      </c>
      <c r="O496" s="6" t="s">
        <v>7042</v>
      </c>
    </row>
    <row r="497" spans="1:15" ht="25.5">
      <c r="A497" s="6" t="s">
        <v>1530</v>
      </c>
      <c r="B497" s="6" t="s">
        <v>27</v>
      </c>
      <c r="C497" s="6" t="s">
        <v>1531</v>
      </c>
      <c r="D497" s="6" t="s">
        <v>4909</v>
      </c>
      <c r="E497" s="6" t="s">
        <v>29</v>
      </c>
      <c r="F497" s="6" t="s">
        <v>5683</v>
      </c>
      <c r="G497" s="6" t="s">
        <v>16</v>
      </c>
      <c r="H497" s="6" t="s">
        <v>4286</v>
      </c>
      <c r="I497" s="6" t="s">
        <v>16</v>
      </c>
      <c r="J497" s="6" t="s">
        <v>7043</v>
      </c>
      <c r="K497" s="6" t="s">
        <v>16</v>
      </c>
      <c r="L497" s="7">
        <v>278.13214388995499</v>
      </c>
      <c r="M497" s="6" t="s">
        <v>7041</v>
      </c>
      <c r="N497" s="7">
        <v>5589801.9641382601</v>
      </c>
      <c r="O497" s="6" t="s">
        <v>7042</v>
      </c>
    </row>
    <row r="498" spans="1:15" ht="25.5">
      <c r="A498" s="6" t="s">
        <v>2980</v>
      </c>
      <c r="B498" s="6" t="s">
        <v>20</v>
      </c>
      <c r="C498" s="6" t="s">
        <v>2981</v>
      </c>
      <c r="D498" s="6" t="s">
        <v>4876</v>
      </c>
      <c r="E498" s="6" t="s">
        <v>48</v>
      </c>
      <c r="F498" s="6" t="s">
        <v>6558</v>
      </c>
      <c r="G498" s="6" t="s">
        <v>16</v>
      </c>
      <c r="H498" s="6" t="s">
        <v>5771</v>
      </c>
      <c r="I498" s="6" t="s">
        <v>16</v>
      </c>
      <c r="J498" s="6" t="s">
        <v>7044</v>
      </c>
      <c r="K498" s="6" t="s">
        <v>16</v>
      </c>
      <c r="L498" s="7">
        <v>277.85229265993797</v>
      </c>
      <c r="M498" s="6" t="s">
        <v>7041</v>
      </c>
      <c r="N498" s="7">
        <v>5590079.8164309198</v>
      </c>
      <c r="O498" s="6" t="s">
        <v>7045</v>
      </c>
    </row>
    <row r="499" spans="1:15" ht="25.5">
      <c r="A499" s="6" t="s">
        <v>1687</v>
      </c>
      <c r="B499" s="6" t="s">
        <v>20</v>
      </c>
      <c r="C499" s="6" t="s">
        <v>1688</v>
      </c>
      <c r="D499" s="6" t="s">
        <v>4876</v>
      </c>
      <c r="E499" s="6" t="s">
        <v>1190</v>
      </c>
      <c r="F499" s="6" t="s">
        <v>7046</v>
      </c>
      <c r="G499" s="6" t="s">
        <v>16</v>
      </c>
      <c r="H499" s="6" t="s">
        <v>4822</v>
      </c>
      <c r="I499" s="6" t="s">
        <v>16</v>
      </c>
      <c r="J499" s="6" t="s">
        <v>7047</v>
      </c>
      <c r="K499" s="6" t="s">
        <v>16</v>
      </c>
      <c r="L499" s="7">
        <v>271.42664012233001</v>
      </c>
      <c r="M499" s="6" t="s">
        <v>7041</v>
      </c>
      <c r="N499" s="7">
        <v>5590351.2430710401</v>
      </c>
      <c r="O499" s="6" t="s">
        <v>7045</v>
      </c>
    </row>
    <row r="500" spans="1:15" ht="14.25">
      <c r="A500" s="6" t="s">
        <v>2413</v>
      </c>
      <c r="B500" s="6" t="s">
        <v>27</v>
      </c>
      <c r="C500" s="6" t="s">
        <v>2414</v>
      </c>
      <c r="D500" s="6" t="s">
        <v>4876</v>
      </c>
      <c r="E500" s="6" t="s">
        <v>76</v>
      </c>
      <c r="F500" s="6" t="s">
        <v>7048</v>
      </c>
      <c r="G500" s="6" t="s">
        <v>16</v>
      </c>
      <c r="H500" s="6" t="s">
        <v>3791</v>
      </c>
      <c r="I500" s="6" t="s">
        <v>16</v>
      </c>
      <c r="J500" s="6" t="s">
        <v>7049</v>
      </c>
      <c r="K500" s="6" t="s">
        <v>16</v>
      </c>
      <c r="L500" s="7">
        <v>265.31487844722102</v>
      </c>
      <c r="M500" s="6" t="s">
        <v>7041</v>
      </c>
      <c r="N500" s="7">
        <v>5590616.5579494899</v>
      </c>
      <c r="O500" s="6" t="s">
        <v>7050</v>
      </c>
    </row>
    <row r="501" spans="1:15" ht="14.25">
      <c r="A501" s="6" t="s">
        <v>7051</v>
      </c>
      <c r="B501" s="6" t="s">
        <v>27</v>
      </c>
      <c r="C501" s="6" t="s">
        <v>7052</v>
      </c>
      <c r="D501" s="6" t="s">
        <v>4876</v>
      </c>
      <c r="E501" s="6" t="s">
        <v>76</v>
      </c>
      <c r="F501" s="6" t="s">
        <v>6734</v>
      </c>
      <c r="G501" s="6" t="s">
        <v>16</v>
      </c>
      <c r="H501" s="6" t="s">
        <v>7053</v>
      </c>
      <c r="I501" s="6" t="s">
        <v>16</v>
      </c>
      <c r="J501" s="6" t="s">
        <v>7054</v>
      </c>
      <c r="K501" s="6" t="s">
        <v>16</v>
      </c>
      <c r="L501" s="7">
        <v>264.81922109056501</v>
      </c>
      <c r="M501" s="6" t="s">
        <v>7041</v>
      </c>
      <c r="N501" s="7">
        <v>5590881.3771705804</v>
      </c>
      <c r="O501" s="6" t="s">
        <v>7050</v>
      </c>
    </row>
    <row r="502" spans="1:15" ht="25.5">
      <c r="A502" s="6" t="s">
        <v>2577</v>
      </c>
      <c r="B502" s="6" t="s">
        <v>27</v>
      </c>
      <c r="C502" s="6" t="s">
        <v>2578</v>
      </c>
      <c r="D502" s="6" t="s">
        <v>4876</v>
      </c>
      <c r="E502" s="6" t="s">
        <v>76</v>
      </c>
      <c r="F502" s="6" t="s">
        <v>5421</v>
      </c>
      <c r="G502" s="6" t="s">
        <v>16</v>
      </c>
      <c r="H502" s="6" t="s">
        <v>7055</v>
      </c>
      <c r="I502" s="6" t="s">
        <v>16</v>
      </c>
      <c r="J502" s="6" t="s">
        <v>7056</v>
      </c>
      <c r="K502" s="6" t="s">
        <v>16</v>
      </c>
      <c r="L502" s="7">
        <v>264.69928484912901</v>
      </c>
      <c r="M502" s="6" t="s">
        <v>7041</v>
      </c>
      <c r="N502" s="7">
        <v>5591146.0764554301</v>
      </c>
      <c r="O502" s="6" t="s">
        <v>7057</v>
      </c>
    </row>
    <row r="503" spans="1:15" ht="14.25">
      <c r="A503" s="6" t="s">
        <v>3308</v>
      </c>
      <c r="B503" s="6" t="s">
        <v>20</v>
      </c>
      <c r="C503" s="6" t="s">
        <v>3309</v>
      </c>
      <c r="D503" s="6" t="s">
        <v>4876</v>
      </c>
      <c r="E503" s="6" t="s">
        <v>1993</v>
      </c>
      <c r="F503" s="6" t="s">
        <v>7058</v>
      </c>
      <c r="G503" s="6" t="s">
        <v>16</v>
      </c>
      <c r="H503" s="6" t="s">
        <v>7059</v>
      </c>
      <c r="I503" s="6" t="s">
        <v>16</v>
      </c>
      <c r="J503" s="6" t="s">
        <v>7060</v>
      </c>
      <c r="K503" s="6" t="s">
        <v>16</v>
      </c>
      <c r="L503" s="7">
        <v>261.31735469611601</v>
      </c>
      <c r="M503" s="6" t="s">
        <v>7041</v>
      </c>
      <c r="N503" s="7">
        <v>5591407.3938101297</v>
      </c>
      <c r="O503" s="6" t="s">
        <v>7057</v>
      </c>
    </row>
    <row r="504" spans="1:15" ht="25.5">
      <c r="A504" s="6" t="s">
        <v>2860</v>
      </c>
      <c r="B504" s="6" t="s">
        <v>20</v>
      </c>
      <c r="C504" s="6" t="s">
        <v>2861</v>
      </c>
      <c r="D504" s="6" t="s">
        <v>4876</v>
      </c>
      <c r="E504" s="6" t="s">
        <v>48</v>
      </c>
      <c r="F504" s="6" t="s">
        <v>4910</v>
      </c>
      <c r="G504" s="6" t="s">
        <v>16</v>
      </c>
      <c r="H504" s="6" t="s">
        <v>7061</v>
      </c>
      <c r="I504" s="6" t="s">
        <v>16</v>
      </c>
      <c r="J504" s="6" t="s">
        <v>7062</v>
      </c>
      <c r="K504" s="6" t="s">
        <v>16</v>
      </c>
      <c r="L504" s="7">
        <v>258.78243027162199</v>
      </c>
      <c r="M504" s="6" t="s">
        <v>7041</v>
      </c>
      <c r="N504" s="7">
        <v>5591666.1762404004</v>
      </c>
      <c r="O504" s="6" t="s">
        <v>7057</v>
      </c>
    </row>
    <row r="505" spans="1:15" ht="14.25">
      <c r="A505" s="6" t="s">
        <v>3180</v>
      </c>
      <c r="B505" s="6" t="s">
        <v>27</v>
      </c>
      <c r="C505" s="6" t="s">
        <v>3181</v>
      </c>
      <c r="D505" s="6" t="s">
        <v>4876</v>
      </c>
      <c r="E505" s="6" t="s">
        <v>76</v>
      </c>
      <c r="F505" s="6" t="s">
        <v>4921</v>
      </c>
      <c r="G505" s="6" t="s">
        <v>16</v>
      </c>
      <c r="H505" s="6" t="s">
        <v>7063</v>
      </c>
      <c r="I505" s="6" t="s">
        <v>16</v>
      </c>
      <c r="J505" s="6" t="s">
        <v>7064</v>
      </c>
      <c r="K505" s="6" t="s">
        <v>16</v>
      </c>
      <c r="L505" s="7">
        <v>255.88397110358699</v>
      </c>
      <c r="M505" s="6" t="s">
        <v>7041</v>
      </c>
      <c r="N505" s="7">
        <v>5591922.0602115002</v>
      </c>
      <c r="O505" s="6" t="s">
        <v>7065</v>
      </c>
    </row>
    <row r="506" spans="1:15" ht="25.5">
      <c r="A506" s="6" t="s">
        <v>2872</v>
      </c>
      <c r="B506" s="6" t="s">
        <v>20</v>
      </c>
      <c r="C506" s="6" t="s">
        <v>2873</v>
      </c>
      <c r="D506" s="6" t="s">
        <v>4876</v>
      </c>
      <c r="E506" s="6" t="s">
        <v>48</v>
      </c>
      <c r="F506" s="6" t="s">
        <v>5495</v>
      </c>
      <c r="G506" s="6" t="s">
        <v>16</v>
      </c>
      <c r="H506" s="6" t="s">
        <v>7066</v>
      </c>
      <c r="I506" s="6" t="s">
        <v>16</v>
      </c>
      <c r="J506" s="6" t="s">
        <v>7067</v>
      </c>
      <c r="K506" s="6" t="s">
        <v>16</v>
      </c>
      <c r="L506" s="7">
        <v>241.971367097018</v>
      </c>
      <c r="M506" s="6" t="s">
        <v>7041</v>
      </c>
      <c r="N506" s="7">
        <v>5592164.0315786004</v>
      </c>
      <c r="O506" s="6" t="s">
        <v>7065</v>
      </c>
    </row>
    <row r="507" spans="1:15" ht="14.25">
      <c r="A507" s="6" t="s">
        <v>7068</v>
      </c>
      <c r="B507" s="6" t="s">
        <v>27</v>
      </c>
      <c r="C507" s="6" t="s">
        <v>7069</v>
      </c>
      <c r="D507" s="6" t="s">
        <v>4876</v>
      </c>
      <c r="E507" s="6" t="s">
        <v>76</v>
      </c>
      <c r="F507" s="6" t="s">
        <v>5405</v>
      </c>
      <c r="G507" s="6" t="s">
        <v>16</v>
      </c>
      <c r="H507" s="6" t="s">
        <v>7070</v>
      </c>
      <c r="I507" s="6" t="s">
        <v>16</v>
      </c>
      <c r="J507" s="6" t="s">
        <v>7071</v>
      </c>
      <c r="K507" s="6" t="s">
        <v>16</v>
      </c>
      <c r="L507" s="7">
        <v>241.17179215411099</v>
      </c>
      <c r="M507" s="6" t="s">
        <v>7041</v>
      </c>
      <c r="N507" s="7">
        <v>5592405.20337075</v>
      </c>
      <c r="O507" s="6" t="s">
        <v>7072</v>
      </c>
    </row>
    <row r="508" spans="1:15" ht="14.25">
      <c r="A508" s="6" t="s">
        <v>1984</v>
      </c>
      <c r="B508" s="6" t="s">
        <v>27</v>
      </c>
      <c r="C508" s="6" t="s">
        <v>1985</v>
      </c>
      <c r="D508" s="6" t="s">
        <v>4876</v>
      </c>
      <c r="E508" s="6" t="s">
        <v>76</v>
      </c>
      <c r="F508" s="6" t="s">
        <v>7073</v>
      </c>
      <c r="G508" s="6" t="s">
        <v>16</v>
      </c>
      <c r="H508" s="6" t="s">
        <v>6489</v>
      </c>
      <c r="I508" s="6" t="s">
        <v>16</v>
      </c>
      <c r="J508" s="6" t="s">
        <v>7074</v>
      </c>
      <c r="K508" s="6" t="s">
        <v>16</v>
      </c>
      <c r="L508" s="7">
        <v>237.387948259978</v>
      </c>
      <c r="M508" s="6" t="s">
        <v>7041</v>
      </c>
      <c r="N508" s="7">
        <v>5592642.5913190097</v>
      </c>
      <c r="O508" s="6" t="s">
        <v>7072</v>
      </c>
    </row>
    <row r="509" spans="1:15" ht="25.5">
      <c r="A509" s="6" t="s">
        <v>7075</v>
      </c>
      <c r="B509" s="6" t="s">
        <v>27</v>
      </c>
      <c r="C509" s="6" t="s">
        <v>7076</v>
      </c>
      <c r="D509" s="6" t="s">
        <v>4909</v>
      </c>
      <c r="E509" s="6" t="s">
        <v>76</v>
      </c>
      <c r="F509" s="6" t="s">
        <v>7077</v>
      </c>
      <c r="G509" s="6" t="s">
        <v>16</v>
      </c>
      <c r="H509" s="6" t="s">
        <v>7078</v>
      </c>
      <c r="I509" s="6" t="s">
        <v>16</v>
      </c>
      <c r="J509" s="6" t="s">
        <v>7079</v>
      </c>
      <c r="K509" s="6" t="s">
        <v>16</v>
      </c>
      <c r="L509" s="7">
        <v>235.39501888528599</v>
      </c>
      <c r="M509" s="6" t="s">
        <v>7041</v>
      </c>
      <c r="N509" s="7">
        <v>5592877.9863379002</v>
      </c>
      <c r="O509" s="6" t="s">
        <v>7080</v>
      </c>
    </row>
    <row r="510" spans="1:15" ht="25.5">
      <c r="A510" s="6" t="s">
        <v>2928</v>
      </c>
      <c r="B510" s="6" t="s">
        <v>20</v>
      </c>
      <c r="C510" s="6" t="s">
        <v>2929</v>
      </c>
      <c r="D510" s="6" t="s">
        <v>4876</v>
      </c>
      <c r="E510" s="6" t="s">
        <v>48</v>
      </c>
      <c r="F510" s="6" t="s">
        <v>6142</v>
      </c>
      <c r="G510" s="6" t="s">
        <v>16</v>
      </c>
      <c r="H510" s="6" t="s">
        <v>7081</v>
      </c>
      <c r="I510" s="6" t="s">
        <v>16</v>
      </c>
      <c r="J510" s="6" t="s">
        <v>7082</v>
      </c>
      <c r="K510" s="6" t="s">
        <v>16</v>
      </c>
      <c r="L510" s="7">
        <v>229.87779608555999</v>
      </c>
      <c r="M510" s="6" t="s">
        <v>7041</v>
      </c>
      <c r="N510" s="7">
        <v>5593107.8641339801</v>
      </c>
      <c r="O510" s="6" t="s">
        <v>7080</v>
      </c>
    </row>
    <row r="511" spans="1:15" ht="25.5">
      <c r="A511" s="6" t="s">
        <v>7083</v>
      </c>
      <c r="B511" s="6" t="s">
        <v>20</v>
      </c>
      <c r="C511" s="6" t="s">
        <v>7084</v>
      </c>
      <c r="D511" s="6" t="s">
        <v>4876</v>
      </c>
      <c r="E511" s="6" t="s">
        <v>1993</v>
      </c>
      <c r="F511" s="6" t="s">
        <v>7085</v>
      </c>
      <c r="G511" s="6" t="s">
        <v>16</v>
      </c>
      <c r="H511" s="6" t="s">
        <v>7086</v>
      </c>
      <c r="I511" s="6" t="s">
        <v>16</v>
      </c>
      <c r="J511" s="6" t="s">
        <v>7087</v>
      </c>
      <c r="K511" s="6" t="s">
        <v>16</v>
      </c>
      <c r="L511" s="7">
        <v>229.21968091709701</v>
      </c>
      <c r="M511" s="6" t="s">
        <v>7041</v>
      </c>
      <c r="N511" s="7">
        <v>5593337.0838149004</v>
      </c>
      <c r="O511" s="6" t="s">
        <v>7080</v>
      </c>
    </row>
    <row r="512" spans="1:15" ht="14.25">
      <c r="A512" s="6" t="s">
        <v>7088</v>
      </c>
      <c r="B512" s="6" t="s">
        <v>20</v>
      </c>
      <c r="C512" s="6" t="s">
        <v>7089</v>
      </c>
      <c r="D512" s="6" t="s">
        <v>4876</v>
      </c>
      <c r="E512" s="6" t="s">
        <v>48</v>
      </c>
      <c r="F512" s="6" t="s">
        <v>5495</v>
      </c>
      <c r="G512" s="6" t="s">
        <v>16</v>
      </c>
      <c r="H512" s="6" t="s">
        <v>7090</v>
      </c>
      <c r="I512" s="6" t="s">
        <v>16</v>
      </c>
      <c r="J512" s="6" t="s">
        <v>7091</v>
      </c>
      <c r="K512" s="6" t="s">
        <v>16</v>
      </c>
      <c r="L512" s="7">
        <v>224.31075554557501</v>
      </c>
      <c r="M512" s="6" t="s">
        <v>7041</v>
      </c>
      <c r="N512" s="7">
        <v>5593561.3945704401</v>
      </c>
      <c r="O512" s="6" t="s">
        <v>7092</v>
      </c>
    </row>
    <row r="513" spans="1:15" ht="14.25">
      <c r="A513" s="6" t="s">
        <v>2496</v>
      </c>
      <c r="B513" s="6" t="s">
        <v>147</v>
      </c>
      <c r="C513" s="6" t="s">
        <v>747</v>
      </c>
      <c r="D513" s="6" t="s">
        <v>4876</v>
      </c>
      <c r="E513" s="6" t="s">
        <v>76</v>
      </c>
      <c r="F513" s="6" t="s">
        <v>4910</v>
      </c>
      <c r="G513" s="6" t="s">
        <v>16</v>
      </c>
      <c r="H513" s="6" t="s">
        <v>7093</v>
      </c>
      <c r="I513" s="6" t="s">
        <v>16</v>
      </c>
      <c r="J513" s="6" t="s">
        <v>7094</v>
      </c>
      <c r="K513" s="6" t="s">
        <v>16</v>
      </c>
      <c r="L513" s="7">
        <v>223.20134531229201</v>
      </c>
      <c r="M513" s="6" t="s">
        <v>7041</v>
      </c>
      <c r="N513" s="7">
        <v>5593784.5959157599</v>
      </c>
      <c r="O513" s="6" t="s">
        <v>7092</v>
      </c>
    </row>
    <row r="514" spans="1:15" ht="38.25">
      <c r="A514" s="6" t="s">
        <v>3154</v>
      </c>
      <c r="B514" s="6" t="s">
        <v>20</v>
      </c>
      <c r="C514" s="6" t="s">
        <v>3155</v>
      </c>
      <c r="D514" s="6" t="s">
        <v>4876</v>
      </c>
      <c r="E514" s="6" t="s">
        <v>48</v>
      </c>
      <c r="F514" s="6" t="s">
        <v>4910</v>
      </c>
      <c r="G514" s="6" t="s">
        <v>16</v>
      </c>
      <c r="H514" s="6" t="s">
        <v>7095</v>
      </c>
      <c r="I514" s="6" t="s">
        <v>16</v>
      </c>
      <c r="J514" s="6" t="s">
        <v>7096</v>
      </c>
      <c r="K514" s="6" t="s">
        <v>16</v>
      </c>
      <c r="L514" s="7">
        <v>222.50171723724901</v>
      </c>
      <c r="M514" s="6" t="s">
        <v>7041</v>
      </c>
      <c r="N514" s="7">
        <v>5594007.0976329902</v>
      </c>
      <c r="O514" s="6" t="s">
        <v>7097</v>
      </c>
    </row>
    <row r="515" spans="1:15" ht="14.25">
      <c r="A515" s="6" t="s">
        <v>2584</v>
      </c>
      <c r="B515" s="6" t="s">
        <v>20</v>
      </c>
      <c r="C515" s="6" t="s">
        <v>2585</v>
      </c>
      <c r="D515" s="6" t="s">
        <v>4876</v>
      </c>
      <c r="E515" s="6" t="s">
        <v>1190</v>
      </c>
      <c r="F515" s="6" t="s">
        <v>7098</v>
      </c>
      <c r="G515" s="6" t="s">
        <v>16</v>
      </c>
      <c r="H515" s="6" t="s">
        <v>7099</v>
      </c>
      <c r="I515" s="6" t="s">
        <v>16</v>
      </c>
      <c r="J515" s="6" t="s">
        <v>7100</v>
      </c>
      <c r="K515" s="6" t="s">
        <v>16</v>
      </c>
      <c r="L515" s="7">
        <v>221.09414181248101</v>
      </c>
      <c r="M515" s="6" t="s">
        <v>7041</v>
      </c>
      <c r="N515" s="7">
        <v>5594228.1917748097</v>
      </c>
      <c r="O515" s="6" t="s">
        <v>7097</v>
      </c>
    </row>
    <row r="516" spans="1:15" ht="14.25">
      <c r="A516" s="6" t="s">
        <v>2557</v>
      </c>
      <c r="B516" s="6" t="s">
        <v>27</v>
      </c>
      <c r="C516" s="6" t="s">
        <v>2558</v>
      </c>
      <c r="D516" s="6" t="s">
        <v>4876</v>
      </c>
      <c r="E516" s="6" t="s">
        <v>76</v>
      </c>
      <c r="F516" s="6" t="s">
        <v>6734</v>
      </c>
      <c r="G516" s="6" t="s">
        <v>16</v>
      </c>
      <c r="H516" s="6" t="s">
        <v>6438</v>
      </c>
      <c r="I516" s="6" t="s">
        <v>16</v>
      </c>
      <c r="J516" s="6" t="s">
        <v>7101</v>
      </c>
      <c r="K516" s="6" t="s">
        <v>16</v>
      </c>
      <c r="L516" s="7">
        <v>221.0025142193</v>
      </c>
      <c r="M516" s="6" t="s">
        <v>7041</v>
      </c>
      <c r="N516" s="7">
        <v>5594449.1942890296</v>
      </c>
      <c r="O516" s="6" t="s">
        <v>7097</v>
      </c>
    </row>
    <row r="517" spans="1:15" ht="25.5">
      <c r="A517" s="6" t="s">
        <v>7102</v>
      </c>
      <c r="B517" s="6" t="s">
        <v>20</v>
      </c>
      <c r="C517" s="6" t="s">
        <v>7103</v>
      </c>
      <c r="D517" s="6" t="s">
        <v>4876</v>
      </c>
      <c r="E517" s="6" t="s">
        <v>44</v>
      </c>
      <c r="F517" s="6" t="s">
        <v>7104</v>
      </c>
      <c r="G517" s="6" t="s">
        <v>16</v>
      </c>
      <c r="H517" s="6" t="s">
        <v>4847</v>
      </c>
      <c r="I517" s="6" t="s">
        <v>16</v>
      </c>
      <c r="J517" s="6" t="s">
        <v>7105</v>
      </c>
      <c r="K517" s="6" t="s">
        <v>16</v>
      </c>
      <c r="L517" s="7">
        <v>219.88310929923099</v>
      </c>
      <c r="M517" s="6" t="s">
        <v>7041</v>
      </c>
      <c r="N517" s="7">
        <v>5594669.07739833</v>
      </c>
      <c r="O517" s="6" t="s">
        <v>7106</v>
      </c>
    </row>
    <row r="518" spans="1:15" ht="14.25">
      <c r="A518" s="6" t="s">
        <v>7107</v>
      </c>
      <c r="B518" s="6" t="s">
        <v>27</v>
      </c>
      <c r="C518" s="6" t="s">
        <v>7108</v>
      </c>
      <c r="D518" s="6" t="s">
        <v>4871</v>
      </c>
      <c r="E518" s="6" t="s">
        <v>1673</v>
      </c>
      <c r="F518" s="6" t="s">
        <v>7109</v>
      </c>
      <c r="G518" s="6" t="s">
        <v>16</v>
      </c>
      <c r="H518" s="6" t="s">
        <v>5207</v>
      </c>
      <c r="I518" s="6" t="s">
        <v>16</v>
      </c>
      <c r="J518" s="6" t="s">
        <v>7110</v>
      </c>
      <c r="K518" s="6" t="s">
        <v>16</v>
      </c>
      <c r="L518" s="7">
        <v>215.229172303936</v>
      </c>
      <c r="M518" s="6" t="s">
        <v>7041</v>
      </c>
      <c r="N518" s="7">
        <v>5594884.3065706296</v>
      </c>
      <c r="O518" s="6" t="s">
        <v>7106</v>
      </c>
    </row>
    <row r="519" spans="1:15" ht="25.5">
      <c r="A519" s="6" t="s">
        <v>2942</v>
      </c>
      <c r="B519" s="6" t="s">
        <v>1154</v>
      </c>
      <c r="C519" s="6" t="s">
        <v>2943</v>
      </c>
      <c r="D519" s="6" t="s">
        <v>4871</v>
      </c>
      <c r="E519" s="6" t="s">
        <v>1673</v>
      </c>
      <c r="F519" s="6" t="s">
        <v>7004</v>
      </c>
      <c r="G519" s="6" t="s">
        <v>16</v>
      </c>
      <c r="H519" s="6" t="s">
        <v>7111</v>
      </c>
      <c r="I519" s="6" t="s">
        <v>16</v>
      </c>
      <c r="J519" s="6" t="s">
        <v>7112</v>
      </c>
      <c r="K519" s="6" t="s">
        <v>16</v>
      </c>
      <c r="L519" s="7">
        <v>214.70186366919799</v>
      </c>
      <c r="M519" s="6" t="s">
        <v>7041</v>
      </c>
      <c r="N519" s="7">
        <v>5595099.0084343003</v>
      </c>
      <c r="O519" s="6" t="s">
        <v>7113</v>
      </c>
    </row>
    <row r="520" spans="1:15" ht="25.5">
      <c r="A520" s="6" t="s">
        <v>2490</v>
      </c>
      <c r="B520" s="6" t="s">
        <v>27</v>
      </c>
      <c r="C520" s="6" t="s">
        <v>2491</v>
      </c>
      <c r="D520" s="6" t="s">
        <v>4876</v>
      </c>
      <c r="E520" s="6" t="s">
        <v>76</v>
      </c>
      <c r="F520" s="6" t="s">
        <v>6142</v>
      </c>
      <c r="G520" s="6" t="s">
        <v>16</v>
      </c>
      <c r="H520" s="6" t="s">
        <v>7114</v>
      </c>
      <c r="I520" s="6" t="s">
        <v>16</v>
      </c>
      <c r="J520" s="6" t="s">
        <v>7115</v>
      </c>
      <c r="K520" s="6" t="s">
        <v>16</v>
      </c>
      <c r="L520" s="7">
        <v>214.18613783102401</v>
      </c>
      <c r="M520" s="6" t="s">
        <v>7041</v>
      </c>
      <c r="N520" s="7">
        <v>5595313.1945721302</v>
      </c>
      <c r="O520" s="6" t="s">
        <v>7113</v>
      </c>
    </row>
    <row r="521" spans="1:15" ht="14.25">
      <c r="A521" s="6" t="s">
        <v>2874</v>
      </c>
      <c r="B521" s="6" t="s">
        <v>20</v>
      </c>
      <c r="C521" s="6" t="s">
        <v>2875</v>
      </c>
      <c r="D521" s="6" t="s">
        <v>4876</v>
      </c>
      <c r="E521" s="6" t="s">
        <v>48</v>
      </c>
      <c r="F521" s="6" t="s">
        <v>5421</v>
      </c>
      <c r="G521" s="6" t="s">
        <v>16</v>
      </c>
      <c r="H521" s="6" t="s">
        <v>7116</v>
      </c>
      <c r="I521" s="6" t="s">
        <v>16</v>
      </c>
      <c r="J521" s="6" t="s">
        <v>7117</v>
      </c>
      <c r="K521" s="6" t="s">
        <v>16</v>
      </c>
      <c r="L521" s="7">
        <v>212.646956065929</v>
      </c>
      <c r="M521" s="6" t="s">
        <v>7041</v>
      </c>
      <c r="N521" s="7">
        <v>5595525.8415281903</v>
      </c>
      <c r="O521" s="6" t="s">
        <v>7113</v>
      </c>
    </row>
    <row r="522" spans="1:15" ht="25.5">
      <c r="A522" s="6" t="s">
        <v>3023</v>
      </c>
      <c r="B522" s="6" t="s">
        <v>20</v>
      </c>
      <c r="C522" s="6" t="s">
        <v>3024</v>
      </c>
      <c r="D522" s="6" t="s">
        <v>4876</v>
      </c>
      <c r="E522" s="6" t="s">
        <v>48</v>
      </c>
      <c r="F522" s="6" t="s">
        <v>5365</v>
      </c>
      <c r="G522" s="6" t="s">
        <v>16</v>
      </c>
      <c r="H522" s="6" t="s">
        <v>7118</v>
      </c>
      <c r="I522" s="6" t="s">
        <v>16</v>
      </c>
      <c r="J522" s="6" t="s">
        <v>7119</v>
      </c>
      <c r="K522" s="6" t="s">
        <v>16</v>
      </c>
      <c r="L522" s="7">
        <v>209.888422512902</v>
      </c>
      <c r="M522" s="6" t="s">
        <v>7041</v>
      </c>
      <c r="N522" s="7">
        <v>5595735.7299507102</v>
      </c>
      <c r="O522" s="6" t="s">
        <v>7120</v>
      </c>
    </row>
    <row r="523" spans="1:15" ht="14.25">
      <c r="A523" s="6" t="s">
        <v>2686</v>
      </c>
      <c r="B523" s="6" t="s">
        <v>27</v>
      </c>
      <c r="C523" s="6" t="s">
        <v>2687</v>
      </c>
      <c r="D523" s="6" t="s">
        <v>4876</v>
      </c>
      <c r="E523" s="6" t="s">
        <v>76</v>
      </c>
      <c r="F523" s="6" t="s">
        <v>4910</v>
      </c>
      <c r="G523" s="6" t="s">
        <v>16</v>
      </c>
      <c r="H523" s="6" t="s">
        <v>7121</v>
      </c>
      <c r="I523" s="6" t="s">
        <v>16</v>
      </c>
      <c r="J523" s="6" t="s">
        <v>7122</v>
      </c>
      <c r="K523" s="6" t="s">
        <v>16</v>
      </c>
      <c r="L523" s="7">
        <v>205.93052654551599</v>
      </c>
      <c r="M523" s="6" t="s">
        <v>7041</v>
      </c>
      <c r="N523" s="7">
        <v>5595941.6604772499</v>
      </c>
      <c r="O523" s="6" t="s">
        <v>7120</v>
      </c>
    </row>
    <row r="524" spans="1:15" ht="25.5">
      <c r="A524" s="6" t="s">
        <v>1748</v>
      </c>
      <c r="B524" s="6" t="s">
        <v>27</v>
      </c>
      <c r="C524" s="6" t="s">
        <v>1749</v>
      </c>
      <c r="D524" s="6" t="s">
        <v>4876</v>
      </c>
      <c r="E524" s="6" t="s">
        <v>1750</v>
      </c>
      <c r="F524" s="6" t="s">
        <v>7123</v>
      </c>
      <c r="G524" s="6" t="s">
        <v>16</v>
      </c>
      <c r="H524" s="6" t="s">
        <v>7124</v>
      </c>
      <c r="I524" s="6" t="s">
        <v>16</v>
      </c>
      <c r="J524" s="6" t="s">
        <v>7125</v>
      </c>
      <c r="K524" s="6" t="s">
        <v>16</v>
      </c>
      <c r="L524" s="7">
        <v>203.068683452236</v>
      </c>
      <c r="M524" s="6" t="s">
        <v>7041</v>
      </c>
      <c r="N524" s="7">
        <v>5596144.7291607102</v>
      </c>
      <c r="O524" s="6" t="s">
        <v>7120</v>
      </c>
    </row>
    <row r="525" spans="1:15" ht="14.25">
      <c r="A525" s="6" t="s">
        <v>1548</v>
      </c>
      <c r="B525" s="6" t="s">
        <v>27</v>
      </c>
      <c r="C525" s="6" t="s">
        <v>1549</v>
      </c>
      <c r="D525" s="6" t="s">
        <v>4876</v>
      </c>
      <c r="E525" s="6" t="s">
        <v>29</v>
      </c>
      <c r="F525" s="6" t="s">
        <v>6768</v>
      </c>
      <c r="G525" s="6" t="s">
        <v>16</v>
      </c>
      <c r="H525" s="6" t="s">
        <v>7126</v>
      </c>
      <c r="I525" s="6" t="s">
        <v>16</v>
      </c>
      <c r="J525" s="6" t="s">
        <v>7127</v>
      </c>
      <c r="K525" s="6" t="s">
        <v>16</v>
      </c>
      <c r="L525" s="7">
        <v>202.89214176247199</v>
      </c>
      <c r="M525" s="6" t="s">
        <v>7041</v>
      </c>
      <c r="N525" s="7">
        <v>5596347.6213024696</v>
      </c>
      <c r="O525" s="6" t="s">
        <v>7128</v>
      </c>
    </row>
    <row r="526" spans="1:15" ht="25.5">
      <c r="A526" s="6" t="s">
        <v>1546</v>
      </c>
      <c r="B526" s="6" t="s">
        <v>27</v>
      </c>
      <c r="C526" s="6" t="s">
        <v>1547</v>
      </c>
      <c r="D526" s="6" t="s">
        <v>4909</v>
      </c>
      <c r="E526" s="6" t="s">
        <v>29</v>
      </c>
      <c r="F526" s="6" t="s">
        <v>6768</v>
      </c>
      <c r="G526" s="6" t="s">
        <v>16</v>
      </c>
      <c r="H526" s="6" t="s">
        <v>7129</v>
      </c>
      <c r="I526" s="6" t="s">
        <v>16</v>
      </c>
      <c r="J526" s="6" t="s">
        <v>7130</v>
      </c>
      <c r="K526" s="6" t="s">
        <v>16</v>
      </c>
      <c r="L526" s="7">
        <v>202.05508674411701</v>
      </c>
      <c r="M526" s="6" t="s">
        <v>7041</v>
      </c>
      <c r="N526" s="7">
        <v>5596549.6763892099</v>
      </c>
      <c r="O526" s="6" t="s">
        <v>7128</v>
      </c>
    </row>
    <row r="527" spans="1:15" ht="14.25">
      <c r="A527" s="6" t="s">
        <v>3178</v>
      </c>
      <c r="B527" s="6" t="s">
        <v>27</v>
      </c>
      <c r="C527" s="6" t="s">
        <v>3179</v>
      </c>
      <c r="D527" s="6" t="s">
        <v>4876</v>
      </c>
      <c r="E527" s="6" t="s">
        <v>76</v>
      </c>
      <c r="F527" s="6" t="s">
        <v>4921</v>
      </c>
      <c r="G527" s="6" t="s">
        <v>16</v>
      </c>
      <c r="H527" s="6" t="s">
        <v>7131</v>
      </c>
      <c r="I527" s="6" t="s">
        <v>16</v>
      </c>
      <c r="J527" s="6" t="s">
        <v>7132</v>
      </c>
      <c r="K527" s="6" t="s">
        <v>16</v>
      </c>
      <c r="L527" s="7">
        <v>201.492885612386</v>
      </c>
      <c r="M527" s="6" t="s">
        <v>7041</v>
      </c>
      <c r="N527" s="7">
        <v>5596751.16927482</v>
      </c>
      <c r="O527" s="6" t="s">
        <v>7133</v>
      </c>
    </row>
    <row r="528" spans="1:15" ht="25.5">
      <c r="A528" s="6" t="s">
        <v>1518</v>
      </c>
      <c r="B528" s="6" t="s">
        <v>27</v>
      </c>
      <c r="C528" s="6" t="s">
        <v>1519</v>
      </c>
      <c r="D528" s="6" t="s">
        <v>4909</v>
      </c>
      <c r="E528" s="6" t="s">
        <v>29</v>
      </c>
      <c r="F528" s="6" t="s">
        <v>5683</v>
      </c>
      <c r="G528" s="6" t="s">
        <v>16</v>
      </c>
      <c r="H528" s="6" t="s">
        <v>7134</v>
      </c>
      <c r="I528" s="6" t="s">
        <v>16</v>
      </c>
      <c r="J528" s="6" t="s">
        <v>7135</v>
      </c>
      <c r="K528" s="6" t="s">
        <v>16</v>
      </c>
      <c r="L528" s="7">
        <v>200.413459439463</v>
      </c>
      <c r="M528" s="6" t="s">
        <v>7041</v>
      </c>
      <c r="N528" s="7">
        <v>5596951.5827342598</v>
      </c>
      <c r="O528" s="6" t="s">
        <v>7133</v>
      </c>
    </row>
    <row r="529" spans="1:15" ht="38.25">
      <c r="A529" s="6" t="s">
        <v>7136</v>
      </c>
      <c r="B529" s="6" t="s">
        <v>20</v>
      </c>
      <c r="C529" s="6" t="s">
        <v>7137</v>
      </c>
      <c r="D529" s="6" t="s">
        <v>4876</v>
      </c>
      <c r="E529" s="6" t="s">
        <v>48</v>
      </c>
      <c r="F529" s="6" t="s">
        <v>7138</v>
      </c>
      <c r="G529" s="6" t="s">
        <v>16</v>
      </c>
      <c r="H529" s="6" t="s">
        <v>7139</v>
      </c>
      <c r="I529" s="6" t="s">
        <v>16</v>
      </c>
      <c r="J529" s="6" t="s">
        <v>7140</v>
      </c>
      <c r="K529" s="6" t="s">
        <v>16</v>
      </c>
      <c r="L529" s="7">
        <v>200.36985357250799</v>
      </c>
      <c r="M529" s="6" t="s">
        <v>7041</v>
      </c>
      <c r="N529" s="7">
        <v>5597151.9525878401</v>
      </c>
      <c r="O529" s="6" t="s">
        <v>7133</v>
      </c>
    </row>
    <row r="530" spans="1:15" ht="25.5">
      <c r="A530" s="6" t="s">
        <v>2762</v>
      </c>
      <c r="B530" s="6" t="s">
        <v>27</v>
      </c>
      <c r="C530" s="6" t="s">
        <v>2763</v>
      </c>
      <c r="D530" s="6" t="s">
        <v>4876</v>
      </c>
      <c r="E530" s="6" t="s">
        <v>76</v>
      </c>
      <c r="F530" s="6" t="s">
        <v>5267</v>
      </c>
      <c r="G530" s="6" t="s">
        <v>16</v>
      </c>
      <c r="H530" s="6" t="s">
        <v>7141</v>
      </c>
      <c r="I530" s="6" t="s">
        <v>16</v>
      </c>
      <c r="J530" s="6" t="s">
        <v>7142</v>
      </c>
      <c r="K530" s="6" t="s">
        <v>16</v>
      </c>
      <c r="L530" s="7">
        <v>199.49394825512101</v>
      </c>
      <c r="M530" s="6" t="s">
        <v>7041</v>
      </c>
      <c r="N530" s="7">
        <v>5597351.4465360902</v>
      </c>
      <c r="O530" s="6" t="s">
        <v>7143</v>
      </c>
    </row>
    <row r="531" spans="1:15" ht="14.25">
      <c r="A531" s="6" t="s">
        <v>7144</v>
      </c>
      <c r="B531" s="6" t="s">
        <v>20</v>
      </c>
      <c r="C531" s="6" t="s">
        <v>7145</v>
      </c>
      <c r="D531" s="6" t="s">
        <v>4871</v>
      </c>
      <c r="E531" s="6" t="s">
        <v>1673</v>
      </c>
      <c r="F531" s="6" t="s">
        <v>6855</v>
      </c>
      <c r="G531" s="6" t="s">
        <v>16</v>
      </c>
      <c r="H531" s="6" t="s">
        <v>7146</v>
      </c>
      <c r="I531" s="6" t="s">
        <v>16</v>
      </c>
      <c r="J531" s="6" t="s">
        <v>7147</v>
      </c>
      <c r="K531" s="6" t="s">
        <v>16</v>
      </c>
      <c r="L531" s="7">
        <v>195.683962921876</v>
      </c>
      <c r="M531" s="6" t="s">
        <v>7041</v>
      </c>
      <c r="N531" s="7">
        <v>5597547.13049901</v>
      </c>
      <c r="O531" s="6" t="s">
        <v>7143</v>
      </c>
    </row>
    <row r="532" spans="1:15" ht="25.5">
      <c r="A532" s="6" t="s">
        <v>7148</v>
      </c>
      <c r="B532" s="6" t="s">
        <v>27</v>
      </c>
      <c r="C532" s="6" t="s">
        <v>7149</v>
      </c>
      <c r="D532" s="6" t="s">
        <v>4876</v>
      </c>
      <c r="E532" s="6" t="s">
        <v>76</v>
      </c>
      <c r="F532" s="6" t="s">
        <v>4921</v>
      </c>
      <c r="G532" s="6" t="s">
        <v>16</v>
      </c>
      <c r="H532" s="6" t="s">
        <v>7150</v>
      </c>
      <c r="I532" s="6" t="s">
        <v>16</v>
      </c>
      <c r="J532" s="6" t="s">
        <v>7151</v>
      </c>
      <c r="K532" s="6" t="s">
        <v>16</v>
      </c>
      <c r="L532" s="7">
        <v>193.45715743617799</v>
      </c>
      <c r="M532" s="6" t="s">
        <v>7041</v>
      </c>
      <c r="N532" s="7">
        <v>5597740.5876564505</v>
      </c>
      <c r="O532" s="6" t="s">
        <v>7143</v>
      </c>
    </row>
    <row r="533" spans="1:15" ht="14.25">
      <c r="A533" s="6" t="s">
        <v>2561</v>
      </c>
      <c r="B533" s="6" t="s">
        <v>27</v>
      </c>
      <c r="C533" s="6" t="s">
        <v>2562</v>
      </c>
      <c r="D533" s="6" t="s">
        <v>4876</v>
      </c>
      <c r="E533" s="6" t="s">
        <v>76</v>
      </c>
      <c r="F533" s="6" t="s">
        <v>5871</v>
      </c>
      <c r="G533" s="6" t="s">
        <v>16</v>
      </c>
      <c r="H533" s="6" t="s">
        <v>7152</v>
      </c>
      <c r="I533" s="6" t="s">
        <v>16</v>
      </c>
      <c r="J533" s="6" t="s">
        <v>7153</v>
      </c>
      <c r="K533" s="6" t="s">
        <v>16</v>
      </c>
      <c r="L533" s="7">
        <v>189.01951650304801</v>
      </c>
      <c r="M533" s="6" t="s">
        <v>7041</v>
      </c>
      <c r="N533" s="7">
        <v>5597929.6071729502</v>
      </c>
      <c r="O533" s="6" t="s">
        <v>7154</v>
      </c>
    </row>
    <row r="534" spans="1:15" ht="25.5">
      <c r="A534" s="6" t="s">
        <v>2680</v>
      </c>
      <c r="B534" s="6" t="s">
        <v>27</v>
      </c>
      <c r="C534" s="6" t="s">
        <v>2681</v>
      </c>
      <c r="D534" s="6" t="s">
        <v>4876</v>
      </c>
      <c r="E534" s="6" t="s">
        <v>76</v>
      </c>
      <c r="F534" s="6" t="s">
        <v>7155</v>
      </c>
      <c r="G534" s="6" t="s">
        <v>16</v>
      </c>
      <c r="H534" s="6" t="s">
        <v>7156</v>
      </c>
      <c r="I534" s="6" t="s">
        <v>16</v>
      </c>
      <c r="J534" s="6" t="s">
        <v>7157</v>
      </c>
      <c r="K534" s="6" t="s">
        <v>16</v>
      </c>
      <c r="L534" s="7">
        <v>188.629723718381</v>
      </c>
      <c r="M534" s="6" t="s">
        <v>7041</v>
      </c>
      <c r="N534" s="7">
        <v>5598118.2368966704</v>
      </c>
      <c r="O534" s="6" t="s">
        <v>7154</v>
      </c>
    </row>
    <row r="535" spans="1:15" ht="25.5">
      <c r="A535" s="6" t="s">
        <v>2930</v>
      </c>
      <c r="B535" s="6" t="s">
        <v>20</v>
      </c>
      <c r="C535" s="6" t="s">
        <v>2931</v>
      </c>
      <c r="D535" s="6" t="s">
        <v>4876</v>
      </c>
      <c r="E535" s="6" t="s">
        <v>48</v>
      </c>
      <c r="F535" s="6" t="s">
        <v>5491</v>
      </c>
      <c r="G535" s="6" t="s">
        <v>16</v>
      </c>
      <c r="H535" s="6" t="s">
        <v>7158</v>
      </c>
      <c r="I535" s="6" t="s">
        <v>16</v>
      </c>
      <c r="J535" s="6" t="s">
        <v>7159</v>
      </c>
      <c r="K535" s="6" t="s">
        <v>16</v>
      </c>
      <c r="L535" s="7">
        <v>188.39984592229601</v>
      </c>
      <c r="M535" s="6" t="s">
        <v>7041</v>
      </c>
      <c r="N535" s="7">
        <v>5598306.63674259</v>
      </c>
      <c r="O535" s="6" t="s">
        <v>7154</v>
      </c>
    </row>
    <row r="536" spans="1:15" ht="14.25">
      <c r="A536" s="6" t="s">
        <v>2834</v>
      </c>
      <c r="B536" s="6" t="s">
        <v>27</v>
      </c>
      <c r="C536" s="6" t="s">
        <v>2835</v>
      </c>
      <c r="D536" s="6" t="s">
        <v>4876</v>
      </c>
      <c r="E536" s="6" t="s">
        <v>76</v>
      </c>
      <c r="F536" s="6" t="s">
        <v>6452</v>
      </c>
      <c r="G536" s="6" t="s">
        <v>16</v>
      </c>
      <c r="H536" s="6" t="s">
        <v>7160</v>
      </c>
      <c r="I536" s="6" t="s">
        <v>16</v>
      </c>
      <c r="J536" s="6" t="s">
        <v>7161</v>
      </c>
      <c r="K536" s="6" t="s">
        <v>16</v>
      </c>
      <c r="L536" s="7">
        <v>187.70021784725299</v>
      </c>
      <c r="M536" s="6" t="s">
        <v>7041</v>
      </c>
      <c r="N536" s="7">
        <v>5598494.3369604396</v>
      </c>
      <c r="O536" s="6" t="s">
        <v>7162</v>
      </c>
    </row>
    <row r="537" spans="1:15" ht="38.25">
      <c r="A537" s="6" t="s">
        <v>1580</v>
      </c>
      <c r="B537" s="6" t="s">
        <v>20</v>
      </c>
      <c r="C537" s="6" t="s">
        <v>1581</v>
      </c>
      <c r="D537" s="6" t="s">
        <v>4876</v>
      </c>
      <c r="E537" s="6" t="s">
        <v>48</v>
      </c>
      <c r="F537" s="6" t="s">
        <v>4910</v>
      </c>
      <c r="G537" s="6" t="s">
        <v>16</v>
      </c>
      <c r="H537" s="6" t="s">
        <v>4760</v>
      </c>
      <c r="I537" s="6" t="s">
        <v>16</v>
      </c>
      <c r="J537" s="6" t="s">
        <v>7163</v>
      </c>
      <c r="K537" s="6" t="s">
        <v>16</v>
      </c>
      <c r="L537" s="7">
        <v>179.904362153916</v>
      </c>
      <c r="M537" s="6" t="s">
        <v>7041</v>
      </c>
      <c r="N537" s="7">
        <v>5598674.24132259</v>
      </c>
      <c r="O537" s="6" t="s">
        <v>7162</v>
      </c>
    </row>
    <row r="538" spans="1:15" ht="38.25">
      <c r="A538" s="6" t="s">
        <v>7164</v>
      </c>
      <c r="B538" s="6" t="s">
        <v>20</v>
      </c>
      <c r="C538" s="6" t="s">
        <v>7165</v>
      </c>
      <c r="D538" s="6" t="s">
        <v>4876</v>
      </c>
      <c r="E538" s="6" t="s">
        <v>48</v>
      </c>
      <c r="F538" s="6" t="s">
        <v>7166</v>
      </c>
      <c r="G538" s="6" t="s">
        <v>16</v>
      </c>
      <c r="H538" s="6" t="s">
        <v>7167</v>
      </c>
      <c r="I538" s="6" t="s">
        <v>16</v>
      </c>
      <c r="J538" s="6" t="s">
        <v>7168</v>
      </c>
      <c r="K538" s="6" t="s">
        <v>16</v>
      </c>
      <c r="L538" s="7">
        <v>177.78159416542201</v>
      </c>
      <c r="M538" s="6" t="s">
        <v>7041</v>
      </c>
      <c r="N538" s="7">
        <v>5598852.0229167603</v>
      </c>
      <c r="O538" s="6" t="s">
        <v>7162</v>
      </c>
    </row>
    <row r="539" spans="1:15" ht="25.5">
      <c r="A539" s="6" t="s">
        <v>7169</v>
      </c>
      <c r="B539" s="6" t="s">
        <v>20</v>
      </c>
      <c r="C539" s="6" t="s">
        <v>7170</v>
      </c>
      <c r="D539" s="6" t="s">
        <v>4876</v>
      </c>
      <c r="E539" s="6" t="s">
        <v>1190</v>
      </c>
      <c r="F539" s="6" t="s">
        <v>7171</v>
      </c>
      <c r="G539" s="6" t="s">
        <v>16</v>
      </c>
      <c r="H539" s="6" t="s">
        <v>7172</v>
      </c>
      <c r="I539" s="6" t="s">
        <v>16</v>
      </c>
      <c r="J539" s="6" t="s">
        <v>7173</v>
      </c>
      <c r="K539" s="6" t="s">
        <v>16</v>
      </c>
      <c r="L539" s="7">
        <v>177.31623366417799</v>
      </c>
      <c r="M539" s="6" t="s">
        <v>7041</v>
      </c>
      <c r="N539" s="7">
        <v>5599029.3391504204</v>
      </c>
      <c r="O539" s="6" t="s">
        <v>7174</v>
      </c>
    </row>
    <row r="540" spans="1:15" ht="25.5">
      <c r="A540" s="6" t="s">
        <v>7175</v>
      </c>
      <c r="B540" s="6" t="s">
        <v>575</v>
      </c>
      <c r="C540" s="6" t="s">
        <v>7176</v>
      </c>
      <c r="D540" s="6" t="s">
        <v>4876</v>
      </c>
      <c r="E540" s="6" t="s">
        <v>61</v>
      </c>
      <c r="F540" s="6" t="s">
        <v>7177</v>
      </c>
      <c r="G540" s="6" t="s">
        <v>16</v>
      </c>
      <c r="H540" s="6" t="s">
        <v>7178</v>
      </c>
      <c r="I540" s="6" t="s">
        <v>16</v>
      </c>
      <c r="J540" s="6" t="s">
        <v>7179</v>
      </c>
      <c r="K540" s="6" t="s">
        <v>16</v>
      </c>
      <c r="L540" s="7">
        <v>176.44804604396199</v>
      </c>
      <c r="M540" s="6" t="s">
        <v>7041</v>
      </c>
      <c r="N540" s="7">
        <v>5599205.7871964704</v>
      </c>
      <c r="O540" s="6" t="s">
        <v>7174</v>
      </c>
    </row>
    <row r="541" spans="1:15" ht="25.5">
      <c r="A541" s="6" t="s">
        <v>2628</v>
      </c>
      <c r="B541" s="6" t="s">
        <v>27</v>
      </c>
      <c r="C541" s="6" t="s">
        <v>2629</v>
      </c>
      <c r="D541" s="6" t="s">
        <v>4876</v>
      </c>
      <c r="E541" s="6" t="s">
        <v>76</v>
      </c>
      <c r="F541" s="6" t="s">
        <v>7180</v>
      </c>
      <c r="G541" s="6" t="s">
        <v>16</v>
      </c>
      <c r="H541" s="6" t="s">
        <v>7181</v>
      </c>
      <c r="I541" s="6" t="s">
        <v>16</v>
      </c>
      <c r="J541" s="6" t="s">
        <v>7182</v>
      </c>
      <c r="K541" s="6" t="s">
        <v>16</v>
      </c>
      <c r="L541" s="7">
        <v>171.94859147199901</v>
      </c>
      <c r="M541" s="6" t="s">
        <v>7041</v>
      </c>
      <c r="N541" s="7">
        <v>5599377.7357879402</v>
      </c>
      <c r="O541" s="6" t="s">
        <v>7174</v>
      </c>
    </row>
    <row r="542" spans="1:15" ht="38.25">
      <c r="A542" s="6" t="s">
        <v>7183</v>
      </c>
      <c r="B542" s="6" t="s">
        <v>27</v>
      </c>
      <c r="C542" s="6" t="s">
        <v>7184</v>
      </c>
      <c r="D542" s="6" t="s">
        <v>4876</v>
      </c>
      <c r="E542" s="6" t="s">
        <v>76</v>
      </c>
      <c r="F542" s="6" t="s">
        <v>7185</v>
      </c>
      <c r="G542" s="6" t="s">
        <v>16</v>
      </c>
      <c r="H542" s="6" t="s">
        <v>7186</v>
      </c>
      <c r="I542" s="6" t="s">
        <v>16</v>
      </c>
      <c r="J542" s="6" t="s">
        <v>7187</v>
      </c>
      <c r="K542" s="6" t="s">
        <v>16</v>
      </c>
      <c r="L542" s="7">
        <v>171.85869689557299</v>
      </c>
      <c r="M542" s="6" t="s">
        <v>7041</v>
      </c>
      <c r="N542" s="7">
        <v>5599549.5944848396</v>
      </c>
      <c r="O542" s="6" t="s">
        <v>7188</v>
      </c>
    </row>
    <row r="543" spans="1:15" ht="14.25">
      <c r="A543" s="6" t="s">
        <v>2603</v>
      </c>
      <c r="B543" s="6" t="s">
        <v>27</v>
      </c>
      <c r="C543" s="6" t="s">
        <v>2604</v>
      </c>
      <c r="D543" s="6" t="s">
        <v>4876</v>
      </c>
      <c r="E543" s="6" t="s">
        <v>76</v>
      </c>
      <c r="F543" s="6" t="s">
        <v>5649</v>
      </c>
      <c r="G543" s="6" t="s">
        <v>16</v>
      </c>
      <c r="H543" s="6" t="s">
        <v>7189</v>
      </c>
      <c r="I543" s="6" t="s">
        <v>16</v>
      </c>
      <c r="J543" s="6" t="s">
        <v>7190</v>
      </c>
      <c r="K543" s="6" t="s">
        <v>16</v>
      </c>
      <c r="L543" s="7">
        <v>171.71871367591299</v>
      </c>
      <c r="M543" s="6" t="s">
        <v>7041</v>
      </c>
      <c r="N543" s="7">
        <v>5599721.3131985096</v>
      </c>
      <c r="O543" s="6" t="s">
        <v>7188</v>
      </c>
    </row>
    <row r="544" spans="1:15" ht="25.5">
      <c r="A544" s="6" t="s">
        <v>7191</v>
      </c>
      <c r="B544" s="6" t="s">
        <v>575</v>
      </c>
      <c r="C544" s="6" t="s">
        <v>7192</v>
      </c>
      <c r="D544" s="6" t="s">
        <v>4876</v>
      </c>
      <c r="E544" s="6" t="s">
        <v>61</v>
      </c>
      <c r="F544" s="6" t="s">
        <v>7193</v>
      </c>
      <c r="G544" s="6" t="s">
        <v>16</v>
      </c>
      <c r="H544" s="6" t="s">
        <v>6563</v>
      </c>
      <c r="I544" s="6" t="s">
        <v>16</v>
      </c>
      <c r="J544" s="6" t="s">
        <v>7194</v>
      </c>
      <c r="K544" s="6" t="s">
        <v>16</v>
      </c>
      <c r="L544" s="7">
        <v>171.57636729595299</v>
      </c>
      <c r="M544" s="6" t="s">
        <v>7041</v>
      </c>
      <c r="N544" s="7">
        <v>5599892.8895658096</v>
      </c>
      <c r="O544" s="6" t="s">
        <v>7188</v>
      </c>
    </row>
    <row r="545" spans="1:15" ht="25.5">
      <c r="A545" s="6" t="s">
        <v>7195</v>
      </c>
      <c r="B545" s="6" t="s">
        <v>20</v>
      </c>
      <c r="C545" s="6" t="s">
        <v>7196</v>
      </c>
      <c r="D545" s="6" t="s">
        <v>4876</v>
      </c>
      <c r="E545" s="6" t="s">
        <v>48</v>
      </c>
      <c r="F545" s="6" t="s">
        <v>5491</v>
      </c>
      <c r="G545" s="6" t="s">
        <v>16</v>
      </c>
      <c r="H545" s="6" t="s">
        <v>7197</v>
      </c>
      <c r="I545" s="6" t="s">
        <v>16</v>
      </c>
      <c r="J545" s="6" t="s">
        <v>7198</v>
      </c>
      <c r="K545" s="6" t="s">
        <v>16</v>
      </c>
      <c r="L545" s="7">
        <v>169.55986133006601</v>
      </c>
      <c r="M545" s="6" t="s">
        <v>7041</v>
      </c>
      <c r="N545" s="7">
        <v>5600062.4494271399</v>
      </c>
      <c r="O545" s="6" t="s">
        <v>7188</v>
      </c>
    </row>
    <row r="546" spans="1:15" ht="25.5">
      <c r="A546" s="6" t="s">
        <v>7199</v>
      </c>
      <c r="B546" s="6" t="s">
        <v>1491</v>
      </c>
      <c r="C546" s="6" t="s">
        <v>7200</v>
      </c>
      <c r="D546" s="6" t="s">
        <v>4871</v>
      </c>
      <c r="E546" s="6" t="s">
        <v>1673</v>
      </c>
      <c r="F546" s="6" t="s">
        <v>5365</v>
      </c>
      <c r="G546" s="6" t="s">
        <v>16</v>
      </c>
      <c r="H546" s="6" t="s">
        <v>6396</v>
      </c>
      <c r="I546" s="6" t="s">
        <v>16</v>
      </c>
      <c r="J546" s="6" t="s">
        <v>7201</v>
      </c>
      <c r="K546" s="6" t="s">
        <v>16</v>
      </c>
      <c r="L546" s="7">
        <v>167.430993044578</v>
      </c>
      <c r="M546" s="6" t="s">
        <v>7041</v>
      </c>
      <c r="N546" s="7">
        <v>5600229.88042018</v>
      </c>
      <c r="O546" s="6" t="s">
        <v>7202</v>
      </c>
    </row>
    <row r="547" spans="1:15" ht="14.25">
      <c r="A547" s="6" t="s">
        <v>3227</v>
      </c>
      <c r="B547" s="6" t="s">
        <v>627</v>
      </c>
      <c r="C547" s="6" t="s">
        <v>3228</v>
      </c>
      <c r="D547" s="6" t="s">
        <v>4876</v>
      </c>
      <c r="E547" s="6" t="s">
        <v>48</v>
      </c>
      <c r="F547" s="6" t="s">
        <v>4910</v>
      </c>
      <c r="G547" s="6" t="s">
        <v>16</v>
      </c>
      <c r="H547" s="6" t="s">
        <v>7203</v>
      </c>
      <c r="I547" s="6" t="s">
        <v>16</v>
      </c>
      <c r="J547" s="6" t="s">
        <v>7204</v>
      </c>
      <c r="K547" s="6" t="s">
        <v>16</v>
      </c>
      <c r="L547" s="7">
        <v>166.951248078834</v>
      </c>
      <c r="M547" s="6" t="s">
        <v>7041</v>
      </c>
      <c r="N547" s="7">
        <v>5600396.8316682596</v>
      </c>
      <c r="O547" s="6" t="s">
        <v>7202</v>
      </c>
    </row>
    <row r="548" spans="1:15" ht="14.25">
      <c r="A548" s="6" t="s">
        <v>2587</v>
      </c>
      <c r="B548" s="6" t="s">
        <v>20</v>
      </c>
      <c r="C548" s="6" t="s">
        <v>2588</v>
      </c>
      <c r="D548" s="6" t="s">
        <v>4876</v>
      </c>
      <c r="E548" s="6" t="s">
        <v>1190</v>
      </c>
      <c r="F548" s="6" t="s">
        <v>7205</v>
      </c>
      <c r="G548" s="6" t="s">
        <v>16</v>
      </c>
      <c r="H548" s="6" t="s">
        <v>7206</v>
      </c>
      <c r="I548" s="6" t="s">
        <v>16</v>
      </c>
      <c r="J548" s="6" t="s">
        <v>7207</v>
      </c>
      <c r="K548" s="6" t="s">
        <v>16</v>
      </c>
      <c r="L548" s="7">
        <v>160.79221524421399</v>
      </c>
      <c r="M548" s="6" t="s">
        <v>7041</v>
      </c>
      <c r="N548" s="7">
        <v>5600557.62388351</v>
      </c>
      <c r="O548" s="6" t="s">
        <v>7202</v>
      </c>
    </row>
    <row r="549" spans="1:15" ht="14.25">
      <c r="A549" s="6" t="s">
        <v>3219</v>
      </c>
      <c r="B549" s="6" t="s">
        <v>27</v>
      </c>
      <c r="C549" s="6" t="s">
        <v>3220</v>
      </c>
      <c r="D549" s="6" t="s">
        <v>4876</v>
      </c>
      <c r="E549" s="6" t="s">
        <v>76</v>
      </c>
      <c r="F549" s="6" t="s">
        <v>5671</v>
      </c>
      <c r="G549" s="6" t="s">
        <v>16</v>
      </c>
      <c r="H549" s="6" t="s">
        <v>7208</v>
      </c>
      <c r="I549" s="6" t="s">
        <v>16</v>
      </c>
      <c r="J549" s="6" t="s">
        <v>7209</v>
      </c>
      <c r="K549" s="6" t="s">
        <v>16</v>
      </c>
      <c r="L549" s="7">
        <v>157.32636470360001</v>
      </c>
      <c r="M549" s="6" t="s">
        <v>7041</v>
      </c>
      <c r="N549" s="7">
        <v>5600714.9502482098</v>
      </c>
      <c r="O549" s="6" t="s">
        <v>7210</v>
      </c>
    </row>
    <row r="550" spans="1:15" ht="38.25">
      <c r="A550" s="6" t="s">
        <v>1918</v>
      </c>
      <c r="B550" s="6" t="s">
        <v>27</v>
      </c>
      <c r="C550" s="6" t="s">
        <v>1919</v>
      </c>
      <c r="D550" s="6" t="s">
        <v>4909</v>
      </c>
      <c r="E550" s="6" t="s">
        <v>76</v>
      </c>
      <c r="F550" s="6" t="s">
        <v>7211</v>
      </c>
      <c r="G550" s="6" t="s">
        <v>16</v>
      </c>
      <c r="H550" s="6" t="s">
        <v>3483</v>
      </c>
      <c r="I550" s="6" t="s">
        <v>16</v>
      </c>
      <c r="J550" s="6" t="s">
        <v>7212</v>
      </c>
      <c r="K550" s="6" t="s">
        <v>16</v>
      </c>
      <c r="L550" s="7">
        <v>156.41432874539899</v>
      </c>
      <c r="M550" s="6" t="s">
        <v>7041</v>
      </c>
      <c r="N550" s="7">
        <v>5600871.3645769497</v>
      </c>
      <c r="O550" s="6" t="s">
        <v>7210</v>
      </c>
    </row>
    <row r="551" spans="1:15" ht="25.5">
      <c r="A551" s="6" t="s">
        <v>2990</v>
      </c>
      <c r="B551" s="6" t="s">
        <v>20</v>
      </c>
      <c r="C551" s="6" t="s">
        <v>2991</v>
      </c>
      <c r="D551" s="6" t="s">
        <v>4876</v>
      </c>
      <c r="E551" s="6" t="s">
        <v>48</v>
      </c>
      <c r="F551" s="6" t="s">
        <v>6142</v>
      </c>
      <c r="G551" s="6" t="s">
        <v>16</v>
      </c>
      <c r="H551" s="6" t="s">
        <v>7213</v>
      </c>
      <c r="I551" s="6" t="s">
        <v>16</v>
      </c>
      <c r="J551" s="6" t="s">
        <v>7214</v>
      </c>
      <c r="K551" s="6" t="s">
        <v>16</v>
      </c>
      <c r="L551" s="7">
        <v>152.818760962966</v>
      </c>
      <c r="M551" s="6" t="s">
        <v>7041</v>
      </c>
      <c r="N551" s="7">
        <v>5601024.1833379203</v>
      </c>
      <c r="O551" s="6" t="s">
        <v>7210</v>
      </c>
    </row>
    <row r="552" spans="1:15" ht="14.25">
      <c r="A552" s="6" t="s">
        <v>2756</v>
      </c>
      <c r="B552" s="6" t="s">
        <v>27</v>
      </c>
      <c r="C552" s="6" t="s">
        <v>2757</v>
      </c>
      <c r="D552" s="6" t="s">
        <v>4876</v>
      </c>
      <c r="E552" s="6" t="s">
        <v>322</v>
      </c>
      <c r="F552" s="6" t="s">
        <v>7215</v>
      </c>
      <c r="G552" s="6" t="s">
        <v>16</v>
      </c>
      <c r="H552" s="6" t="s">
        <v>5786</v>
      </c>
      <c r="I552" s="6" t="s">
        <v>16</v>
      </c>
      <c r="J552" s="6" t="s">
        <v>7216</v>
      </c>
      <c r="K552" s="6" t="s">
        <v>16</v>
      </c>
      <c r="L552" s="7">
        <v>152.46894692544399</v>
      </c>
      <c r="M552" s="6" t="s">
        <v>7041</v>
      </c>
      <c r="N552" s="7">
        <v>5601176.6522848401</v>
      </c>
      <c r="O552" s="6" t="s">
        <v>7210</v>
      </c>
    </row>
    <row r="553" spans="1:15" ht="25.5">
      <c r="A553" s="6" t="s">
        <v>3002</v>
      </c>
      <c r="B553" s="6" t="s">
        <v>27</v>
      </c>
      <c r="C553" s="6" t="s">
        <v>3003</v>
      </c>
      <c r="D553" s="6" t="s">
        <v>4876</v>
      </c>
      <c r="E553" s="6" t="s">
        <v>76</v>
      </c>
      <c r="F553" s="6" t="s">
        <v>4910</v>
      </c>
      <c r="G553" s="6" t="s">
        <v>16</v>
      </c>
      <c r="H553" s="6" t="s">
        <v>7217</v>
      </c>
      <c r="I553" s="6" t="s">
        <v>16</v>
      </c>
      <c r="J553" s="6" t="s">
        <v>7218</v>
      </c>
      <c r="K553" s="6" t="s">
        <v>16</v>
      </c>
      <c r="L553" s="7">
        <v>151.98920195970001</v>
      </c>
      <c r="M553" s="6" t="s">
        <v>7041</v>
      </c>
      <c r="N553" s="7">
        <v>5601328.6414868003</v>
      </c>
      <c r="O553" s="6" t="s">
        <v>7219</v>
      </c>
    </row>
    <row r="554" spans="1:15" ht="38.25">
      <c r="A554" s="6" t="s">
        <v>2902</v>
      </c>
      <c r="B554" s="6" t="s">
        <v>20</v>
      </c>
      <c r="C554" s="6" t="s">
        <v>2903</v>
      </c>
      <c r="D554" s="6" t="s">
        <v>4876</v>
      </c>
      <c r="E554" s="6" t="s">
        <v>61</v>
      </c>
      <c r="F554" s="6" t="s">
        <v>7220</v>
      </c>
      <c r="G554" s="6" t="s">
        <v>16</v>
      </c>
      <c r="H554" s="6" t="s">
        <v>7221</v>
      </c>
      <c r="I554" s="6" t="s">
        <v>16</v>
      </c>
      <c r="J554" s="6" t="s">
        <v>7222</v>
      </c>
      <c r="K554" s="6" t="s">
        <v>16</v>
      </c>
      <c r="L554" s="7">
        <v>151.88425774844401</v>
      </c>
      <c r="M554" s="6" t="s">
        <v>7041</v>
      </c>
      <c r="N554" s="7">
        <v>5601480.5257445499</v>
      </c>
      <c r="O554" s="6" t="s">
        <v>7219</v>
      </c>
    </row>
    <row r="555" spans="1:15" ht="25.5">
      <c r="A555" s="6" t="s">
        <v>3140</v>
      </c>
      <c r="B555" s="6" t="s">
        <v>27</v>
      </c>
      <c r="C555" s="6" t="s">
        <v>3141</v>
      </c>
      <c r="D555" s="6" t="s">
        <v>4876</v>
      </c>
      <c r="E555" s="6" t="s">
        <v>76</v>
      </c>
      <c r="F555" s="6" t="s">
        <v>5671</v>
      </c>
      <c r="G555" s="6" t="s">
        <v>16</v>
      </c>
      <c r="H555" s="6" t="s">
        <v>7223</v>
      </c>
      <c r="I555" s="6" t="s">
        <v>16</v>
      </c>
      <c r="J555" s="6" t="s">
        <v>7224</v>
      </c>
      <c r="K555" s="6" t="s">
        <v>16</v>
      </c>
      <c r="L555" s="7">
        <v>151.71934541646999</v>
      </c>
      <c r="M555" s="6" t="s">
        <v>7041</v>
      </c>
      <c r="N555" s="7">
        <v>5601632.2450899696</v>
      </c>
      <c r="O555" s="6" t="s">
        <v>7219</v>
      </c>
    </row>
    <row r="556" spans="1:15" ht="25.5">
      <c r="A556" s="6" t="s">
        <v>7225</v>
      </c>
      <c r="B556" s="6" t="s">
        <v>20</v>
      </c>
      <c r="C556" s="6" t="s">
        <v>7226</v>
      </c>
      <c r="D556" s="6" t="s">
        <v>4876</v>
      </c>
      <c r="E556" s="6" t="s">
        <v>1190</v>
      </c>
      <c r="F556" s="6" t="s">
        <v>7227</v>
      </c>
      <c r="G556" s="6" t="s">
        <v>16</v>
      </c>
      <c r="H556" s="6" t="s">
        <v>7228</v>
      </c>
      <c r="I556" s="6" t="s">
        <v>16</v>
      </c>
      <c r="J556" s="6" t="s">
        <v>7229</v>
      </c>
      <c r="K556" s="6" t="s">
        <v>16</v>
      </c>
      <c r="L556" s="7">
        <v>149.746440920243</v>
      </c>
      <c r="M556" s="6" t="s">
        <v>7041</v>
      </c>
      <c r="N556" s="7">
        <v>5601781.9915308896</v>
      </c>
      <c r="O556" s="6" t="s">
        <v>7219</v>
      </c>
    </row>
    <row r="557" spans="1:15" ht="14.25">
      <c r="A557" s="6" t="s">
        <v>7230</v>
      </c>
      <c r="B557" s="6" t="s">
        <v>20</v>
      </c>
      <c r="C557" s="6" t="s">
        <v>7231</v>
      </c>
      <c r="D557" s="6" t="s">
        <v>4876</v>
      </c>
      <c r="E557" s="6" t="s">
        <v>1190</v>
      </c>
      <c r="F557" s="6" t="s">
        <v>7232</v>
      </c>
      <c r="G557" s="6" t="s">
        <v>16</v>
      </c>
      <c r="H557" s="6" t="s">
        <v>7233</v>
      </c>
      <c r="I557" s="6" t="s">
        <v>16</v>
      </c>
      <c r="J557" s="6" t="s">
        <v>7234</v>
      </c>
      <c r="K557" s="6" t="s">
        <v>16</v>
      </c>
      <c r="L557" s="7">
        <v>148.27027007029801</v>
      </c>
      <c r="M557" s="6" t="s">
        <v>7041</v>
      </c>
      <c r="N557" s="7">
        <v>5601930.2618009597</v>
      </c>
      <c r="O557" s="6" t="s">
        <v>7235</v>
      </c>
    </row>
    <row r="558" spans="1:15" ht="25.5">
      <c r="A558" s="6" t="s">
        <v>2503</v>
      </c>
      <c r="B558" s="6" t="s">
        <v>27</v>
      </c>
      <c r="C558" s="6" t="s">
        <v>2504</v>
      </c>
      <c r="D558" s="6" t="s">
        <v>4876</v>
      </c>
      <c r="E558" s="6" t="s">
        <v>76</v>
      </c>
      <c r="F558" s="6" t="s">
        <v>4910</v>
      </c>
      <c r="G558" s="6" t="s">
        <v>16</v>
      </c>
      <c r="H558" s="6" t="s">
        <v>7236</v>
      </c>
      <c r="I558" s="6" t="s">
        <v>16</v>
      </c>
      <c r="J558" s="6" t="s">
        <v>7237</v>
      </c>
      <c r="K558" s="6" t="s">
        <v>16</v>
      </c>
      <c r="L558" s="7">
        <v>145.63258116359501</v>
      </c>
      <c r="M558" s="6" t="s">
        <v>7041</v>
      </c>
      <c r="N558" s="7">
        <v>5602075.8943821201</v>
      </c>
      <c r="O558" s="6" t="s">
        <v>7235</v>
      </c>
    </row>
    <row r="559" spans="1:15" ht="14.25">
      <c r="A559" s="6" t="s">
        <v>3026</v>
      </c>
      <c r="B559" s="6" t="s">
        <v>27</v>
      </c>
      <c r="C559" s="6" t="s">
        <v>3027</v>
      </c>
      <c r="D559" s="6" t="s">
        <v>4876</v>
      </c>
      <c r="E559" s="6" t="s">
        <v>76</v>
      </c>
      <c r="F559" s="6" t="s">
        <v>5421</v>
      </c>
      <c r="G559" s="6" t="s">
        <v>16</v>
      </c>
      <c r="H559" s="6" t="s">
        <v>7238</v>
      </c>
      <c r="I559" s="6" t="s">
        <v>16</v>
      </c>
      <c r="J559" s="6" t="s">
        <v>7239</v>
      </c>
      <c r="K559" s="6" t="s">
        <v>16</v>
      </c>
      <c r="L559" s="7">
        <v>144.64310717174899</v>
      </c>
      <c r="M559" s="6" t="s">
        <v>7041</v>
      </c>
      <c r="N559" s="7">
        <v>5602220.5374892903</v>
      </c>
      <c r="O559" s="6" t="s">
        <v>7235</v>
      </c>
    </row>
    <row r="560" spans="1:15" ht="25.5">
      <c r="A560" s="6" t="s">
        <v>2484</v>
      </c>
      <c r="B560" s="6" t="s">
        <v>27</v>
      </c>
      <c r="C560" s="6" t="s">
        <v>2485</v>
      </c>
      <c r="D560" s="6" t="s">
        <v>4876</v>
      </c>
      <c r="E560" s="6" t="s">
        <v>76</v>
      </c>
      <c r="F560" s="6" t="s">
        <v>4910</v>
      </c>
      <c r="G560" s="6" t="s">
        <v>16</v>
      </c>
      <c r="H560" s="6" t="s">
        <v>7240</v>
      </c>
      <c r="I560" s="6" t="s">
        <v>16</v>
      </c>
      <c r="J560" s="6" t="s">
        <v>7241</v>
      </c>
      <c r="K560" s="6" t="s">
        <v>16</v>
      </c>
      <c r="L560" s="7">
        <v>143.75358004776601</v>
      </c>
      <c r="M560" s="6" t="s">
        <v>7041</v>
      </c>
      <c r="N560" s="7">
        <v>5602364.29106934</v>
      </c>
      <c r="O560" s="6" t="s">
        <v>7242</v>
      </c>
    </row>
    <row r="561" spans="1:15" ht="14.25">
      <c r="A561" s="6" t="s">
        <v>7243</v>
      </c>
      <c r="B561" s="6" t="s">
        <v>27</v>
      </c>
      <c r="C561" s="6" t="s">
        <v>7244</v>
      </c>
      <c r="D561" s="6" t="s">
        <v>4876</v>
      </c>
      <c r="E561" s="6" t="s">
        <v>1750</v>
      </c>
      <c r="F561" s="6" t="s">
        <v>7245</v>
      </c>
      <c r="G561" s="6" t="s">
        <v>16</v>
      </c>
      <c r="H561" s="6" t="s">
        <v>7246</v>
      </c>
      <c r="I561" s="6" t="s">
        <v>16</v>
      </c>
      <c r="J561" s="6" t="s">
        <v>7247</v>
      </c>
      <c r="K561" s="6" t="s">
        <v>16</v>
      </c>
      <c r="L561" s="7">
        <v>142.273125473433</v>
      </c>
      <c r="M561" s="6" t="s">
        <v>7041</v>
      </c>
      <c r="N561" s="7">
        <v>5602506.5641948096</v>
      </c>
      <c r="O561" s="6" t="s">
        <v>7242</v>
      </c>
    </row>
    <row r="562" spans="1:15" ht="14.25">
      <c r="A562" s="6" t="s">
        <v>2620</v>
      </c>
      <c r="B562" s="6" t="s">
        <v>27</v>
      </c>
      <c r="C562" s="6" t="s">
        <v>2621</v>
      </c>
      <c r="D562" s="6" t="s">
        <v>4876</v>
      </c>
      <c r="E562" s="6" t="s">
        <v>76</v>
      </c>
      <c r="F562" s="6" t="s">
        <v>5421</v>
      </c>
      <c r="G562" s="6" t="s">
        <v>16</v>
      </c>
      <c r="H562" s="6" t="s">
        <v>7248</v>
      </c>
      <c r="I562" s="6" t="s">
        <v>16</v>
      </c>
      <c r="J562" s="6" t="s">
        <v>7249</v>
      </c>
      <c r="K562" s="6" t="s">
        <v>16</v>
      </c>
      <c r="L562" s="7">
        <v>142.124446101594</v>
      </c>
      <c r="M562" s="6" t="s">
        <v>7041</v>
      </c>
      <c r="N562" s="7">
        <v>5602648.6886409204</v>
      </c>
      <c r="O562" s="6" t="s">
        <v>7242</v>
      </c>
    </row>
    <row r="563" spans="1:15" ht="25.5">
      <c r="A563" s="6" t="s">
        <v>7250</v>
      </c>
      <c r="B563" s="6" t="s">
        <v>1491</v>
      </c>
      <c r="C563" s="6" t="s">
        <v>7251</v>
      </c>
      <c r="D563" s="6" t="s">
        <v>4909</v>
      </c>
      <c r="E563" s="6" t="s">
        <v>76</v>
      </c>
      <c r="F563" s="6" t="s">
        <v>7252</v>
      </c>
      <c r="G563" s="6" t="s">
        <v>16</v>
      </c>
      <c r="H563" s="6" t="s">
        <v>7253</v>
      </c>
      <c r="I563" s="6" t="s">
        <v>16</v>
      </c>
      <c r="J563" s="6" t="s">
        <v>7254</v>
      </c>
      <c r="K563" s="6" t="s">
        <v>16</v>
      </c>
      <c r="L563" s="7">
        <v>141.24021616160701</v>
      </c>
      <c r="M563" s="6" t="s">
        <v>7041</v>
      </c>
      <c r="N563" s="7">
        <v>5602789.9288570797</v>
      </c>
      <c r="O563" s="6" t="s">
        <v>7242</v>
      </c>
    </row>
    <row r="564" spans="1:15" ht="38.25">
      <c r="A564" s="6" t="s">
        <v>7255</v>
      </c>
      <c r="B564" s="6" t="s">
        <v>20</v>
      </c>
      <c r="C564" s="6" t="s">
        <v>7256</v>
      </c>
      <c r="D564" s="6" t="s">
        <v>4876</v>
      </c>
      <c r="E564" s="6" t="s">
        <v>48</v>
      </c>
      <c r="F564" s="6" t="s">
        <v>7257</v>
      </c>
      <c r="G564" s="6" t="s">
        <v>16</v>
      </c>
      <c r="H564" s="6" t="s">
        <v>7258</v>
      </c>
      <c r="I564" s="6" t="s">
        <v>16</v>
      </c>
      <c r="J564" s="6" t="s">
        <v>7259</v>
      </c>
      <c r="K564" s="6" t="s">
        <v>16</v>
      </c>
      <c r="L564" s="7">
        <v>140.46823794057801</v>
      </c>
      <c r="M564" s="6" t="s">
        <v>7041</v>
      </c>
      <c r="N564" s="7">
        <v>5602930.3970950199</v>
      </c>
      <c r="O564" s="6" t="s">
        <v>7260</v>
      </c>
    </row>
    <row r="565" spans="1:15" ht="25.5">
      <c r="A565" s="6" t="s">
        <v>3017</v>
      </c>
      <c r="B565" s="6" t="s">
        <v>20</v>
      </c>
      <c r="C565" s="6" t="s">
        <v>3018</v>
      </c>
      <c r="D565" s="6" t="s">
        <v>4876</v>
      </c>
      <c r="E565" s="6" t="s">
        <v>48</v>
      </c>
      <c r="F565" s="6" t="s">
        <v>5495</v>
      </c>
      <c r="G565" s="6" t="s">
        <v>16</v>
      </c>
      <c r="H565" s="6" t="s">
        <v>7261</v>
      </c>
      <c r="I565" s="6" t="s">
        <v>16</v>
      </c>
      <c r="J565" s="6" t="s">
        <v>7262</v>
      </c>
      <c r="K565" s="6" t="s">
        <v>16</v>
      </c>
      <c r="L565" s="7">
        <v>140.02556187646499</v>
      </c>
      <c r="M565" s="6" t="s">
        <v>7041</v>
      </c>
      <c r="N565" s="7">
        <v>5603070.42265689</v>
      </c>
      <c r="O565" s="6" t="s">
        <v>7260</v>
      </c>
    </row>
    <row r="566" spans="1:15" ht="25.5">
      <c r="A566" s="6" t="s">
        <v>2670</v>
      </c>
      <c r="B566" s="6" t="s">
        <v>27</v>
      </c>
      <c r="C566" s="6" t="s">
        <v>2671</v>
      </c>
      <c r="D566" s="6" t="s">
        <v>4876</v>
      </c>
      <c r="E566" s="6" t="s">
        <v>76</v>
      </c>
      <c r="F566" s="6" t="s">
        <v>7263</v>
      </c>
      <c r="G566" s="6" t="s">
        <v>16</v>
      </c>
      <c r="H566" s="6" t="s">
        <v>3517</v>
      </c>
      <c r="I566" s="6" t="s">
        <v>16</v>
      </c>
      <c r="J566" s="6" t="s">
        <v>7264</v>
      </c>
      <c r="K566" s="6" t="s">
        <v>16</v>
      </c>
      <c r="L566" s="7">
        <v>136.14762340336901</v>
      </c>
      <c r="M566" s="6" t="s">
        <v>7041</v>
      </c>
      <c r="N566" s="7">
        <v>5603206.5702803005</v>
      </c>
      <c r="O566" s="6" t="s">
        <v>7260</v>
      </c>
    </row>
    <row r="567" spans="1:15" ht="14.25">
      <c r="A567" s="6" t="s">
        <v>2553</v>
      </c>
      <c r="B567" s="6" t="s">
        <v>27</v>
      </c>
      <c r="C567" s="6" t="s">
        <v>2554</v>
      </c>
      <c r="D567" s="6" t="s">
        <v>4876</v>
      </c>
      <c r="E567" s="6" t="s">
        <v>76</v>
      </c>
      <c r="F567" s="6" t="s">
        <v>7180</v>
      </c>
      <c r="G567" s="6" t="s">
        <v>16</v>
      </c>
      <c r="H567" s="6" t="s">
        <v>3444</v>
      </c>
      <c r="I567" s="6" t="s">
        <v>16</v>
      </c>
      <c r="J567" s="6" t="s">
        <v>7265</v>
      </c>
      <c r="K567" s="6" t="s">
        <v>16</v>
      </c>
      <c r="L567" s="7">
        <v>133.68893045393301</v>
      </c>
      <c r="M567" s="6" t="s">
        <v>7041</v>
      </c>
      <c r="N567" s="7">
        <v>5603340.2592107505</v>
      </c>
      <c r="O567" s="6" t="s">
        <v>7260</v>
      </c>
    </row>
    <row r="568" spans="1:15" ht="25.5">
      <c r="A568" s="6" t="s">
        <v>7266</v>
      </c>
      <c r="B568" s="6" t="s">
        <v>575</v>
      </c>
      <c r="C568" s="6" t="s">
        <v>7267</v>
      </c>
      <c r="D568" s="6" t="s">
        <v>4876</v>
      </c>
      <c r="E568" s="6" t="s">
        <v>2234</v>
      </c>
      <c r="F568" s="6" t="s">
        <v>7268</v>
      </c>
      <c r="G568" s="6" t="s">
        <v>16</v>
      </c>
      <c r="H568" s="6" t="s">
        <v>7269</v>
      </c>
      <c r="I568" s="6" t="s">
        <v>16</v>
      </c>
      <c r="J568" s="6" t="s">
        <v>7270</v>
      </c>
      <c r="K568" s="6" t="s">
        <v>16</v>
      </c>
      <c r="L568" s="7">
        <v>131.91940384823499</v>
      </c>
      <c r="M568" s="6" t="s">
        <v>7041</v>
      </c>
      <c r="N568" s="7">
        <v>5603472.1786145996</v>
      </c>
      <c r="O568" s="6" t="s">
        <v>7260</v>
      </c>
    </row>
    <row r="569" spans="1:15" ht="14.25">
      <c r="A569" s="6" t="s">
        <v>3128</v>
      </c>
      <c r="B569" s="6" t="s">
        <v>627</v>
      </c>
      <c r="C569" s="6" t="s">
        <v>1310</v>
      </c>
      <c r="D569" s="6" t="s">
        <v>4876</v>
      </c>
      <c r="E569" s="6" t="s">
        <v>48</v>
      </c>
      <c r="F569" s="6" t="s">
        <v>4910</v>
      </c>
      <c r="G569" s="6" t="s">
        <v>16</v>
      </c>
      <c r="H569" s="6" t="s">
        <v>3129</v>
      </c>
      <c r="I569" s="6" t="s">
        <v>16</v>
      </c>
      <c r="J569" s="6" t="s">
        <v>7271</v>
      </c>
      <c r="K569" s="6" t="s">
        <v>16</v>
      </c>
      <c r="L569" s="7">
        <v>131.11030126305999</v>
      </c>
      <c r="M569" s="6" t="s">
        <v>7041</v>
      </c>
      <c r="N569" s="7">
        <v>5603603.2889158595</v>
      </c>
      <c r="O569" s="6" t="s">
        <v>7272</v>
      </c>
    </row>
    <row r="570" spans="1:15" ht="25.5">
      <c r="A570" s="6" t="s">
        <v>1910</v>
      </c>
      <c r="B570" s="6" t="s">
        <v>27</v>
      </c>
      <c r="C570" s="6" t="s">
        <v>1911</v>
      </c>
      <c r="D570" s="6" t="s">
        <v>4876</v>
      </c>
      <c r="E570" s="6" t="s">
        <v>1888</v>
      </c>
      <c r="F570" s="6" t="s">
        <v>7273</v>
      </c>
      <c r="G570" s="6" t="s">
        <v>16</v>
      </c>
      <c r="H570" s="6" t="s">
        <v>7274</v>
      </c>
      <c r="I570" s="6" t="s">
        <v>16</v>
      </c>
      <c r="J570" s="6" t="s">
        <v>7275</v>
      </c>
      <c r="K570" s="6" t="s">
        <v>16</v>
      </c>
      <c r="L570" s="7">
        <v>130.31146704638101</v>
      </c>
      <c r="M570" s="6" t="s">
        <v>7041</v>
      </c>
      <c r="N570" s="7">
        <v>5603733.6003829101</v>
      </c>
      <c r="O570" s="6" t="s">
        <v>7272</v>
      </c>
    </row>
    <row r="571" spans="1:15" ht="25.5">
      <c r="A571" s="6" t="s">
        <v>2427</v>
      </c>
      <c r="B571" s="6" t="s">
        <v>27</v>
      </c>
      <c r="C571" s="6" t="s">
        <v>2428</v>
      </c>
      <c r="D571" s="6" t="s">
        <v>4876</v>
      </c>
      <c r="E571" s="6" t="s">
        <v>76</v>
      </c>
      <c r="F571" s="6" t="s">
        <v>7276</v>
      </c>
      <c r="G571" s="6" t="s">
        <v>16</v>
      </c>
      <c r="H571" s="6" t="s">
        <v>7277</v>
      </c>
      <c r="I571" s="6" t="s">
        <v>16</v>
      </c>
      <c r="J571" s="6" t="s">
        <v>7278</v>
      </c>
      <c r="K571" s="6" t="s">
        <v>16</v>
      </c>
      <c r="L571" s="7">
        <v>128.171863347879</v>
      </c>
      <c r="M571" s="6" t="s">
        <v>7041</v>
      </c>
      <c r="N571" s="7">
        <v>5603861.7722462602</v>
      </c>
      <c r="O571" s="6" t="s">
        <v>7272</v>
      </c>
    </row>
    <row r="572" spans="1:15" ht="25.5">
      <c r="A572" s="6" t="s">
        <v>2355</v>
      </c>
      <c r="B572" s="6" t="s">
        <v>627</v>
      </c>
      <c r="C572" s="6" t="s">
        <v>2356</v>
      </c>
      <c r="D572" s="6" t="s">
        <v>4871</v>
      </c>
      <c r="E572" s="6" t="s">
        <v>2357</v>
      </c>
      <c r="F572" s="6" t="s">
        <v>7279</v>
      </c>
      <c r="G572" s="6" t="s">
        <v>16</v>
      </c>
      <c r="H572" s="6" t="s">
        <v>2358</v>
      </c>
      <c r="I572" s="6" t="s">
        <v>16</v>
      </c>
      <c r="J572" s="6" t="s">
        <v>7280</v>
      </c>
      <c r="K572" s="6" t="s">
        <v>16</v>
      </c>
      <c r="L572" s="7">
        <v>127.762608909102</v>
      </c>
      <c r="M572" s="6" t="s">
        <v>7041</v>
      </c>
      <c r="N572" s="7">
        <v>5603989.5348551702</v>
      </c>
      <c r="O572" s="6" t="s">
        <v>7272</v>
      </c>
    </row>
    <row r="573" spans="1:15" ht="25.5">
      <c r="A573" s="6" t="s">
        <v>2571</v>
      </c>
      <c r="B573" s="6" t="s">
        <v>27</v>
      </c>
      <c r="C573" s="6" t="s">
        <v>2572</v>
      </c>
      <c r="D573" s="6" t="s">
        <v>4876</v>
      </c>
      <c r="E573" s="6" t="s">
        <v>76</v>
      </c>
      <c r="F573" s="6" t="s">
        <v>5491</v>
      </c>
      <c r="G573" s="6" t="s">
        <v>16</v>
      </c>
      <c r="H573" s="6" t="s">
        <v>5301</v>
      </c>
      <c r="I573" s="6" t="s">
        <v>16</v>
      </c>
      <c r="J573" s="6" t="s">
        <v>7281</v>
      </c>
      <c r="K573" s="6" t="s">
        <v>16</v>
      </c>
      <c r="L573" s="7">
        <v>127.33230965782801</v>
      </c>
      <c r="M573" s="6" t="s">
        <v>7041</v>
      </c>
      <c r="N573" s="7">
        <v>5604116.8671648204</v>
      </c>
      <c r="O573" s="6" t="s">
        <v>7282</v>
      </c>
    </row>
    <row r="574" spans="1:15" ht="38.25">
      <c r="A574" s="6" t="s">
        <v>7283</v>
      </c>
      <c r="B574" s="6" t="s">
        <v>20</v>
      </c>
      <c r="C574" s="6" t="s">
        <v>7284</v>
      </c>
      <c r="D574" s="6" t="s">
        <v>4876</v>
      </c>
      <c r="E574" s="6" t="s">
        <v>48</v>
      </c>
      <c r="F574" s="6" t="s">
        <v>4910</v>
      </c>
      <c r="G574" s="6" t="s">
        <v>16</v>
      </c>
      <c r="H574" s="6" t="s">
        <v>7285</v>
      </c>
      <c r="I574" s="6" t="s">
        <v>16</v>
      </c>
      <c r="J574" s="6" t="s">
        <v>7286</v>
      </c>
      <c r="K574" s="6" t="s">
        <v>16</v>
      </c>
      <c r="L574" s="7">
        <v>122.205035336441</v>
      </c>
      <c r="M574" s="6" t="s">
        <v>7041</v>
      </c>
      <c r="N574" s="7">
        <v>5604239.0722001595</v>
      </c>
      <c r="O574" s="6" t="s">
        <v>7282</v>
      </c>
    </row>
    <row r="575" spans="1:15" ht="38.25">
      <c r="A575" s="6" t="s">
        <v>7287</v>
      </c>
      <c r="B575" s="6" t="s">
        <v>20</v>
      </c>
      <c r="C575" s="6" t="s">
        <v>7288</v>
      </c>
      <c r="D575" s="6" t="s">
        <v>4876</v>
      </c>
      <c r="E575" s="6" t="s">
        <v>48</v>
      </c>
      <c r="F575" s="6" t="s">
        <v>6267</v>
      </c>
      <c r="G575" s="6" t="s">
        <v>16</v>
      </c>
      <c r="H575" s="6" t="s">
        <v>7289</v>
      </c>
      <c r="I575" s="6" t="s">
        <v>16</v>
      </c>
      <c r="J575" s="6" t="s">
        <v>7290</v>
      </c>
      <c r="K575" s="6" t="s">
        <v>16</v>
      </c>
      <c r="L575" s="7">
        <v>122.06510972143199</v>
      </c>
      <c r="M575" s="6" t="s">
        <v>7041</v>
      </c>
      <c r="N575" s="7">
        <v>5604361.13730988</v>
      </c>
      <c r="O575" s="6" t="s">
        <v>7282</v>
      </c>
    </row>
    <row r="576" spans="1:15" ht="25.5">
      <c r="A576" s="6" t="s">
        <v>7291</v>
      </c>
      <c r="B576" s="6" t="s">
        <v>20</v>
      </c>
      <c r="C576" s="6" t="s">
        <v>7292</v>
      </c>
      <c r="D576" s="6" t="s">
        <v>4876</v>
      </c>
      <c r="E576" s="6" t="s">
        <v>48</v>
      </c>
      <c r="F576" s="6" t="s">
        <v>7293</v>
      </c>
      <c r="G576" s="6" t="s">
        <v>16</v>
      </c>
      <c r="H576" s="6" t="s">
        <v>7294</v>
      </c>
      <c r="I576" s="6" t="s">
        <v>16</v>
      </c>
      <c r="J576" s="6" t="s">
        <v>7295</v>
      </c>
      <c r="K576" s="6" t="s">
        <v>16</v>
      </c>
      <c r="L576" s="7">
        <v>121.560677550981</v>
      </c>
      <c r="M576" s="6" t="s">
        <v>7041</v>
      </c>
      <c r="N576" s="7">
        <v>5604482.6979874298</v>
      </c>
      <c r="O576" s="6" t="s">
        <v>7282</v>
      </c>
    </row>
    <row r="577" spans="1:15" ht="51">
      <c r="A577" s="6" t="s">
        <v>7296</v>
      </c>
      <c r="B577" s="6" t="s">
        <v>20</v>
      </c>
      <c r="C577" s="6" t="s">
        <v>7297</v>
      </c>
      <c r="D577" s="6" t="s">
        <v>4909</v>
      </c>
      <c r="E577" s="6" t="s">
        <v>1673</v>
      </c>
      <c r="F577" s="6" t="s">
        <v>7298</v>
      </c>
      <c r="G577" s="6" t="s">
        <v>4946</v>
      </c>
      <c r="H577" s="6" t="s">
        <v>7299</v>
      </c>
      <c r="I577" s="6" t="s">
        <v>4231</v>
      </c>
      <c r="J577" s="6" t="s">
        <v>7300</v>
      </c>
      <c r="K577" s="6" t="s">
        <v>4720</v>
      </c>
      <c r="L577" s="7">
        <v>120.721335755018</v>
      </c>
      <c r="M577" s="6" t="s">
        <v>7041</v>
      </c>
      <c r="N577" s="7">
        <v>5604603.4193231901</v>
      </c>
      <c r="O577" s="6" t="s">
        <v>7301</v>
      </c>
    </row>
    <row r="578" spans="1:15" ht="38.25">
      <c r="A578" s="6" t="s">
        <v>3110</v>
      </c>
      <c r="B578" s="6" t="s">
        <v>20</v>
      </c>
      <c r="C578" s="6" t="s">
        <v>3111</v>
      </c>
      <c r="D578" s="6" t="s">
        <v>4876</v>
      </c>
      <c r="E578" s="6" t="s">
        <v>44</v>
      </c>
      <c r="F578" s="6" t="s">
        <v>7302</v>
      </c>
      <c r="G578" s="6" t="s">
        <v>16</v>
      </c>
      <c r="H578" s="6" t="s">
        <v>7303</v>
      </c>
      <c r="I578" s="6" t="s">
        <v>16</v>
      </c>
      <c r="J578" s="6" t="s">
        <v>7304</v>
      </c>
      <c r="K578" s="6" t="s">
        <v>16</v>
      </c>
      <c r="L578" s="7">
        <v>119.749334796228</v>
      </c>
      <c r="M578" s="6" t="s">
        <v>7041</v>
      </c>
      <c r="N578" s="7">
        <v>5604723.1686579799</v>
      </c>
      <c r="O578" s="6" t="s">
        <v>7301</v>
      </c>
    </row>
    <row r="579" spans="1:15" ht="25.5">
      <c r="A579" s="6" t="s">
        <v>7305</v>
      </c>
      <c r="B579" s="6" t="s">
        <v>575</v>
      </c>
      <c r="C579" s="6" t="s">
        <v>7306</v>
      </c>
      <c r="D579" s="6" t="s">
        <v>4909</v>
      </c>
      <c r="E579" s="6" t="s">
        <v>1673</v>
      </c>
      <c r="F579" s="6" t="s">
        <v>7307</v>
      </c>
      <c r="G579" s="6" t="s">
        <v>4946</v>
      </c>
      <c r="H579" s="6" t="s">
        <v>7308</v>
      </c>
      <c r="I579" s="6" t="s">
        <v>7309</v>
      </c>
      <c r="J579" s="6" t="s">
        <v>7310</v>
      </c>
      <c r="K579" s="6" t="s">
        <v>4720</v>
      </c>
      <c r="L579" s="7">
        <v>117.12546115436101</v>
      </c>
      <c r="M579" s="6" t="s">
        <v>7041</v>
      </c>
      <c r="N579" s="7">
        <v>5604840.2941191401</v>
      </c>
      <c r="O579" s="6" t="s">
        <v>7301</v>
      </c>
    </row>
    <row r="580" spans="1:15" ht="25.5">
      <c r="A580" s="6" t="s">
        <v>3098</v>
      </c>
      <c r="B580" s="6" t="s">
        <v>20</v>
      </c>
      <c r="C580" s="6" t="s">
        <v>3099</v>
      </c>
      <c r="D580" s="6" t="s">
        <v>4876</v>
      </c>
      <c r="E580" s="6" t="s">
        <v>48</v>
      </c>
      <c r="F580" s="6" t="s">
        <v>5649</v>
      </c>
      <c r="G580" s="6" t="s">
        <v>16</v>
      </c>
      <c r="H580" s="6" t="s">
        <v>7311</v>
      </c>
      <c r="I580" s="6" t="s">
        <v>16</v>
      </c>
      <c r="J580" s="6" t="s">
        <v>7312</v>
      </c>
      <c r="K580" s="6" t="s">
        <v>16</v>
      </c>
      <c r="L580" s="7">
        <v>114.709020246694</v>
      </c>
      <c r="M580" s="6" t="s">
        <v>7041</v>
      </c>
      <c r="N580" s="7">
        <v>5604955.0031393897</v>
      </c>
      <c r="O580" s="6" t="s">
        <v>7301</v>
      </c>
    </row>
    <row r="581" spans="1:15" ht="25.5">
      <c r="A581" s="6" t="s">
        <v>7313</v>
      </c>
      <c r="B581" s="6" t="s">
        <v>575</v>
      </c>
      <c r="C581" s="6" t="s">
        <v>7314</v>
      </c>
      <c r="D581" s="6" t="s">
        <v>4876</v>
      </c>
      <c r="E581" s="6" t="s">
        <v>61</v>
      </c>
      <c r="F581" s="6" t="s">
        <v>7315</v>
      </c>
      <c r="G581" s="6" t="s">
        <v>16</v>
      </c>
      <c r="H581" s="6" t="s">
        <v>7316</v>
      </c>
      <c r="I581" s="6" t="s">
        <v>16</v>
      </c>
      <c r="J581" s="6" t="s">
        <v>7317</v>
      </c>
      <c r="K581" s="6" t="s">
        <v>16</v>
      </c>
      <c r="L581" s="7">
        <v>113.813942991582</v>
      </c>
      <c r="M581" s="6" t="s">
        <v>7041</v>
      </c>
      <c r="N581" s="7">
        <v>5605068.8170823799</v>
      </c>
      <c r="O581" s="6" t="s">
        <v>7301</v>
      </c>
    </row>
    <row r="582" spans="1:15" ht="25.5">
      <c r="A582" s="6" t="s">
        <v>2672</v>
      </c>
      <c r="B582" s="6" t="s">
        <v>27</v>
      </c>
      <c r="C582" s="6" t="s">
        <v>2673</v>
      </c>
      <c r="D582" s="6" t="s">
        <v>4876</v>
      </c>
      <c r="E582" s="6" t="s">
        <v>76</v>
      </c>
      <c r="F582" s="6" t="s">
        <v>7318</v>
      </c>
      <c r="G582" s="6" t="s">
        <v>16</v>
      </c>
      <c r="H582" s="6" t="s">
        <v>3488</v>
      </c>
      <c r="I582" s="6" t="s">
        <v>16</v>
      </c>
      <c r="J582" s="6" t="s">
        <v>7319</v>
      </c>
      <c r="K582" s="6" t="s">
        <v>16</v>
      </c>
      <c r="L582" s="7">
        <v>110.35133680785501</v>
      </c>
      <c r="M582" s="6" t="s">
        <v>7041</v>
      </c>
      <c r="N582" s="7">
        <v>5605179.1684191898</v>
      </c>
      <c r="O582" s="6" t="s">
        <v>7320</v>
      </c>
    </row>
    <row r="583" spans="1:15" ht="14.25">
      <c r="A583" s="6" t="s">
        <v>7321</v>
      </c>
      <c r="B583" s="6" t="s">
        <v>20</v>
      </c>
      <c r="C583" s="6" t="s">
        <v>7322</v>
      </c>
      <c r="D583" s="6" t="s">
        <v>4876</v>
      </c>
      <c r="E583" s="6" t="s">
        <v>48</v>
      </c>
      <c r="F583" s="6" t="s">
        <v>7323</v>
      </c>
      <c r="G583" s="6" t="s">
        <v>16</v>
      </c>
      <c r="H583" s="6" t="s">
        <v>7324</v>
      </c>
      <c r="I583" s="6" t="s">
        <v>16</v>
      </c>
      <c r="J583" s="6" t="s">
        <v>7325</v>
      </c>
      <c r="K583" s="6" t="s">
        <v>16</v>
      </c>
      <c r="L583" s="7">
        <v>109.313129514818</v>
      </c>
      <c r="M583" s="6" t="s">
        <v>7041</v>
      </c>
      <c r="N583" s="7">
        <v>5605288.4815486996</v>
      </c>
      <c r="O583" s="6" t="s">
        <v>7320</v>
      </c>
    </row>
    <row r="584" spans="1:15" ht="25.5">
      <c r="A584" s="6" t="s">
        <v>2423</v>
      </c>
      <c r="B584" s="6" t="s">
        <v>27</v>
      </c>
      <c r="C584" s="6" t="s">
        <v>2424</v>
      </c>
      <c r="D584" s="6" t="s">
        <v>4876</v>
      </c>
      <c r="E584" s="6" t="s">
        <v>76</v>
      </c>
      <c r="F584" s="6" t="s">
        <v>5649</v>
      </c>
      <c r="G584" s="6" t="s">
        <v>16</v>
      </c>
      <c r="H584" s="6" t="s">
        <v>7326</v>
      </c>
      <c r="I584" s="6" t="s">
        <v>16</v>
      </c>
      <c r="J584" s="6" t="s">
        <v>7327</v>
      </c>
      <c r="K584" s="6" t="s">
        <v>16</v>
      </c>
      <c r="L584" s="7">
        <v>108.27244195629901</v>
      </c>
      <c r="M584" s="6" t="s">
        <v>7041</v>
      </c>
      <c r="N584" s="7">
        <v>5605396.7539906604</v>
      </c>
      <c r="O584" s="6" t="s">
        <v>7320</v>
      </c>
    </row>
    <row r="585" spans="1:15" ht="14.25">
      <c r="A585" s="6" t="s">
        <v>7328</v>
      </c>
      <c r="B585" s="6" t="s">
        <v>20</v>
      </c>
      <c r="C585" s="6" t="s">
        <v>7329</v>
      </c>
      <c r="D585" s="6" t="s">
        <v>4871</v>
      </c>
      <c r="E585" s="6" t="s">
        <v>1673</v>
      </c>
      <c r="F585" s="6" t="s">
        <v>7330</v>
      </c>
      <c r="G585" s="6" t="s">
        <v>16</v>
      </c>
      <c r="H585" s="6" t="s">
        <v>7331</v>
      </c>
      <c r="I585" s="6" t="s">
        <v>16</v>
      </c>
      <c r="J585" s="6" t="s">
        <v>7332</v>
      </c>
      <c r="K585" s="6" t="s">
        <v>16</v>
      </c>
      <c r="L585" s="7">
        <v>107.724353439808</v>
      </c>
      <c r="M585" s="6" t="s">
        <v>7041</v>
      </c>
      <c r="N585" s="7">
        <v>5605504.4783440996</v>
      </c>
      <c r="O585" s="6" t="s">
        <v>7320</v>
      </c>
    </row>
    <row r="586" spans="1:15" ht="25.5">
      <c r="A586" s="6" t="s">
        <v>2082</v>
      </c>
      <c r="B586" s="6" t="s">
        <v>27</v>
      </c>
      <c r="C586" s="6" t="s">
        <v>2083</v>
      </c>
      <c r="D586" s="6" t="s">
        <v>4876</v>
      </c>
      <c r="E586" s="6" t="s">
        <v>76</v>
      </c>
      <c r="F586" s="6" t="s">
        <v>7333</v>
      </c>
      <c r="G586" s="6" t="s">
        <v>16</v>
      </c>
      <c r="H586" s="6" t="s">
        <v>4063</v>
      </c>
      <c r="I586" s="6" t="s">
        <v>16</v>
      </c>
      <c r="J586" s="6" t="s">
        <v>7334</v>
      </c>
      <c r="K586" s="6" t="s">
        <v>16</v>
      </c>
      <c r="L586" s="7">
        <v>106.86319111942601</v>
      </c>
      <c r="M586" s="6" t="s">
        <v>7041</v>
      </c>
      <c r="N586" s="7">
        <v>5605611.3415352199</v>
      </c>
      <c r="O586" s="6" t="s">
        <v>7320</v>
      </c>
    </row>
    <row r="587" spans="1:15" ht="14.25">
      <c r="A587" s="6" t="s">
        <v>3046</v>
      </c>
      <c r="B587" s="6" t="s">
        <v>147</v>
      </c>
      <c r="C587" s="6" t="s">
        <v>3047</v>
      </c>
      <c r="D587" s="6" t="s">
        <v>5798</v>
      </c>
      <c r="E587" s="6" t="s">
        <v>76</v>
      </c>
      <c r="F587" s="6" t="s">
        <v>4910</v>
      </c>
      <c r="G587" s="6" t="s">
        <v>16</v>
      </c>
      <c r="H587" s="6" t="s">
        <v>7335</v>
      </c>
      <c r="I587" s="6" t="s">
        <v>16</v>
      </c>
      <c r="J587" s="6" t="s">
        <v>4815</v>
      </c>
      <c r="K587" s="6" t="s">
        <v>16</v>
      </c>
      <c r="L587" s="7">
        <v>102.975257959544</v>
      </c>
      <c r="M587" s="6" t="s">
        <v>7041</v>
      </c>
      <c r="N587" s="7">
        <v>5605714.3167931801</v>
      </c>
      <c r="O587" s="6" t="s">
        <v>7320</v>
      </c>
    </row>
    <row r="588" spans="1:15" ht="25.5">
      <c r="A588" s="6" t="s">
        <v>2892</v>
      </c>
      <c r="B588" s="6" t="s">
        <v>20</v>
      </c>
      <c r="C588" s="6" t="s">
        <v>2893</v>
      </c>
      <c r="D588" s="6" t="s">
        <v>4876</v>
      </c>
      <c r="E588" s="6" t="s">
        <v>61</v>
      </c>
      <c r="F588" s="6" t="s">
        <v>5281</v>
      </c>
      <c r="G588" s="6" t="s">
        <v>16</v>
      </c>
      <c r="H588" s="6" t="s">
        <v>7336</v>
      </c>
      <c r="I588" s="6" t="s">
        <v>16</v>
      </c>
      <c r="J588" s="6" t="s">
        <v>7337</v>
      </c>
      <c r="K588" s="6" t="s">
        <v>16</v>
      </c>
      <c r="L588" s="7">
        <v>102.845327031322</v>
      </c>
      <c r="M588" s="6" t="s">
        <v>7041</v>
      </c>
      <c r="N588" s="7">
        <v>5605817.16212021</v>
      </c>
      <c r="O588" s="6" t="s">
        <v>7338</v>
      </c>
    </row>
    <row r="589" spans="1:15" ht="25.5">
      <c r="A589" s="6" t="s">
        <v>7339</v>
      </c>
      <c r="B589" s="6" t="s">
        <v>20</v>
      </c>
      <c r="C589" s="6" t="s">
        <v>7340</v>
      </c>
      <c r="D589" s="6" t="s">
        <v>4876</v>
      </c>
      <c r="E589" s="6" t="s">
        <v>48</v>
      </c>
      <c r="F589" s="6" t="s">
        <v>4921</v>
      </c>
      <c r="G589" s="6" t="s">
        <v>16</v>
      </c>
      <c r="H589" s="6" t="s">
        <v>7341</v>
      </c>
      <c r="I589" s="6" t="s">
        <v>16</v>
      </c>
      <c r="J589" s="6" t="s">
        <v>7342</v>
      </c>
      <c r="K589" s="6" t="s">
        <v>16</v>
      </c>
      <c r="L589" s="7">
        <v>102.545486427732</v>
      </c>
      <c r="M589" s="6" t="s">
        <v>7041</v>
      </c>
      <c r="N589" s="7">
        <v>5605919.7076066304</v>
      </c>
      <c r="O589" s="6" t="s">
        <v>7338</v>
      </c>
    </row>
    <row r="590" spans="1:15" ht="14.25">
      <c r="A590" s="6" t="s">
        <v>2543</v>
      </c>
      <c r="B590" s="6" t="s">
        <v>27</v>
      </c>
      <c r="C590" s="6" t="s">
        <v>2544</v>
      </c>
      <c r="D590" s="6" t="s">
        <v>4876</v>
      </c>
      <c r="E590" s="6" t="s">
        <v>76</v>
      </c>
      <c r="F590" s="6" t="s">
        <v>7180</v>
      </c>
      <c r="G590" s="6" t="s">
        <v>16</v>
      </c>
      <c r="H590" s="6" t="s">
        <v>7156</v>
      </c>
      <c r="I590" s="6" t="s">
        <v>16</v>
      </c>
      <c r="J590" s="6" t="s">
        <v>7343</v>
      </c>
      <c r="K590" s="6" t="s">
        <v>16</v>
      </c>
      <c r="L590" s="7">
        <v>102.465528933442</v>
      </c>
      <c r="M590" s="6" t="s">
        <v>7041</v>
      </c>
      <c r="N590" s="7">
        <v>5606022.1731355703</v>
      </c>
      <c r="O590" s="6" t="s">
        <v>7338</v>
      </c>
    </row>
    <row r="591" spans="1:15" ht="25.5">
      <c r="A591" s="6" t="s">
        <v>2092</v>
      </c>
      <c r="B591" s="6" t="s">
        <v>27</v>
      </c>
      <c r="C591" s="6" t="s">
        <v>2093</v>
      </c>
      <c r="D591" s="6" t="s">
        <v>4876</v>
      </c>
      <c r="E591" s="6" t="s">
        <v>76</v>
      </c>
      <c r="F591" s="6" t="s">
        <v>7344</v>
      </c>
      <c r="G591" s="6" t="s">
        <v>16</v>
      </c>
      <c r="H591" s="6" t="s">
        <v>7345</v>
      </c>
      <c r="I591" s="6" t="s">
        <v>16</v>
      </c>
      <c r="J591" s="6" t="s">
        <v>7346</v>
      </c>
      <c r="K591" s="6" t="s">
        <v>16</v>
      </c>
      <c r="L591" s="7">
        <v>101.90939329727</v>
      </c>
      <c r="M591" s="6" t="s">
        <v>7041</v>
      </c>
      <c r="N591" s="7">
        <v>5606124.0825288603</v>
      </c>
      <c r="O591" s="6" t="s">
        <v>7338</v>
      </c>
    </row>
    <row r="592" spans="1:15" ht="38.25">
      <c r="A592" s="6" t="s">
        <v>7347</v>
      </c>
      <c r="B592" s="6" t="s">
        <v>20</v>
      </c>
      <c r="C592" s="6" t="s">
        <v>7348</v>
      </c>
      <c r="D592" s="6" t="s">
        <v>4876</v>
      </c>
      <c r="E592" s="6" t="s">
        <v>48</v>
      </c>
      <c r="F592" s="6" t="s">
        <v>7349</v>
      </c>
      <c r="G592" s="6" t="s">
        <v>16</v>
      </c>
      <c r="H592" s="6" t="s">
        <v>7350</v>
      </c>
      <c r="I592" s="6" t="s">
        <v>16</v>
      </c>
      <c r="J592" s="6" t="s">
        <v>4119</v>
      </c>
      <c r="K592" s="6" t="s">
        <v>16</v>
      </c>
      <c r="L592" s="7">
        <v>100.905037128898</v>
      </c>
      <c r="M592" s="6" t="s">
        <v>7041</v>
      </c>
      <c r="N592" s="7">
        <v>5606224.9875659896</v>
      </c>
      <c r="O592" s="6" t="s">
        <v>7338</v>
      </c>
    </row>
    <row r="593" spans="1:15" ht="63.75">
      <c r="A593" s="6" t="s">
        <v>7351</v>
      </c>
      <c r="B593" s="6" t="s">
        <v>20</v>
      </c>
      <c r="C593" s="6" t="s">
        <v>7352</v>
      </c>
      <c r="D593" s="6" t="s">
        <v>4876</v>
      </c>
      <c r="E593" s="6" t="s">
        <v>48</v>
      </c>
      <c r="F593" s="6" t="s">
        <v>7293</v>
      </c>
      <c r="G593" s="6" t="s">
        <v>16</v>
      </c>
      <c r="H593" s="6" t="s">
        <v>7353</v>
      </c>
      <c r="I593" s="6" t="s">
        <v>16</v>
      </c>
      <c r="J593" s="6" t="s">
        <v>7354</v>
      </c>
      <c r="K593" s="6" t="s">
        <v>16</v>
      </c>
      <c r="L593" s="7">
        <v>100.89525888499701</v>
      </c>
      <c r="M593" s="6" t="s">
        <v>7041</v>
      </c>
      <c r="N593" s="7">
        <v>5606325.8828248801</v>
      </c>
      <c r="O593" s="6" t="s">
        <v>7355</v>
      </c>
    </row>
    <row r="594" spans="1:15" ht="14.25">
      <c r="A594" s="6" t="s">
        <v>7356</v>
      </c>
      <c r="B594" s="6" t="s">
        <v>27</v>
      </c>
      <c r="C594" s="6" t="s">
        <v>7357</v>
      </c>
      <c r="D594" s="6" t="s">
        <v>4871</v>
      </c>
      <c r="E594" s="6" t="s">
        <v>1673</v>
      </c>
      <c r="F594" s="6" t="s">
        <v>7358</v>
      </c>
      <c r="G594" s="6" t="s">
        <v>16</v>
      </c>
      <c r="H594" s="6" t="s">
        <v>3484</v>
      </c>
      <c r="I594" s="6" t="s">
        <v>16</v>
      </c>
      <c r="J594" s="6" t="s">
        <v>7359</v>
      </c>
      <c r="K594" s="6" t="s">
        <v>16</v>
      </c>
      <c r="L594" s="7">
        <v>100.687492157817</v>
      </c>
      <c r="M594" s="6" t="s">
        <v>7041</v>
      </c>
      <c r="N594" s="7">
        <v>5606426.5703170402</v>
      </c>
      <c r="O594" s="6" t="s">
        <v>7355</v>
      </c>
    </row>
    <row r="595" spans="1:15" ht="14.25">
      <c r="A595" s="6" t="s">
        <v>2567</v>
      </c>
      <c r="B595" s="6" t="s">
        <v>27</v>
      </c>
      <c r="C595" s="6" t="s">
        <v>2568</v>
      </c>
      <c r="D595" s="6" t="s">
        <v>4876</v>
      </c>
      <c r="E595" s="6" t="s">
        <v>76</v>
      </c>
      <c r="F595" s="6" t="s">
        <v>5671</v>
      </c>
      <c r="G595" s="6" t="s">
        <v>16</v>
      </c>
      <c r="H595" s="6" t="s">
        <v>7360</v>
      </c>
      <c r="I595" s="6" t="s">
        <v>16</v>
      </c>
      <c r="J595" s="6" t="s">
        <v>4782</v>
      </c>
      <c r="K595" s="6" t="s">
        <v>16</v>
      </c>
      <c r="L595" s="7">
        <v>99.936873176500598</v>
      </c>
      <c r="M595" s="6" t="s">
        <v>7041</v>
      </c>
      <c r="N595" s="7">
        <v>5606526.5071902098</v>
      </c>
      <c r="O595" s="6" t="s">
        <v>7355</v>
      </c>
    </row>
    <row r="596" spans="1:15" ht="25.5">
      <c r="A596" s="6" t="s">
        <v>2541</v>
      </c>
      <c r="B596" s="6" t="s">
        <v>27</v>
      </c>
      <c r="C596" s="6" t="s">
        <v>2542</v>
      </c>
      <c r="D596" s="6" t="s">
        <v>4876</v>
      </c>
      <c r="E596" s="6" t="s">
        <v>76</v>
      </c>
      <c r="F596" s="6" t="s">
        <v>7361</v>
      </c>
      <c r="G596" s="6" t="s">
        <v>16</v>
      </c>
      <c r="H596" s="6" t="s">
        <v>7362</v>
      </c>
      <c r="I596" s="6" t="s">
        <v>16</v>
      </c>
      <c r="J596" s="6" t="s">
        <v>7363</v>
      </c>
      <c r="K596" s="6" t="s">
        <v>16</v>
      </c>
      <c r="L596" s="7">
        <v>98.647558581064203</v>
      </c>
      <c r="M596" s="6" t="s">
        <v>7041</v>
      </c>
      <c r="N596" s="7">
        <v>5606625.15474879</v>
      </c>
      <c r="O596" s="6" t="s">
        <v>7355</v>
      </c>
    </row>
    <row r="597" spans="1:15" ht="51">
      <c r="A597" s="6" t="s">
        <v>7364</v>
      </c>
      <c r="B597" s="6" t="s">
        <v>20</v>
      </c>
      <c r="C597" s="6" t="s">
        <v>7365</v>
      </c>
      <c r="D597" s="6" t="s">
        <v>4876</v>
      </c>
      <c r="E597" s="6" t="s">
        <v>48</v>
      </c>
      <c r="F597" s="6" t="s">
        <v>7366</v>
      </c>
      <c r="G597" s="6" t="s">
        <v>16</v>
      </c>
      <c r="H597" s="6" t="s">
        <v>7367</v>
      </c>
      <c r="I597" s="6" t="s">
        <v>16</v>
      </c>
      <c r="J597" s="6" t="s">
        <v>7368</v>
      </c>
      <c r="K597" s="6" t="s">
        <v>16</v>
      </c>
      <c r="L597" s="7">
        <v>98.633181823803199</v>
      </c>
      <c r="M597" s="6" t="s">
        <v>7041</v>
      </c>
      <c r="N597" s="7">
        <v>5606723.7879306199</v>
      </c>
      <c r="O597" s="6" t="s">
        <v>7355</v>
      </c>
    </row>
    <row r="598" spans="1:15" ht="25.5">
      <c r="A598" s="6" t="s">
        <v>2429</v>
      </c>
      <c r="B598" s="6" t="s">
        <v>27</v>
      </c>
      <c r="C598" s="6" t="s">
        <v>2430</v>
      </c>
      <c r="D598" s="6" t="s">
        <v>4876</v>
      </c>
      <c r="E598" s="6" t="s">
        <v>76</v>
      </c>
      <c r="F598" s="6" t="s">
        <v>7369</v>
      </c>
      <c r="G598" s="6" t="s">
        <v>16</v>
      </c>
      <c r="H598" s="6" t="s">
        <v>7370</v>
      </c>
      <c r="I598" s="6" t="s">
        <v>16</v>
      </c>
      <c r="J598" s="6" t="s">
        <v>4420</v>
      </c>
      <c r="K598" s="6" t="s">
        <v>16</v>
      </c>
      <c r="L598" s="7">
        <v>98.617574520705205</v>
      </c>
      <c r="M598" s="6" t="s">
        <v>7041</v>
      </c>
      <c r="N598" s="7">
        <v>5606822.4055051403</v>
      </c>
      <c r="O598" s="6" t="s">
        <v>7355</v>
      </c>
    </row>
    <row r="599" spans="1:15" ht="38.25">
      <c r="A599" s="6" t="s">
        <v>7371</v>
      </c>
      <c r="B599" s="6" t="s">
        <v>20</v>
      </c>
      <c r="C599" s="6" t="s">
        <v>7372</v>
      </c>
      <c r="D599" s="6" t="s">
        <v>4876</v>
      </c>
      <c r="E599" s="6" t="s">
        <v>48</v>
      </c>
      <c r="F599" s="6" t="s">
        <v>7373</v>
      </c>
      <c r="G599" s="6" t="s">
        <v>16</v>
      </c>
      <c r="H599" s="6" t="s">
        <v>7374</v>
      </c>
      <c r="I599" s="6" t="s">
        <v>16</v>
      </c>
      <c r="J599" s="6" t="s">
        <v>7375</v>
      </c>
      <c r="K599" s="6" t="s">
        <v>16</v>
      </c>
      <c r="L599" s="7">
        <v>97.802654001205994</v>
      </c>
      <c r="M599" s="6" t="s">
        <v>7041</v>
      </c>
      <c r="N599" s="7">
        <v>5606920.2081591403</v>
      </c>
      <c r="O599" s="6" t="s">
        <v>7376</v>
      </c>
    </row>
    <row r="600" spans="1:15" ht="25.5">
      <c r="A600" s="6" t="s">
        <v>7377</v>
      </c>
      <c r="B600" s="6" t="s">
        <v>27</v>
      </c>
      <c r="C600" s="6" t="s">
        <v>7378</v>
      </c>
      <c r="D600" s="6" t="s">
        <v>4909</v>
      </c>
      <c r="E600" s="6" t="s">
        <v>76</v>
      </c>
      <c r="F600" s="6" t="s">
        <v>7379</v>
      </c>
      <c r="G600" s="6" t="s">
        <v>16</v>
      </c>
      <c r="H600" s="6" t="s">
        <v>7380</v>
      </c>
      <c r="I600" s="6" t="s">
        <v>16</v>
      </c>
      <c r="J600" s="6" t="s">
        <v>7381</v>
      </c>
      <c r="K600" s="6" t="s">
        <v>16</v>
      </c>
      <c r="L600" s="7">
        <v>93.612734352854901</v>
      </c>
      <c r="M600" s="6" t="s">
        <v>7041</v>
      </c>
      <c r="N600" s="7">
        <v>5607013.8208934898</v>
      </c>
      <c r="O600" s="6" t="s">
        <v>7376</v>
      </c>
    </row>
    <row r="601" spans="1:15" ht="25.5">
      <c r="A601" s="6" t="s">
        <v>7382</v>
      </c>
      <c r="B601" s="6" t="s">
        <v>575</v>
      </c>
      <c r="C601" s="6" t="s">
        <v>7383</v>
      </c>
      <c r="D601" s="6" t="s">
        <v>4876</v>
      </c>
      <c r="E601" s="6" t="s">
        <v>2234</v>
      </c>
      <c r="F601" s="6" t="s">
        <v>7384</v>
      </c>
      <c r="G601" s="6" t="s">
        <v>16</v>
      </c>
      <c r="H601" s="6" t="s">
        <v>7385</v>
      </c>
      <c r="I601" s="6" t="s">
        <v>16</v>
      </c>
      <c r="J601" s="6" t="s">
        <v>7386</v>
      </c>
      <c r="K601" s="6" t="s">
        <v>16</v>
      </c>
      <c r="L601" s="7">
        <v>93.140827868144697</v>
      </c>
      <c r="M601" s="6" t="s">
        <v>7041</v>
      </c>
      <c r="N601" s="7">
        <v>5607106.9617213598</v>
      </c>
      <c r="O601" s="6" t="s">
        <v>7376</v>
      </c>
    </row>
    <row r="602" spans="1:15" ht="14.25">
      <c r="A602" s="6" t="s">
        <v>2435</v>
      </c>
      <c r="B602" s="6" t="s">
        <v>27</v>
      </c>
      <c r="C602" s="6" t="s">
        <v>2436</v>
      </c>
      <c r="D602" s="6" t="s">
        <v>4876</v>
      </c>
      <c r="E602" s="6" t="s">
        <v>76</v>
      </c>
      <c r="F602" s="6" t="s">
        <v>7387</v>
      </c>
      <c r="G602" s="6" t="s">
        <v>16</v>
      </c>
      <c r="H602" s="6" t="s">
        <v>7388</v>
      </c>
      <c r="I602" s="6" t="s">
        <v>16</v>
      </c>
      <c r="J602" s="6" t="s">
        <v>7389</v>
      </c>
      <c r="K602" s="6" t="s">
        <v>16</v>
      </c>
      <c r="L602" s="7">
        <v>92.510820894258302</v>
      </c>
      <c r="M602" s="6" t="s">
        <v>7041</v>
      </c>
      <c r="N602" s="7">
        <v>5607199.4725422598</v>
      </c>
      <c r="O602" s="6" t="s">
        <v>7376</v>
      </c>
    </row>
    <row r="603" spans="1:15" ht="25.5">
      <c r="A603" s="6" t="s">
        <v>7390</v>
      </c>
      <c r="B603" s="6" t="s">
        <v>20</v>
      </c>
      <c r="C603" s="6" t="s">
        <v>7391</v>
      </c>
      <c r="D603" s="6" t="s">
        <v>4876</v>
      </c>
      <c r="E603" s="6" t="s">
        <v>1585</v>
      </c>
      <c r="F603" s="6" t="s">
        <v>6980</v>
      </c>
      <c r="G603" s="6" t="s">
        <v>16</v>
      </c>
      <c r="H603" s="6" t="s">
        <v>3756</v>
      </c>
      <c r="I603" s="6" t="s">
        <v>16</v>
      </c>
      <c r="J603" s="6" t="s">
        <v>7392</v>
      </c>
      <c r="K603" s="6" t="s">
        <v>16</v>
      </c>
      <c r="L603" s="7">
        <v>92.352546421879893</v>
      </c>
      <c r="M603" s="6" t="s">
        <v>7041</v>
      </c>
      <c r="N603" s="7">
        <v>5607291.8250886798</v>
      </c>
      <c r="O603" s="6" t="s">
        <v>7376</v>
      </c>
    </row>
    <row r="604" spans="1:15" ht="25.5">
      <c r="A604" s="6" t="s">
        <v>3241</v>
      </c>
      <c r="B604" s="6" t="s">
        <v>27</v>
      </c>
      <c r="C604" s="6" t="s">
        <v>3242</v>
      </c>
      <c r="D604" s="6" t="s">
        <v>4876</v>
      </c>
      <c r="E604" s="6" t="s">
        <v>76</v>
      </c>
      <c r="F604" s="6" t="s">
        <v>6734</v>
      </c>
      <c r="G604" s="6" t="s">
        <v>16</v>
      </c>
      <c r="H604" s="6" t="s">
        <v>7393</v>
      </c>
      <c r="I604" s="6" t="s">
        <v>16</v>
      </c>
      <c r="J604" s="6" t="s">
        <v>7394</v>
      </c>
      <c r="K604" s="6" t="s">
        <v>16</v>
      </c>
      <c r="L604" s="7">
        <v>91.791203445642694</v>
      </c>
      <c r="M604" s="6" t="s">
        <v>7041</v>
      </c>
      <c r="N604" s="7">
        <v>5607383.61629212</v>
      </c>
      <c r="O604" s="6" t="s">
        <v>7376</v>
      </c>
    </row>
    <row r="605" spans="1:15" ht="14.25">
      <c r="A605" s="6" t="s">
        <v>2425</v>
      </c>
      <c r="B605" s="6" t="s">
        <v>27</v>
      </c>
      <c r="C605" s="6" t="s">
        <v>2426</v>
      </c>
      <c r="D605" s="6" t="s">
        <v>4876</v>
      </c>
      <c r="E605" s="6" t="s">
        <v>76</v>
      </c>
      <c r="F605" s="6" t="s">
        <v>6142</v>
      </c>
      <c r="G605" s="6" t="s">
        <v>16</v>
      </c>
      <c r="H605" s="6" t="s">
        <v>3679</v>
      </c>
      <c r="I605" s="6" t="s">
        <v>16</v>
      </c>
      <c r="J605" s="6" t="s">
        <v>7395</v>
      </c>
      <c r="K605" s="6" t="s">
        <v>16</v>
      </c>
      <c r="L605" s="7">
        <v>90.951649755591106</v>
      </c>
      <c r="M605" s="6" t="s">
        <v>7041</v>
      </c>
      <c r="N605" s="7">
        <v>5607474.5679418799</v>
      </c>
      <c r="O605" s="6" t="s">
        <v>7396</v>
      </c>
    </row>
    <row r="606" spans="1:15" ht="25.5">
      <c r="A606" s="6" t="s">
        <v>2678</v>
      </c>
      <c r="B606" s="6" t="s">
        <v>27</v>
      </c>
      <c r="C606" s="6" t="s">
        <v>2679</v>
      </c>
      <c r="D606" s="6" t="s">
        <v>4876</v>
      </c>
      <c r="E606" s="6" t="s">
        <v>76</v>
      </c>
      <c r="F606" s="6" t="s">
        <v>7397</v>
      </c>
      <c r="G606" s="6" t="s">
        <v>16</v>
      </c>
      <c r="H606" s="6" t="s">
        <v>7398</v>
      </c>
      <c r="I606" s="6" t="s">
        <v>16</v>
      </c>
      <c r="J606" s="6" t="s">
        <v>7399</v>
      </c>
      <c r="K606" s="6" t="s">
        <v>16</v>
      </c>
      <c r="L606" s="7">
        <v>90.671798525573905</v>
      </c>
      <c r="M606" s="6" t="s">
        <v>7041</v>
      </c>
      <c r="N606" s="7">
        <v>5607565.2397403996</v>
      </c>
      <c r="O606" s="6" t="s">
        <v>7396</v>
      </c>
    </row>
    <row r="607" spans="1:15" ht="38.25">
      <c r="A607" s="6" t="s">
        <v>7400</v>
      </c>
      <c r="B607" s="6" t="s">
        <v>20</v>
      </c>
      <c r="C607" s="6" t="s">
        <v>7401</v>
      </c>
      <c r="D607" s="6" t="s">
        <v>4876</v>
      </c>
      <c r="E607" s="6" t="s">
        <v>61</v>
      </c>
      <c r="F607" s="6" t="s">
        <v>7402</v>
      </c>
      <c r="G607" s="6" t="s">
        <v>16</v>
      </c>
      <c r="H607" s="6" t="s">
        <v>7403</v>
      </c>
      <c r="I607" s="6" t="s">
        <v>16</v>
      </c>
      <c r="J607" s="6" t="s">
        <v>7404</v>
      </c>
      <c r="K607" s="6" t="s">
        <v>16</v>
      </c>
      <c r="L607" s="7">
        <v>90.624341301576806</v>
      </c>
      <c r="M607" s="6" t="s">
        <v>7041</v>
      </c>
      <c r="N607" s="7">
        <v>5607655.8640817003</v>
      </c>
      <c r="O607" s="6" t="s">
        <v>7396</v>
      </c>
    </row>
    <row r="608" spans="1:15" ht="63.75">
      <c r="A608" s="6" t="s">
        <v>7405</v>
      </c>
      <c r="B608" s="6" t="s">
        <v>20</v>
      </c>
      <c r="C608" s="6" t="s">
        <v>7406</v>
      </c>
      <c r="D608" s="6" t="s">
        <v>4876</v>
      </c>
      <c r="E608" s="6" t="s">
        <v>48</v>
      </c>
      <c r="F608" s="6" t="s">
        <v>7407</v>
      </c>
      <c r="G608" s="6" t="s">
        <v>16</v>
      </c>
      <c r="H608" s="6" t="s">
        <v>7408</v>
      </c>
      <c r="I608" s="6" t="s">
        <v>16</v>
      </c>
      <c r="J608" s="6" t="s">
        <v>7409</v>
      </c>
      <c r="K608" s="6" t="s">
        <v>16</v>
      </c>
      <c r="L608" s="7">
        <v>90.606293926069199</v>
      </c>
      <c r="M608" s="6" t="s">
        <v>7041</v>
      </c>
      <c r="N608" s="7">
        <v>5607746.4703756301</v>
      </c>
      <c r="O608" s="6" t="s">
        <v>7396</v>
      </c>
    </row>
    <row r="609" spans="1:15" ht="25.5">
      <c r="A609" s="6" t="s">
        <v>7410</v>
      </c>
      <c r="B609" s="6" t="s">
        <v>575</v>
      </c>
      <c r="C609" s="6" t="s">
        <v>7411</v>
      </c>
      <c r="D609" s="6" t="s">
        <v>4909</v>
      </c>
      <c r="E609" s="6" t="s">
        <v>1673</v>
      </c>
      <c r="F609" s="6" t="s">
        <v>7412</v>
      </c>
      <c r="G609" s="6" t="s">
        <v>4946</v>
      </c>
      <c r="H609" s="6" t="s">
        <v>7413</v>
      </c>
      <c r="I609" s="6" t="s">
        <v>7414</v>
      </c>
      <c r="J609" s="6" t="s">
        <v>7415</v>
      </c>
      <c r="K609" s="6" t="s">
        <v>4720</v>
      </c>
      <c r="L609" s="7">
        <v>88.598706864694805</v>
      </c>
      <c r="M609" s="6" t="s">
        <v>7041</v>
      </c>
      <c r="N609" s="7">
        <v>5607835.0690825004</v>
      </c>
      <c r="O609" s="6" t="s">
        <v>7396</v>
      </c>
    </row>
    <row r="610" spans="1:15" ht="14.25">
      <c r="A610" s="6" t="s">
        <v>3221</v>
      </c>
      <c r="B610" s="6" t="s">
        <v>27</v>
      </c>
      <c r="C610" s="6" t="s">
        <v>3222</v>
      </c>
      <c r="D610" s="6" t="s">
        <v>4876</v>
      </c>
      <c r="E610" s="6" t="s">
        <v>76</v>
      </c>
      <c r="F610" s="6" t="s">
        <v>4910</v>
      </c>
      <c r="G610" s="6" t="s">
        <v>16</v>
      </c>
      <c r="H610" s="6" t="s">
        <v>7416</v>
      </c>
      <c r="I610" s="6" t="s">
        <v>16</v>
      </c>
      <c r="J610" s="6" t="s">
        <v>7417</v>
      </c>
      <c r="K610" s="6" t="s">
        <v>16</v>
      </c>
      <c r="L610" s="7">
        <v>87.423525320017006</v>
      </c>
      <c r="M610" s="6" t="s">
        <v>7041</v>
      </c>
      <c r="N610" s="7">
        <v>5607922.4926078198</v>
      </c>
      <c r="O610" s="6" t="s">
        <v>7396</v>
      </c>
    </row>
    <row r="611" spans="1:15" ht="14.25">
      <c r="A611" s="6" t="s">
        <v>2545</v>
      </c>
      <c r="B611" s="6" t="s">
        <v>27</v>
      </c>
      <c r="C611" s="6" t="s">
        <v>2546</v>
      </c>
      <c r="D611" s="6" t="s">
        <v>4876</v>
      </c>
      <c r="E611" s="6" t="s">
        <v>76</v>
      </c>
      <c r="F611" s="6" t="s">
        <v>5649</v>
      </c>
      <c r="G611" s="6" t="s">
        <v>16</v>
      </c>
      <c r="H611" s="6" t="s">
        <v>7418</v>
      </c>
      <c r="I611" s="6" t="s">
        <v>16</v>
      </c>
      <c r="J611" s="6" t="s">
        <v>7419</v>
      </c>
      <c r="K611" s="6" t="s">
        <v>16</v>
      </c>
      <c r="L611" s="7">
        <v>86.6639291242561</v>
      </c>
      <c r="M611" s="6" t="s">
        <v>7041</v>
      </c>
      <c r="N611" s="7">
        <v>5608009.1565369396</v>
      </c>
      <c r="O611" s="6" t="s">
        <v>7420</v>
      </c>
    </row>
    <row r="612" spans="1:15" ht="38.25">
      <c r="A612" s="6" t="s">
        <v>7421</v>
      </c>
      <c r="B612" s="6" t="s">
        <v>20</v>
      </c>
      <c r="C612" s="6" t="s">
        <v>7422</v>
      </c>
      <c r="D612" s="6" t="s">
        <v>4876</v>
      </c>
      <c r="E612" s="6" t="s">
        <v>48</v>
      </c>
      <c r="F612" s="6" t="s">
        <v>4910</v>
      </c>
      <c r="G612" s="6" t="s">
        <v>16</v>
      </c>
      <c r="H612" s="6" t="s">
        <v>3878</v>
      </c>
      <c r="I612" s="6" t="s">
        <v>16</v>
      </c>
      <c r="J612" s="6" t="s">
        <v>7423</v>
      </c>
      <c r="K612" s="6" t="s">
        <v>16</v>
      </c>
      <c r="L612" s="7">
        <v>85.944311675640407</v>
      </c>
      <c r="M612" s="6" t="s">
        <v>7041</v>
      </c>
      <c r="N612" s="7">
        <v>5608095.1008486198</v>
      </c>
      <c r="O612" s="6" t="s">
        <v>7420</v>
      </c>
    </row>
    <row r="613" spans="1:15" ht="25.5">
      <c r="A613" s="6" t="s">
        <v>7424</v>
      </c>
      <c r="B613" s="6" t="s">
        <v>20</v>
      </c>
      <c r="C613" s="6" t="s">
        <v>7425</v>
      </c>
      <c r="D613" s="6" t="s">
        <v>4876</v>
      </c>
      <c r="E613" s="6" t="s">
        <v>48</v>
      </c>
      <c r="F613" s="6" t="s">
        <v>7366</v>
      </c>
      <c r="G613" s="6" t="s">
        <v>16</v>
      </c>
      <c r="H613" s="6" t="s">
        <v>7426</v>
      </c>
      <c r="I613" s="6" t="s">
        <v>16</v>
      </c>
      <c r="J613" s="6" t="s">
        <v>7427</v>
      </c>
      <c r="K613" s="6" t="s">
        <v>16</v>
      </c>
      <c r="L613" s="7">
        <v>85.754326872287507</v>
      </c>
      <c r="M613" s="6" t="s">
        <v>7041</v>
      </c>
      <c r="N613" s="7">
        <v>5608180.8551754896</v>
      </c>
      <c r="O613" s="6" t="s">
        <v>7420</v>
      </c>
    </row>
    <row r="614" spans="1:15" ht="38.25">
      <c r="A614" s="6" t="s">
        <v>7428</v>
      </c>
      <c r="B614" s="6" t="s">
        <v>20</v>
      </c>
      <c r="C614" s="6" t="s">
        <v>7429</v>
      </c>
      <c r="D614" s="6" t="s">
        <v>4876</v>
      </c>
      <c r="E614" s="6" t="s">
        <v>48</v>
      </c>
      <c r="F614" s="6" t="s">
        <v>7430</v>
      </c>
      <c r="G614" s="6" t="s">
        <v>16</v>
      </c>
      <c r="H614" s="6" t="s">
        <v>7431</v>
      </c>
      <c r="I614" s="6" t="s">
        <v>16</v>
      </c>
      <c r="J614" s="6" t="s">
        <v>7432</v>
      </c>
      <c r="K614" s="6" t="s">
        <v>16</v>
      </c>
      <c r="L614" s="7">
        <v>84.871540140086296</v>
      </c>
      <c r="M614" s="6" t="s">
        <v>7041</v>
      </c>
      <c r="N614" s="7">
        <v>5608265.7267156299</v>
      </c>
      <c r="O614" s="6" t="s">
        <v>7420</v>
      </c>
    </row>
    <row r="615" spans="1:15" ht="25.5">
      <c r="A615" s="6" t="s">
        <v>7433</v>
      </c>
      <c r="B615" s="6" t="s">
        <v>575</v>
      </c>
      <c r="C615" s="6" t="s">
        <v>7434</v>
      </c>
      <c r="D615" s="6" t="s">
        <v>4909</v>
      </c>
      <c r="E615" s="6" t="s">
        <v>1673</v>
      </c>
      <c r="F615" s="6" t="s">
        <v>7435</v>
      </c>
      <c r="G615" s="6" t="s">
        <v>4946</v>
      </c>
      <c r="H615" s="6" t="s">
        <v>7436</v>
      </c>
      <c r="I615" s="6" t="s">
        <v>4816</v>
      </c>
      <c r="J615" s="6" t="s">
        <v>7437</v>
      </c>
      <c r="K615" s="6" t="s">
        <v>4720</v>
      </c>
      <c r="L615" s="7">
        <v>84.422388033341804</v>
      </c>
      <c r="M615" s="6" t="s">
        <v>7041</v>
      </c>
      <c r="N615" s="7">
        <v>5608350.1491036601</v>
      </c>
      <c r="O615" s="6" t="s">
        <v>7420</v>
      </c>
    </row>
    <row r="616" spans="1:15" ht="14.25">
      <c r="A616" s="6" t="s">
        <v>3217</v>
      </c>
      <c r="B616" s="6" t="s">
        <v>27</v>
      </c>
      <c r="C616" s="6" t="s">
        <v>3218</v>
      </c>
      <c r="D616" s="6" t="s">
        <v>4876</v>
      </c>
      <c r="E616" s="6" t="s">
        <v>76</v>
      </c>
      <c r="F616" s="6" t="s">
        <v>6666</v>
      </c>
      <c r="G616" s="6" t="s">
        <v>16</v>
      </c>
      <c r="H616" s="6" t="s">
        <v>6542</v>
      </c>
      <c r="I616" s="6" t="s">
        <v>16</v>
      </c>
      <c r="J616" s="6" t="s">
        <v>7438</v>
      </c>
      <c r="K616" s="6" t="s">
        <v>16</v>
      </c>
      <c r="L616" s="7">
        <v>83.705501835502801</v>
      </c>
      <c r="M616" s="6" t="s">
        <v>7041</v>
      </c>
      <c r="N616" s="7">
        <v>5608433.8546054997</v>
      </c>
      <c r="O616" s="6" t="s">
        <v>7420</v>
      </c>
    </row>
    <row r="617" spans="1:15" ht="14.25">
      <c r="A617" s="6" t="s">
        <v>2341</v>
      </c>
      <c r="B617" s="6" t="s">
        <v>27</v>
      </c>
      <c r="C617" s="6" t="s">
        <v>2342</v>
      </c>
      <c r="D617" s="6" t="s">
        <v>4876</v>
      </c>
      <c r="E617" s="6" t="s">
        <v>99</v>
      </c>
      <c r="F617" s="6" t="s">
        <v>7439</v>
      </c>
      <c r="G617" s="6" t="s">
        <v>16</v>
      </c>
      <c r="H617" s="6" t="s">
        <v>7440</v>
      </c>
      <c r="I617" s="6" t="s">
        <v>16</v>
      </c>
      <c r="J617" s="6" t="s">
        <v>7441</v>
      </c>
      <c r="K617" s="6" t="s">
        <v>16</v>
      </c>
      <c r="L617" s="7">
        <v>83.6514065927404</v>
      </c>
      <c r="M617" s="6" t="s">
        <v>7041</v>
      </c>
      <c r="N617" s="7">
        <v>5608517.5060120896</v>
      </c>
      <c r="O617" s="6" t="s">
        <v>7420</v>
      </c>
    </row>
    <row r="618" spans="1:15" ht="25.5">
      <c r="A618" s="6" t="s">
        <v>7442</v>
      </c>
      <c r="B618" s="6" t="s">
        <v>27</v>
      </c>
      <c r="C618" s="6" t="s">
        <v>7443</v>
      </c>
      <c r="D618" s="6" t="s">
        <v>4876</v>
      </c>
      <c r="E618" s="6" t="s">
        <v>76</v>
      </c>
      <c r="F618" s="6" t="s">
        <v>5267</v>
      </c>
      <c r="G618" s="6" t="s">
        <v>16</v>
      </c>
      <c r="H618" s="6" t="s">
        <v>7444</v>
      </c>
      <c r="I618" s="6" t="s">
        <v>16</v>
      </c>
      <c r="J618" s="6" t="s">
        <v>7445</v>
      </c>
      <c r="K618" s="6" t="s">
        <v>16</v>
      </c>
      <c r="L618" s="7">
        <v>82.676049096510894</v>
      </c>
      <c r="M618" s="6" t="s">
        <v>7041</v>
      </c>
      <c r="N618" s="7">
        <v>5608600.1820611898</v>
      </c>
      <c r="O618" s="6" t="s">
        <v>7446</v>
      </c>
    </row>
    <row r="619" spans="1:15" ht="25.5">
      <c r="A619" s="6" t="s">
        <v>2486</v>
      </c>
      <c r="B619" s="6" t="s">
        <v>27</v>
      </c>
      <c r="C619" s="6" t="s">
        <v>2487</v>
      </c>
      <c r="D619" s="6" t="s">
        <v>4876</v>
      </c>
      <c r="E619" s="6" t="s">
        <v>76</v>
      </c>
      <c r="F619" s="6" t="s">
        <v>5365</v>
      </c>
      <c r="G619" s="6" t="s">
        <v>16</v>
      </c>
      <c r="H619" s="6" t="s">
        <v>7447</v>
      </c>
      <c r="I619" s="6" t="s">
        <v>16</v>
      </c>
      <c r="J619" s="6" t="s">
        <v>7448</v>
      </c>
      <c r="K619" s="6" t="s">
        <v>16</v>
      </c>
      <c r="L619" s="7">
        <v>80.956962969262406</v>
      </c>
      <c r="M619" s="6" t="s">
        <v>7041</v>
      </c>
      <c r="N619" s="7">
        <v>5608681.1390241599</v>
      </c>
      <c r="O619" s="6" t="s">
        <v>7446</v>
      </c>
    </row>
    <row r="620" spans="1:15" ht="14.25">
      <c r="A620" s="6" t="s">
        <v>7449</v>
      </c>
      <c r="B620" s="6" t="s">
        <v>20</v>
      </c>
      <c r="C620" s="6" t="s">
        <v>7450</v>
      </c>
      <c r="D620" s="6" t="s">
        <v>4871</v>
      </c>
      <c r="E620" s="6" t="s">
        <v>1673</v>
      </c>
      <c r="F620" s="6" t="s">
        <v>7451</v>
      </c>
      <c r="G620" s="6" t="s">
        <v>16</v>
      </c>
      <c r="H620" s="6" t="s">
        <v>6712</v>
      </c>
      <c r="I620" s="6" t="s">
        <v>16</v>
      </c>
      <c r="J620" s="6" t="s">
        <v>7452</v>
      </c>
      <c r="K620" s="6" t="s">
        <v>16</v>
      </c>
      <c r="L620" s="7">
        <v>79.532303767535694</v>
      </c>
      <c r="M620" s="6" t="s">
        <v>7041</v>
      </c>
      <c r="N620" s="7">
        <v>5608760.6713279197</v>
      </c>
      <c r="O620" s="6" t="s">
        <v>7446</v>
      </c>
    </row>
    <row r="621" spans="1:15" ht="25.5">
      <c r="A621" s="6" t="s">
        <v>7453</v>
      </c>
      <c r="B621" s="6" t="s">
        <v>20</v>
      </c>
      <c r="C621" s="6" t="s">
        <v>7454</v>
      </c>
      <c r="D621" s="6" t="s">
        <v>4876</v>
      </c>
      <c r="E621" s="6" t="s">
        <v>44</v>
      </c>
      <c r="F621" s="6" t="s">
        <v>7455</v>
      </c>
      <c r="G621" s="6" t="s">
        <v>16</v>
      </c>
      <c r="H621" s="6" t="s">
        <v>7456</v>
      </c>
      <c r="I621" s="6" t="s">
        <v>16</v>
      </c>
      <c r="J621" s="6" t="s">
        <v>7457</v>
      </c>
      <c r="K621" s="6" t="s">
        <v>16</v>
      </c>
      <c r="L621" s="7">
        <v>79.043116616818295</v>
      </c>
      <c r="M621" s="6" t="s">
        <v>7041</v>
      </c>
      <c r="N621" s="7">
        <v>5608839.7144445404</v>
      </c>
      <c r="O621" s="6" t="s">
        <v>7446</v>
      </c>
    </row>
    <row r="622" spans="1:15" ht="38.25">
      <c r="A622" s="6" t="s">
        <v>7458</v>
      </c>
      <c r="B622" s="6" t="s">
        <v>20</v>
      </c>
      <c r="C622" s="6" t="s">
        <v>7459</v>
      </c>
      <c r="D622" s="6" t="s">
        <v>4876</v>
      </c>
      <c r="E622" s="6" t="s">
        <v>48</v>
      </c>
      <c r="F622" s="6" t="s">
        <v>7460</v>
      </c>
      <c r="G622" s="6" t="s">
        <v>16</v>
      </c>
      <c r="H622" s="6" t="s">
        <v>7461</v>
      </c>
      <c r="I622" s="6" t="s">
        <v>16</v>
      </c>
      <c r="J622" s="6" t="s">
        <v>7462</v>
      </c>
      <c r="K622" s="6" t="s">
        <v>16</v>
      </c>
      <c r="L622" s="7">
        <v>78.958017716194107</v>
      </c>
      <c r="M622" s="6" t="s">
        <v>7041</v>
      </c>
      <c r="N622" s="7">
        <v>5608918.6724622604</v>
      </c>
      <c r="O622" s="6" t="s">
        <v>7446</v>
      </c>
    </row>
    <row r="623" spans="1:15" ht="25.5">
      <c r="A623" s="6" t="s">
        <v>7463</v>
      </c>
      <c r="B623" s="6" t="s">
        <v>20</v>
      </c>
      <c r="C623" s="6" t="s">
        <v>7464</v>
      </c>
      <c r="D623" s="6" t="s">
        <v>4876</v>
      </c>
      <c r="E623" s="6" t="s">
        <v>44</v>
      </c>
      <c r="F623" s="6" t="s">
        <v>7465</v>
      </c>
      <c r="G623" s="6" t="s">
        <v>16</v>
      </c>
      <c r="H623" s="6" t="s">
        <v>7466</v>
      </c>
      <c r="I623" s="6" t="s">
        <v>16</v>
      </c>
      <c r="J623" s="6" t="s">
        <v>7467</v>
      </c>
      <c r="K623" s="6" t="s">
        <v>16</v>
      </c>
      <c r="L623" s="7">
        <v>77.589932895310397</v>
      </c>
      <c r="M623" s="6" t="s">
        <v>7041</v>
      </c>
      <c r="N623" s="7">
        <v>5608996.26239515</v>
      </c>
      <c r="O623" s="6" t="s">
        <v>7446</v>
      </c>
    </row>
    <row r="624" spans="1:15" ht="51">
      <c r="A624" s="6" t="s">
        <v>7468</v>
      </c>
      <c r="B624" s="6" t="s">
        <v>20</v>
      </c>
      <c r="C624" s="6" t="s">
        <v>7469</v>
      </c>
      <c r="D624" s="6" t="s">
        <v>4909</v>
      </c>
      <c r="E624" s="6" t="s">
        <v>1673</v>
      </c>
      <c r="F624" s="6" t="s">
        <v>7470</v>
      </c>
      <c r="G624" s="6" t="s">
        <v>7471</v>
      </c>
      <c r="H624" s="6" t="s">
        <v>3459</v>
      </c>
      <c r="I624" s="6" t="s">
        <v>7472</v>
      </c>
      <c r="J624" s="6" t="s">
        <v>7473</v>
      </c>
      <c r="K624" s="6" t="s">
        <v>4333</v>
      </c>
      <c r="L624" s="7">
        <v>77.021903138811794</v>
      </c>
      <c r="M624" s="6" t="s">
        <v>7041</v>
      </c>
      <c r="N624" s="7">
        <v>5609073.2842982896</v>
      </c>
      <c r="O624" s="6" t="s">
        <v>7446</v>
      </c>
    </row>
    <row r="625" spans="1:15" ht="25.5">
      <c r="A625" s="6" t="s">
        <v>2439</v>
      </c>
      <c r="B625" s="6" t="s">
        <v>27</v>
      </c>
      <c r="C625" s="6" t="s">
        <v>2440</v>
      </c>
      <c r="D625" s="6" t="s">
        <v>4876</v>
      </c>
      <c r="E625" s="6" t="s">
        <v>76</v>
      </c>
      <c r="F625" s="6" t="s">
        <v>5421</v>
      </c>
      <c r="G625" s="6" t="s">
        <v>16</v>
      </c>
      <c r="H625" s="6" t="s">
        <v>7474</v>
      </c>
      <c r="I625" s="6" t="s">
        <v>16</v>
      </c>
      <c r="J625" s="6" t="s">
        <v>7475</v>
      </c>
      <c r="K625" s="6" t="s">
        <v>16</v>
      </c>
      <c r="L625" s="7">
        <v>75.679768346080806</v>
      </c>
      <c r="M625" s="6" t="s">
        <v>7041</v>
      </c>
      <c r="N625" s="7">
        <v>5609148.9640666395</v>
      </c>
      <c r="O625" s="6" t="s">
        <v>7476</v>
      </c>
    </row>
    <row r="626" spans="1:15" ht="14.25">
      <c r="A626" s="6" t="s">
        <v>7477</v>
      </c>
      <c r="B626" s="6" t="s">
        <v>27</v>
      </c>
      <c r="C626" s="6" t="s">
        <v>7478</v>
      </c>
      <c r="D626" s="6" t="s">
        <v>4871</v>
      </c>
      <c r="E626" s="6" t="s">
        <v>1673</v>
      </c>
      <c r="F626" s="6" t="s">
        <v>7479</v>
      </c>
      <c r="G626" s="6" t="s">
        <v>16</v>
      </c>
      <c r="H626" s="6" t="s">
        <v>6283</v>
      </c>
      <c r="I626" s="6" t="s">
        <v>16</v>
      </c>
      <c r="J626" s="6" t="s">
        <v>7480</v>
      </c>
      <c r="K626" s="6" t="s">
        <v>16</v>
      </c>
      <c r="L626" s="7">
        <v>75.278193959586503</v>
      </c>
      <c r="M626" s="6" t="s">
        <v>7041</v>
      </c>
      <c r="N626" s="7">
        <v>5609224.2422606004</v>
      </c>
      <c r="O626" s="6" t="s">
        <v>7476</v>
      </c>
    </row>
    <row r="627" spans="1:15" ht="14.25">
      <c r="A627" s="6" t="s">
        <v>2351</v>
      </c>
      <c r="B627" s="6" t="s">
        <v>27</v>
      </c>
      <c r="C627" s="6" t="s">
        <v>2352</v>
      </c>
      <c r="D627" s="6" t="s">
        <v>4876</v>
      </c>
      <c r="E627" s="6" t="s">
        <v>76</v>
      </c>
      <c r="F627" s="6" t="s">
        <v>5605</v>
      </c>
      <c r="G627" s="6" t="s">
        <v>16</v>
      </c>
      <c r="H627" s="6" t="s">
        <v>7481</v>
      </c>
      <c r="I627" s="6" t="s">
        <v>16</v>
      </c>
      <c r="J627" s="6" t="s">
        <v>7482</v>
      </c>
      <c r="K627" s="6" t="s">
        <v>16</v>
      </c>
      <c r="L627" s="7">
        <v>74.600342173157301</v>
      </c>
      <c r="M627" s="6" t="s">
        <v>7041</v>
      </c>
      <c r="N627" s="7">
        <v>5609298.8426027698</v>
      </c>
      <c r="O627" s="6" t="s">
        <v>7476</v>
      </c>
    </row>
    <row r="628" spans="1:15" ht="25.5">
      <c r="A628" s="6" t="s">
        <v>2371</v>
      </c>
      <c r="B628" s="6" t="s">
        <v>27</v>
      </c>
      <c r="C628" s="6" t="s">
        <v>2372</v>
      </c>
      <c r="D628" s="6" t="s">
        <v>4876</v>
      </c>
      <c r="E628" s="6" t="s">
        <v>76</v>
      </c>
      <c r="F628" s="6" t="s">
        <v>5267</v>
      </c>
      <c r="G628" s="6" t="s">
        <v>16</v>
      </c>
      <c r="H628" s="6" t="s">
        <v>6583</v>
      </c>
      <c r="I628" s="6" t="s">
        <v>16</v>
      </c>
      <c r="J628" s="6" t="s">
        <v>7483</v>
      </c>
      <c r="K628" s="6" t="s">
        <v>16</v>
      </c>
      <c r="L628" s="7">
        <v>73.960682218832304</v>
      </c>
      <c r="M628" s="6" t="s">
        <v>7041</v>
      </c>
      <c r="N628" s="7">
        <v>5609372.8032849897</v>
      </c>
      <c r="O628" s="6" t="s">
        <v>7476</v>
      </c>
    </row>
    <row r="629" spans="1:15" ht="14.25">
      <c r="A629" s="6" t="s">
        <v>2864</v>
      </c>
      <c r="B629" s="6" t="s">
        <v>627</v>
      </c>
      <c r="C629" s="6" t="s">
        <v>2865</v>
      </c>
      <c r="D629" s="6" t="s">
        <v>4876</v>
      </c>
      <c r="E629" s="6" t="s">
        <v>48</v>
      </c>
      <c r="F629" s="6" t="s">
        <v>5281</v>
      </c>
      <c r="G629" s="6" t="s">
        <v>16</v>
      </c>
      <c r="H629" s="6" t="s">
        <v>7484</v>
      </c>
      <c r="I629" s="6" t="s">
        <v>16</v>
      </c>
      <c r="J629" s="6" t="s">
        <v>3690</v>
      </c>
      <c r="K629" s="6" t="s">
        <v>16</v>
      </c>
      <c r="L629" s="7">
        <v>73.460947879515899</v>
      </c>
      <c r="M629" s="6" t="s">
        <v>7041</v>
      </c>
      <c r="N629" s="7">
        <v>5609446.2642328702</v>
      </c>
      <c r="O629" s="6" t="s">
        <v>7476</v>
      </c>
    </row>
    <row r="630" spans="1:15" ht="38.25">
      <c r="A630" s="6" t="s">
        <v>3169</v>
      </c>
      <c r="B630" s="6" t="s">
        <v>20</v>
      </c>
      <c r="C630" s="6" t="s">
        <v>3170</v>
      </c>
      <c r="D630" s="6" t="s">
        <v>4876</v>
      </c>
      <c r="E630" s="6" t="s">
        <v>48</v>
      </c>
      <c r="F630" s="6" t="s">
        <v>4910</v>
      </c>
      <c r="G630" s="6" t="s">
        <v>16</v>
      </c>
      <c r="H630" s="6" t="s">
        <v>7485</v>
      </c>
      <c r="I630" s="6" t="s">
        <v>16</v>
      </c>
      <c r="J630" s="6" t="s">
        <v>7486</v>
      </c>
      <c r="K630" s="6" t="s">
        <v>16</v>
      </c>
      <c r="L630" s="7">
        <v>71.961744861566601</v>
      </c>
      <c r="M630" s="6" t="s">
        <v>7041</v>
      </c>
      <c r="N630" s="7">
        <v>5609518.22597773</v>
      </c>
      <c r="O630" s="6" t="s">
        <v>7476</v>
      </c>
    </row>
    <row r="631" spans="1:15" ht="14.25">
      <c r="A631" s="6" t="s">
        <v>7487</v>
      </c>
      <c r="B631" s="6" t="s">
        <v>20</v>
      </c>
      <c r="C631" s="6" t="s">
        <v>7488</v>
      </c>
      <c r="D631" s="6" t="s">
        <v>4876</v>
      </c>
      <c r="E631" s="6" t="s">
        <v>1993</v>
      </c>
      <c r="F631" s="6" t="s">
        <v>7489</v>
      </c>
      <c r="G631" s="6" t="s">
        <v>16</v>
      </c>
      <c r="H631" s="6" t="s">
        <v>7490</v>
      </c>
      <c r="I631" s="6" t="s">
        <v>16</v>
      </c>
      <c r="J631" s="6" t="s">
        <v>7491</v>
      </c>
      <c r="K631" s="6" t="s">
        <v>16</v>
      </c>
      <c r="L631" s="7">
        <v>71.395837699975203</v>
      </c>
      <c r="M631" s="6" t="s">
        <v>7041</v>
      </c>
      <c r="N631" s="7">
        <v>5609589.62181543</v>
      </c>
      <c r="O631" s="6" t="s">
        <v>7476</v>
      </c>
    </row>
    <row r="632" spans="1:15" ht="14.25">
      <c r="A632" s="6" t="s">
        <v>7492</v>
      </c>
      <c r="B632" s="6" t="s">
        <v>20</v>
      </c>
      <c r="C632" s="6" t="s">
        <v>7493</v>
      </c>
      <c r="D632" s="6" t="s">
        <v>4876</v>
      </c>
      <c r="E632" s="6" t="s">
        <v>1190</v>
      </c>
      <c r="F632" s="6" t="s">
        <v>7494</v>
      </c>
      <c r="G632" s="6" t="s">
        <v>16</v>
      </c>
      <c r="H632" s="6" t="s">
        <v>7495</v>
      </c>
      <c r="I632" s="6" t="s">
        <v>16</v>
      </c>
      <c r="J632" s="6" t="s">
        <v>7496</v>
      </c>
      <c r="K632" s="6" t="s">
        <v>16</v>
      </c>
      <c r="L632" s="7">
        <v>70.093591877208596</v>
      </c>
      <c r="M632" s="6" t="s">
        <v>7041</v>
      </c>
      <c r="N632" s="7">
        <v>5609659.7154073101</v>
      </c>
      <c r="O632" s="6" t="s">
        <v>7497</v>
      </c>
    </row>
    <row r="633" spans="1:15" ht="25.5">
      <c r="A633" s="6" t="s">
        <v>7498</v>
      </c>
      <c r="B633" s="6" t="s">
        <v>20</v>
      </c>
      <c r="C633" s="6" t="s">
        <v>7499</v>
      </c>
      <c r="D633" s="6" t="s">
        <v>4876</v>
      </c>
      <c r="E633" s="6" t="s">
        <v>61</v>
      </c>
      <c r="F633" s="6" t="s">
        <v>7500</v>
      </c>
      <c r="G633" s="6" t="s">
        <v>16</v>
      </c>
      <c r="H633" s="6" t="s">
        <v>7501</v>
      </c>
      <c r="I633" s="6" t="s">
        <v>16</v>
      </c>
      <c r="J633" s="6" t="s">
        <v>7502</v>
      </c>
      <c r="K633" s="6" t="s">
        <v>16</v>
      </c>
      <c r="L633" s="7">
        <v>67.823963234069893</v>
      </c>
      <c r="M633" s="6" t="s">
        <v>7041</v>
      </c>
      <c r="N633" s="7">
        <v>5609727.5393705396</v>
      </c>
      <c r="O633" s="6" t="s">
        <v>7497</v>
      </c>
    </row>
    <row r="634" spans="1:15" ht="25.5">
      <c r="A634" s="6" t="s">
        <v>2463</v>
      </c>
      <c r="B634" s="6" t="s">
        <v>27</v>
      </c>
      <c r="C634" s="6" t="s">
        <v>2464</v>
      </c>
      <c r="D634" s="6" t="s">
        <v>4876</v>
      </c>
      <c r="E634" s="6" t="s">
        <v>76</v>
      </c>
      <c r="F634" s="6" t="s">
        <v>5807</v>
      </c>
      <c r="G634" s="6" t="s">
        <v>16</v>
      </c>
      <c r="H634" s="6" t="s">
        <v>7503</v>
      </c>
      <c r="I634" s="6" t="s">
        <v>16</v>
      </c>
      <c r="J634" s="6" t="s">
        <v>7504</v>
      </c>
      <c r="K634" s="6" t="s">
        <v>16</v>
      </c>
      <c r="L634" s="7">
        <v>67.324210192710098</v>
      </c>
      <c r="M634" s="6" t="s">
        <v>7041</v>
      </c>
      <c r="N634" s="7">
        <v>5609794.8635807298</v>
      </c>
      <c r="O634" s="6" t="s">
        <v>7497</v>
      </c>
    </row>
    <row r="635" spans="1:15" ht="25.5">
      <c r="A635" s="6" t="s">
        <v>3144</v>
      </c>
      <c r="B635" s="6" t="s">
        <v>20</v>
      </c>
      <c r="C635" s="6" t="s">
        <v>3145</v>
      </c>
      <c r="D635" s="6" t="s">
        <v>4876</v>
      </c>
      <c r="E635" s="6" t="s">
        <v>48</v>
      </c>
      <c r="F635" s="6" t="s">
        <v>4910</v>
      </c>
      <c r="G635" s="6" t="s">
        <v>16</v>
      </c>
      <c r="H635" s="6" t="s">
        <v>7505</v>
      </c>
      <c r="I635" s="6" t="s">
        <v>16</v>
      </c>
      <c r="J635" s="6" t="s">
        <v>7506</v>
      </c>
      <c r="K635" s="6" t="s">
        <v>16</v>
      </c>
      <c r="L635" s="7">
        <v>65.775033740829102</v>
      </c>
      <c r="M635" s="6" t="s">
        <v>7041</v>
      </c>
      <c r="N635" s="7">
        <v>5609860.6386144701</v>
      </c>
      <c r="O635" s="6" t="s">
        <v>7497</v>
      </c>
    </row>
    <row r="636" spans="1:15" ht="14.25">
      <c r="A636" s="6" t="s">
        <v>2760</v>
      </c>
      <c r="B636" s="6" t="s">
        <v>27</v>
      </c>
      <c r="C636" s="6" t="s">
        <v>2761</v>
      </c>
      <c r="D636" s="6" t="s">
        <v>4876</v>
      </c>
      <c r="E636" s="6" t="s">
        <v>76</v>
      </c>
      <c r="F636" s="6" t="s">
        <v>4921</v>
      </c>
      <c r="G636" s="6" t="s">
        <v>16</v>
      </c>
      <c r="H636" s="6" t="s">
        <v>7507</v>
      </c>
      <c r="I636" s="6" t="s">
        <v>16</v>
      </c>
      <c r="J636" s="6" t="s">
        <v>7508</v>
      </c>
      <c r="K636" s="6" t="s">
        <v>16</v>
      </c>
      <c r="L636" s="7">
        <v>65.485187824025601</v>
      </c>
      <c r="M636" s="6" t="s">
        <v>7041</v>
      </c>
      <c r="N636" s="7">
        <v>5609926.1238022996</v>
      </c>
      <c r="O636" s="6" t="s">
        <v>7497</v>
      </c>
    </row>
    <row r="637" spans="1:15" ht="25.5">
      <c r="A637" s="6" t="s">
        <v>1916</v>
      </c>
      <c r="B637" s="6" t="s">
        <v>27</v>
      </c>
      <c r="C637" s="6" t="s">
        <v>1917</v>
      </c>
      <c r="D637" s="6" t="s">
        <v>4876</v>
      </c>
      <c r="E637" s="6" t="s">
        <v>99</v>
      </c>
      <c r="F637" s="6" t="s">
        <v>7509</v>
      </c>
      <c r="G637" s="6" t="s">
        <v>16</v>
      </c>
      <c r="H637" s="6" t="s">
        <v>5059</v>
      </c>
      <c r="I637" s="6" t="s">
        <v>16</v>
      </c>
      <c r="J637" s="6" t="s">
        <v>7510</v>
      </c>
      <c r="K637" s="6" t="s">
        <v>16</v>
      </c>
      <c r="L637" s="7">
        <v>65.156698450231403</v>
      </c>
      <c r="M637" s="6" t="s">
        <v>7041</v>
      </c>
      <c r="N637" s="7">
        <v>5609991.2805007501</v>
      </c>
      <c r="O637" s="6" t="s">
        <v>7497</v>
      </c>
    </row>
    <row r="638" spans="1:15" ht="25.5">
      <c r="A638" s="6" t="s">
        <v>7511</v>
      </c>
      <c r="B638" s="6" t="s">
        <v>20</v>
      </c>
      <c r="C638" s="6" t="s">
        <v>7512</v>
      </c>
      <c r="D638" s="6" t="s">
        <v>4876</v>
      </c>
      <c r="E638" s="6" t="s">
        <v>48</v>
      </c>
      <c r="F638" s="6" t="s">
        <v>7513</v>
      </c>
      <c r="G638" s="6" t="s">
        <v>16</v>
      </c>
      <c r="H638" s="6" t="s">
        <v>7514</v>
      </c>
      <c r="I638" s="6" t="s">
        <v>16</v>
      </c>
      <c r="J638" s="6" t="s">
        <v>7515</v>
      </c>
      <c r="K638" s="6" t="s">
        <v>16</v>
      </c>
      <c r="L638" s="7">
        <v>64.823980910546297</v>
      </c>
      <c r="M638" s="6" t="s">
        <v>7041</v>
      </c>
      <c r="N638" s="7">
        <v>5610056.1044816598</v>
      </c>
      <c r="O638" s="6" t="s">
        <v>7497</v>
      </c>
    </row>
    <row r="639" spans="1:15" ht="14.25">
      <c r="A639" s="6" t="s">
        <v>2453</v>
      </c>
      <c r="B639" s="6" t="s">
        <v>27</v>
      </c>
      <c r="C639" s="6" t="s">
        <v>2454</v>
      </c>
      <c r="D639" s="6" t="s">
        <v>4876</v>
      </c>
      <c r="E639" s="6" t="s">
        <v>76</v>
      </c>
      <c r="F639" s="6" t="s">
        <v>7516</v>
      </c>
      <c r="G639" s="6" t="s">
        <v>16</v>
      </c>
      <c r="H639" s="6" t="s">
        <v>5950</v>
      </c>
      <c r="I639" s="6" t="s">
        <v>16</v>
      </c>
      <c r="J639" s="6" t="s">
        <v>7517</v>
      </c>
      <c r="K639" s="6" t="s">
        <v>16</v>
      </c>
      <c r="L639" s="7">
        <v>64.375777590743098</v>
      </c>
      <c r="M639" s="6" t="s">
        <v>7041</v>
      </c>
      <c r="N639" s="7">
        <v>5610120.4802592499</v>
      </c>
      <c r="O639" s="6" t="s">
        <v>7497</v>
      </c>
    </row>
    <row r="640" spans="1:15" ht="25.5">
      <c r="A640" s="6" t="s">
        <v>2461</v>
      </c>
      <c r="B640" s="6" t="s">
        <v>27</v>
      </c>
      <c r="C640" s="6" t="s">
        <v>2462</v>
      </c>
      <c r="D640" s="6" t="s">
        <v>4876</v>
      </c>
      <c r="E640" s="6" t="s">
        <v>76</v>
      </c>
      <c r="F640" s="6" t="s">
        <v>5405</v>
      </c>
      <c r="G640" s="6" t="s">
        <v>16</v>
      </c>
      <c r="H640" s="6" t="s">
        <v>7518</v>
      </c>
      <c r="I640" s="6" t="s">
        <v>16</v>
      </c>
      <c r="J640" s="6" t="s">
        <v>3601</v>
      </c>
      <c r="K640" s="6" t="s">
        <v>16</v>
      </c>
      <c r="L640" s="7">
        <v>64.185878541802893</v>
      </c>
      <c r="M640" s="6" t="s">
        <v>7041</v>
      </c>
      <c r="N640" s="7">
        <v>5610184.6661377903</v>
      </c>
      <c r="O640" s="6" t="s">
        <v>7497</v>
      </c>
    </row>
    <row r="641" spans="1:15" ht="14.25">
      <c r="A641" s="6" t="s">
        <v>7519</v>
      </c>
      <c r="B641" s="6" t="s">
        <v>20</v>
      </c>
      <c r="C641" s="6" t="s">
        <v>7520</v>
      </c>
      <c r="D641" s="6" t="s">
        <v>4876</v>
      </c>
      <c r="E641" s="6" t="s">
        <v>48</v>
      </c>
      <c r="F641" s="6" t="s">
        <v>7521</v>
      </c>
      <c r="G641" s="6" t="s">
        <v>16</v>
      </c>
      <c r="H641" s="6" t="s">
        <v>7002</v>
      </c>
      <c r="I641" s="6" t="s">
        <v>16</v>
      </c>
      <c r="J641" s="6" t="s">
        <v>7522</v>
      </c>
      <c r="K641" s="6" t="s">
        <v>16</v>
      </c>
      <c r="L641" s="7">
        <v>64.053595596921596</v>
      </c>
      <c r="M641" s="6" t="s">
        <v>7041</v>
      </c>
      <c r="N641" s="7">
        <v>5610248.71973339</v>
      </c>
      <c r="O641" s="6" t="s">
        <v>7523</v>
      </c>
    </row>
    <row r="642" spans="1:15" ht="25.5">
      <c r="A642" s="6" t="s">
        <v>7524</v>
      </c>
      <c r="B642" s="6" t="s">
        <v>575</v>
      </c>
      <c r="C642" s="6" t="s">
        <v>7525</v>
      </c>
      <c r="D642" s="6" t="s">
        <v>4871</v>
      </c>
      <c r="E642" s="6" t="s">
        <v>2357</v>
      </c>
      <c r="F642" s="6" t="s">
        <v>7307</v>
      </c>
      <c r="G642" s="6" t="s">
        <v>16</v>
      </c>
      <c r="H642" s="6" t="s">
        <v>7526</v>
      </c>
      <c r="I642" s="6" t="s">
        <v>16</v>
      </c>
      <c r="J642" s="6" t="s">
        <v>7527</v>
      </c>
      <c r="K642" s="6" t="s">
        <v>16</v>
      </c>
      <c r="L642" s="7">
        <v>63.847953531179499</v>
      </c>
      <c r="M642" s="6" t="s">
        <v>7041</v>
      </c>
      <c r="N642" s="7">
        <v>5610312.5676869201</v>
      </c>
      <c r="O642" s="6" t="s">
        <v>7523</v>
      </c>
    </row>
    <row r="643" spans="1:15" ht="14.25">
      <c r="A643" s="6" t="s">
        <v>2607</v>
      </c>
      <c r="B643" s="6" t="s">
        <v>27</v>
      </c>
      <c r="C643" s="6" t="s">
        <v>2608</v>
      </c>
      <c r="D643" s="6" t="s">
        <v>4876</v>
      </c>
      <c r="E643" s="6" t="s">
        <v>76</v>
      </c>
      <c r="F643" s="6" t="s">
        <v>6697</v>
      </c>
      <c r="G643" s="6" t="s">
        <v>16</v>
      </c>
      <c r="H643" s="6" t="s">
        <v>7528</v>
      </c>
      <c r="I643" s="6" t="s">
        <v>16</v>
      </c>
      <c r="J643" s="6" t="s">
        <v>7529</v>
      </c>
      <c r="K643" s="6" t="s">
        <v>16</v>
      </c>
      <c r="L643" s="7">
        <v>63.4562664064009</v>
      </c>
      <c r="M643" s="6" t="s">
        <v>7041</v>
      </c>
      <c r="N643" s="7">
        <v>5610376.0239533298</v>
      </c>
      <c r="O643" s="6" t="s">
        <v>7523</v>
      </c>
    </row>
    <row r="644" spans="1:15" ht="14.25">
      <c r="A644" s="6" t="s">
        <v>7530</v>
      </c>
      <c r="B644" s="6" t="s">
        <v>20</v>
      </c>
      <c r="C644" s="6" t="s">
        <v>7531</v>
      </c>
      <c r="D644" s="6" t="s">
        <v>4876</v>
      </c>
      <c r="E644" s="6" t="s">
        <v>61</v>
      </c>
      <c r="F644" s="6" t="s">
        <v>7532</v>
      </c>
      <c r="G644" s="6" t="s">
        <v>16</v>
      </c>
      <c r="H644" s="6" t="s">
        <v>7533</v>
      </c>
      <c r="I644" s="6" t="s">
        <v>16</v>
      </c>
      <c r="J644" s="6" t="s">
        <v>7534</v>
      </c>
      <c r="K644" s="6" t="s">
        <v>16</v>
      </c>
      <c r="L644" s="7">
        <v>62.339920980334199</v>
      </c>
      <c r="M644" s="6" t="s">
        <v>7041</v>
      </c>
      <c r="N644" s="7">
        <v>5610438.3638743097</v>
      </c>
      <c r="O644" s="6" t="s">
        <v>7523</v>
      </c>
    </row>
    <row r="645" spans="1:15" ht="25.5">
      <c r="A645" s="6" t="s">
        <v>7535</v>
      </c>
      <c r="B645" s="6" t="s">
        <v>27</v>
      </c>
      <c r="C645" s="6" t="s">
        <v>7536</v>
      </c>
      <c r="D645" s="6" t="s">
        <v>4876</v>
      </c>
      <c r="E645" s="6" t="s">
        <v>76</v>
      </c>
      <c r="F645" s="6" t="s">
        <v>7537</v>
      </c>
      <c r="G645" s="6" t="s">
        <v>16</v>
      </c>
      <c r="H645" s="6" t="s">
        <v>7538</v>
      </c>
      <c r="I645" s="6" t="s">
        <v>16</v>
      </c>
      <c r="J645" s="6" t="s">
        <v>7539</v>
      </c>
      <c r="K645" s="6" t="s">
        <v>16</v>
      </c>
      <c r="L645" s="7">
        <v>61.8371385372348</v>
      </c>
      <c r="M645" s="6" t="s">
        <v>7041</v>
      </c>
      <c r="N645" s="7">
        <v>5610500.2010128396</v>
      </c>
      <c r="O645" s="6" t="s">
        <v>7523</v>
      </c>
    </row>
    <row r="646" spans="1:15" ht="38.25">
      <c r="A646" s="6" t="s">
        <v>7540</v>
      </c>
      <c r="B646" s="6" t="s">
        <v>27</v>
      </c>
      <c r="C646" s="6" t="s">
        <v>7541</v>
      </c>
      <c r="D646" s="6" t="s">
        <v>4909</v>
      </c>
      <c r="E646" s="6" t="s">
        <v>76</v>
      </c>
      <c r="F646" s="6" t="s">
        <v>7542</v>
      </c>
      <c r="G646" s="6" t="s">
        <v>16</v>
      </c>
      <c r="H646" s="6" t="s">
        <v>7543</v>
      </c>
      <c r="I646" s="6" t="s">
        <v>16</v>
      </c>
      <c r="J646" s="6" t="s">
        <v>7544</v>
      </c>
      <c r="K646" s="6" t="s">
        <v>16</v>
      </c>
      <c r="L646" s="7">
        <v>61.799414235343498</v>
      </c>
      <c r="M646" s="6" t="s">
        <v>7041</v>
      </c>
      <c r="N646" s="7">
        <v>5610562.0004270803</v>
      </c>
      <c r="O646" s="6" t="s">
        <v>7523</v>
      </c>
    </row>
    <row r="647" spans="1:15" ht="14.25">
      <c r="A647" s="6" t="s">
        <v>7545</v>
      </c>
      <c r="B647" s="6" t="s">
        <v>27</v>
      </c>
      <c r="C647" s="6" t="s">
        <v>7546</v>
      </c>
      <c r="D647" s="6" t="s">
        <v>4871</v>
      </c>
      <c r="E647" s="6" t="s">
        <v>1673</v>
      </c>
      <c r="F647" s="6" t="s">
        <v>7547</v>
      </c>
      <c r="G647" s="6" t="s">
        <v>16</v>
      </c>
      <c r="H647" s="6" t="s">
        <v>7526</v>
      </c>
      <c r="I647" s="6" t="s">
        <v>16</v>
      </c>
      <c r="J647" s="6" t="s">
        <v>7548</v>
      </c>
      <c r="K647" s="6" t="s">
        <v>16</v>
      </c>
      <c r="L647" s="7">
        <v>61.406182808193002</v>
      </c>
      <c r="M647" s="6" t="s">
        <v>7041</v>
      </c>
      <c r="N647" s="7">
        <v>5610623.4066098901</v>
      </c>
      <c r="O647" s="6" t="s">
        <v>7523</v>
      </c>
    </row>
    <row r="648" spans="1:15" ht="14.25">
      <c r="A648" s="6" t="s">
        <v>2862</v>
      </c>
      <c r="B648" s="6" t="s">
        <v>627</v>
      </c>
      <c r="C648" s="6" t="s">
        <v>2863</v>
      </c>
      <c r="D648" s="6" t="s">
        <v>4876</v>
      </c>
      <c r="E648" s="6" t="s">
        <v>48</v>
      </c>
      <c r="F648" s="6" t="s">
        <v>4910</v>
      </c>
      <c r="G648" s="6" t="s">
        <v>16</v>
      </c>
      <c r="H648" s="6" t="s">
        <v>7549</v>
      </c>
      <c r="I648" s="6" t="s">
        <v>16</v>
      </c>
      <c r="J648" s="6" t="s">
        <v>7550</v>
      </c>
      <c r="K648" s="6" t="s">
        <v>16</v>
      </c>
      <c r="L648" s="7">
        <v>60.967589396605</v>
      </c>
      <c r="M648" s="6" t="s">
        <v>7041</v>
      </c>
      <c r="N648" s="7">
        <v>5610684.3741992796</v>
      </c>
      <c r="O648" s="6" t="s">
        <v>7523</v>
      </c>
    </row>
    <row r="649" spans="1:15" ht="25.5">
      <c r="A649" s="6" t="s">
        <v>7551</v>
      </c>
      <c r="B649" s="6" t="s">
        <v>575</v>
      </c>
      <c r="C649" s="6" t="s">
        <v>7552</v>
      </c>
      <c r="D649" s="6" t="s">
        <v>4909</v>
      </c>
      <c r="E649" s="6" t="s">
        <v>1673</v>
      </c>
      <c r="F649" s="6" t="s">
        <v>7435</v>
      </c>
      <c r="G649" s="6" t="s">
        <v>4946</v>
      </c>
      <c r="H649" s="6" t="s">
        <v>7553</v>
      </c>
      <c r="I649" s="6" t="s">
        <v>7554</v>
      </c>
      <c r="J649" s="6" t="s">
        <v>7555</v>
      </c>
      <c r="K649" s="6" t="s">
        <v>4720</v>
      </c>
      <c r="L649" s="7">
        <v>60.362742193288597</v>
      </c>
      <c r="M649" s="6" t="s">
        <v>7041</v>
      </c>
      <c r="N649" s="7">
        <v>5610744.7369414801</v>
      </c>
      <c r="O649" s="6" t="s">
        <v>7523</v>
      </c>
    </row>
    <row r="650" spans="1:15" ht="25.5">
      <c r="A650" s="6" t="s">
        <v>7556</v>
      </c>
      <c r="B650" s="6" t="s">
        <v>20</v>
      </c>
      <c r="C650" s="6" t="s">
        <v>7557</v>
      </c>
      <c r="D650" s="6" t="s">
        <v>4876</v>
      </c>
      <c r="E650" s="6" t="s">
        <v>48</v>
      </c>
      <c r="F650" s="6" t="s">
        <v>5495</v>
      </c>
      <c r="G650" s="6" t="s">
        <v>16</v>
      </c>
      <c r="H650" s="6" t="s">
        <v>5029</v>
      </c>
      <c r="I650" s="6" t="s">
        <v>16</v>
      </c>
      <c r="J650" s="6" t="s">
        <v>7558</v>
      </c>
      <c r="K650" s="6" t="s">
        <v>16</v>
      </c>
      <c r="L650" s="7">
        <v>59.218519208997499</v>
      </c>
      <c r="M650" s="6" t="s">
        <v>7041</v>
      </c>
      <c r="N650" s="7">
        <v>5610803.95546069</v>
      </c>
      <c r="O650" s="6" t="s">
        <v>7559</v>
      </c>
    </row>
    <row r="651" spans="1:15" ht="14.25">
      <c r="A651" s="6" t="s">
        <v>2764</v>
      </c>
      <c r="B651" s="6" t="s">
        <v>27</v>
      </c>
      <c r="C651" s="6" t="s">
        <v>2765</v>
      </c>
      <c r="D651" s="6" t="s">
        <v>4876</v>
      </c>
      <c r="E651" s="6" t="s">
        <v>76</v>
      </c>
      <c r="F651" s="6" t="s">
        <v>4921</v>
      </c>
      <c r="G651" s="6" t="s">
        <v>16</v>
      </c>
      <c r="H651" s="6" t="s">
        <v>7560</v>
      </c>
      <c r="I651" s="6" t="s">
        <v>16</v>
      </c>
      <c r="J651" s="6" t="s">
        <v>7561</v>
      </c>
      <c r="K651" s="6" t="s">
        <v>16</v>
      </c>
      <c r="L651" s="7">
        <v>59.108577654347897</v>
      </c>
      <c r="M651" s="6" t="s">
        <v>7041</v>
      </c>
      <c r="N651" s="7">
        <v>5610863.06403834</v>
      </c>
      <c r="O651" s="6" t="s">
        <v>7559</v>
      </c>
    </row>
    <row r="652" spans="1:15" ht="25.5">
      <c r="A652" s="6" t="s">
        <v>2868</v>
      </c>
      <c r="B652" s="6" t="s">
        <v>27</v>
      </c>
      <c r="C652" s="6" t="s">
        <v>2869</v>
      </c>
      <c r="D652" s="6" t="s">
        <v>4876</v>
      </c>
      <c r="E652" s="6" t="s">
        <v>322</v>
      </c>
      <c r="F652" s="6" t="s">
        <v>6840</v>
      </c>
      <c r="G652" s="6" t="s">
        <v>16</v>
      </c>
      <c r="H652" s="6" t="s">
        <v>3520</v>
      </c>
      <c r="I652" s="6" t="s">
        <v>16</v>
      </c>
      <c r="J652" s="6" t="s">
        <v>7562</v>
      </c>
      <c r="K652" s="6" t="s">
        <v>16</v>
      </c>
      <c r="L652" s="7">
        <v>58.968652039339297</v>
      </c>
      <c r="M652" s="6" t="s">
        <v>7041</v>
      </c>
      <c r="N652" s="7">
        <v>5610922.0326903798</v>
      </c>
      <c r="O652" s="6" t="s">
        <v>7559</v>
      </c>
    </row>
    <row r="653" spans="1:15" ht="14.25">
      <c r="A653" s="6" t="s">
        <v>7563</v>
      </c>
      <c r="B653" s="6" t="s">
        <v>20</v>
      </c>
      <c r="C653" s="6" t="s">
        <v>7564</v>
      </c>
      <c r="D653" s="6" t="s">
        <v>4876</v>
      </c>
      <c r="E653" s="6" t="s">
        <v>61</v>
      </c>
      <c r="F653" s="6" t="s">
        <v>7565</v>
      </c>
      <c r="G653" s="6" t="s">
        <v>16</v>
      </c>
      <c r="H653" s="6" t="s">
        <v>7566</v>
      </c>
      <c r="I653" s="6" t="s">
        <v>16</v>
      </c>
      <c r="J653" s="6" t="s">
        <v>7567</v>
      </c>
      <c r="K653" s="6" t="s">
        <v>16</v>
      </c>
      <c r="L653" s="7">
        <v>57.557922038794302</v>
      </c>
      <c r="M653" s="6" t="s">
        <v>7041</v>
      </c>
      <c r="N653" s="7">
        <v>5610979.5906124199</v>
      </c>
      <c r="O653" s="6" t="s">
        <v>7559</v>
      </c>
    </row>
    <row r="654" spans="1:15" ht="38.25">
      <c r="A654" s="6" t="s">
        <v>7568</v>
      </c>
      <c r="B654" s="6" t="s">
        <v>20</v>
      </c>
      <c r="C654" s="6" t="s">
        <v>7569</v>
      </c>
      <c r="D654" s="6" t="s">
        <v>4876</v>
      </c>
      <c r="E654" s="6" t="s">
        <v>48</v>
      </c>
      <c r="F654" s="6" t="s">
        <v>7430</v>
      </c>
      <c r="G654" s="6" t="s">
        <v>16</v>
      </c>
      <c r="H654" s="6" t="s">
        <v>7570</v>
      </c>
      <c r="I654" s="6" t="s">
        <v>16</v>
      </c>
      <c r="J654" s="6" t="s">
        <v>7571</v>
      </c>
      <c r="K654" s="6" t="s">
        <v>16</v>
      </c>
      <c r="L654" s="7">
        <v>56.941390708706002</v>
      </c>
      <c r="M654" s="6" t="s">
        <v>7041</v>
      </c>
      <c r="N654" s="7">
        <v>5611036.5320031298</v>
      </c>
      <c r="O654" s="6" t="s">
        <v>7559</v>
      </c>
    </row>
    <row r="655" spans="1:15" ht="38.25">
      <c r="A655" s="6" t="s">
        <v>7572</v>
      </c>
      <c r="B655" s="6" t="s">
        <v>20</v>
      </c>
      <c r="C655" s="6" t="s">
        <v>7573</v>
      </c>
      <c r="D655" s="6" t="s">
        <v>4876</v>
      </c>
      <c r="E655" s="6" t="s">
        <v>61</v>
      </c>
      <c r="F655" s="6" t="s">
        <v>7574</v>
      </c>
      <c r="G655" s="6" t="s">
        <v>16</v>
      </c>
      <c r="H655" s="6" t="s">
        <v>5190</v>
      </c>
      <c r="I655" s="6" t="s">
        <v>16</v>
      </c>
      <c r="J655" s="6" t="s">
        <v>7575</v>
      </c>
      <c r="K655" s="6" t="s">
        <v>16</v>
      </c>
      <c r="L655" s="7">
        <v>55.459884868051098</v>
      </c>
      <c r="M655" s="6" t="s">
        <v>7041</v>
      </c>
      <c r="N655" s="7">
        <v>5611091.9918879997</v>
      </c>
      <c r="O655" s="6" t="s">
        <v>7559</v>
      </c>
    </row>
    <row r="656" spans="1:15" ht="14.25">
      <c r="A656" s="6" t="s">
        <v>2601</v>
      </c>
      <c r="B656" s="6" t="s">
        <v>27</v>
      </c>
      <c r="C656" s="6" t="s">
        <v>2602</v>
      </c>
      <c r="D656" s="6" t="s">
        <v>4876</v>
      </c>
      <c r="E656" s="6" t="s">
        <v>76</v>
      </c>
      <c r="F656" s="6" t="s">
        <v>5807</v>
      </c>
      <c r="G656" s="6" t="s">
        <v>16</v>
      </c>
      <c r="H656" s="6" t="s">
        <v>2388</v>
      </c>
      <c r="I656" s="6" t="s">
        <v>16</v>
      </c>
      <c r="J656" s="6" t="s">
        <v>7576</v>
      </c>
      <c r="K656" s="6" t="s">
        <v>16</v>
      </c>
      <c r="L656" s="7">
        <v>54.690926094790598</v>
      </c>
      <c r="M656" s="6" t="s">
        <v>7041</v>
      </c>
      <c r="N656" s="7">
        <v>5611146.6828140896</v>
      </c>
      <c r="O656" s="6" t="s">
        <v>7559</v>
      </c>
    </row>
    <row r="657" spans="1:15" ht="14.25">
      <c r="A657" s="6" t="s">
        <v>2555</v>
      </c>
      <c r="B657" s="6" t="s">
        <v>27</v>
      </c>
      <c r="C657" s="6" t="s">
        <v>2556</v>
      </c>
      <c r="D657" s="6" t="s">
        <v>4876</v>
      </c>
      <c r="E657" s="6" t="s">
        <v>76</v>
      </c>
      <c r="F657" s="6" t="s">
        <v>5605</v>
      </c>
      <c r="G657" s="6" t="s">
        <v>16</v>
      </c>
      <c r="H657" s="6" t="s">
        <v>7577</v>
      </c>
      <c r="I657" s="6" t="s">
        <v>16</v>
      </c>
      <c r="J657" s="6" t="s">
        <v>5322</v>
      </c>
      <c r="K657" s="6" t="s">
        <v>16</v>
      </c>
      <c r="L657" s="7">
        <v>54.371096117628099</v>
      </c>
      <c r="M657" s="6" t="s">
        <v>7041</v>
      </c>
      <c r="N657" s="7">
        <v>5611201.0539102098</v>
      </c>
      <c r="O657" s="6" t="s">
        <v>7559</v>
      </c>
    </row>
    <row r="658" spans="1:15" ht="25.5">
      <c r="A658" s="6" t="s">
        <v>7578</v>
      </c>
      <c r="B658" s="6" t="s">
        <v>27</v>
      </c>
      <c r="C658" s="6" t="s">
        <v>7579</v>
      </c>
      <c r="D658" s="6" t="s">
        <v>4909</v>
      </c>
      <c r="E658" s="6" t="s">
        <v>76</v>
      </c>
      <c r="F658" s="6" t="s">
        <v>7580</v>
      </c>
      <c r="G658" s="6" t="s">
        <v>16</v>
      </c>
      <c r="H658" s="6" t="s">
        <v>7581</v>
      </c>
      <c r="I658" s="6" t="s">
        <v>16</v>
      </c>
      <c r="J658" s="6" t="s">
        <v>7582</v>
      </c>
      <c r="K658" s="6" t="s">
        <v>16</v>
      </c>
      <c r="L658" s="7">
        <v>53.526263333259699</v>
      </c>
      <c r="M658" s="6" t="s">
        <v>7041</v>
      </c>
      <c r="N658" s="7">
        <v>5611254.5801735399</v>
      </c>
      <c r="O658" s="6" t="s">
        <v>7559</v>
      </c>
    </row>
    <row r="659" spans="1:15" ht="38.25">
      <c r="A659" s="6" t="s">
        <v>7583</v>
      </c>
      <c r="B659" s="6" t="s">
        <v>20</v>
      </c>
      <c r="C659" s="6" t="s">
        <v>7584</v>
      </c>
      <c r="D659" s="6" t="s">
        <v>4876</v>
      </c>
      <c r="E659" s="6" t="s">
        <v>48</v>
      </c>
      <c r="F659" s="6" t="s">
        <v>7585</v>
      </c>
      <c r="G659" s="6" t="s">
        <v>16</v>
      </c>
      <c r="H659" s="6" t="s">
        <v>7586</v>
      </c>
      <c r="I659" s="6" t="s">
        <v>16</v>
      </c>
      <c r="J659" s="6" t="s">
        <v>7587</v>
      </c>
      <c r="K659" s="6" t="s">
        <v>16</v>
      </c>
      <c r="L659" s="7">
        <v>52.800484983705999</v>
      </c>
      <c r="M659" s="6" t="s">
        <v>7041</v>
      </c>
      <c r="N659" s="7">
        <v>5611307.3806585204</v>
      </c>
      <c r="O659" s="6" t="s">
        <v>7559</v>
      </c>
    </row>
    <row r="660" spans="1:15" ht="14.25">
      <c r="A660" s="6" t="s">
        <v>7588</v>
      </c>
      <c r="B660" s="6" t="s">
        <v>27</v>
      </c>
      <c r="C660" s="6" t="s">
        <v>7589</v>
      </c>
      <c r="D660" s="6" t="s">
        <v>4876</v>
      </c>
      <c r="E660" s="6" t="s">
        <v>76</v>
      </c>
      <c r="F660" s="6" t="s">
        <v>5495</v>
      </c>
      <c r="G660" s="6" t="s">
        <v>16</v>
      </c>
      <c r="H660" s="6" t="s">
        <v>7590</v>
      </c>
      <c r="I660" s="6" t="s">
        <v>16</v>
      </c>
      <c r="J660" s="6" t="s">
        <v>7591</v>
      </c>
      <c r="K660" s="6" t="s">
        <v>16</v>
      </c>
      <c r="L660" s="7">
        <v>52.711978111097501</v>
      </c>
      <c r="M660" s="6" t="s">
        <v>7041</v>
      </c>
      <c r="N660" s="7">
        <v>5611360.0926366402</v>
      </c>
      <c r="O660" s="6" t="s">
        <v>7592</v>
      </c>
    </row>
    <row r="661" spans="1:15" ht="25.5">
      <c r="A661" s="6" t="s">
        <v>7593</v>
      </c>
      <c r="B661" s="6" t="s">
        <v>575</v>
      </c>
      <c r="C661" s="6" t="s">
        <v>7594</v>
      </c>
      <c r="D661" s="6" t="s">
        <v>4876</v>
      </c>
      <c r="E661" s="6" t="s">
        <v>2234</v>
      </c>
      <c r="F661" s="6" t="s">
        <v>7595</v>
      </c>
      <c r="G661" s="6" t="s">
        <v>16</v>
      </c>
      <c r="H661" s="6" t="s">
        <v>7596</v>
      </c>
      <c r="I661" s="6" t="s">
        <v>16</v>
      </c>
      <c r="J661" s="6" t="s">
        <v>7597</v>
      </c>
      <c r="K661" s="6" t="s">
        <v>16</v>
      </c>
      <c r="L661" s="7">
        <v>52.226305899756099</v>
      </c>
      <c r="M661" s="6" t="s">
        <v>7041</v>
      </c>
      <c r="N661" s="7">
        <v>5611412.3189425403</v>
      </c>
      <c r="O661" s="6" t="s">
        <v>7592</v>
      </c>
    </row>
    <row r="662" spans="1:15" ht="25.5">
      <c r="A662" s="6" t="s">
        <v>2878</v>
      </c>
      <c r="B662" s="6" t="s">
        <v>627</v>
      </c>
      <c r="C662" s="6" t="s">
        <v>2879</v>
      </c>
      <c r="D662" s="6" t="s">
        <v>4876</v>
      </c>
      <c r="E662" s="6" t="s">
        <v>48</v>
      </c>
      <c r="F662" s="6" t="s">
        <v>4910</v>
      </c>
      <c r="G662" s="6" t="s">
        <v>16</v>
      </c>
      <c r="H662" s="6" t="s">
        <v>6868</v>
      </c>
      <c r="I662" s="6" t="s">
        <v>16</v>
      </c>
      <c r="J662" s="6" t="s">
        <v>7598</v>
      </c>
      <c r="K662" s="6" t="s">
        <v>16</v>
      </c>
      <c r="L662" s="7">
        <v>52.1422809642768</v>
      </c>
      <c r="M662" s="6" t="s">
        <v>7041</v>
      </c>
      <c r="N662" s="7">
        <v>5611464.4612234998</v>
      </c>
      <c r="O662" s="6" t="s">
        <v>7592</v>
      </c>
    </row>
    <row r="663" spans="1:15" ht="14.25">
      <c r="A663" s="6" t="s">
        <v>1757</v>
      </c>
      <c r="B663" s="6" t="s">
        <v>27</v>
      </c>
      <c r="C663" s="6" t="s">
        <v>1758</v>
      </c>
      <c r="D663" s="6" t="s">
        <v>4876</v>
      </c>
      <c r="E663" s="6" t="s">
        <v>99</v>
      </c>
      <c r="F663" s="6" t="s">
        <v>7599</v>
      </c>
      <c r="G663" s="6" t="s">
        <v>16</v>
      </c>
      <c r="H663" s="6" t="s">
        <v>7600</v>
      </c>
      <c r="I663" s="6" t="s">
        <v>16</v>
      </c>
      <c r="J663" s="6" t="s">
        <v>7601</v>
      </c>
      <c r="K663" s="6" t="s">
        <v>16</v>
      </c>
      <c r="L663" s="7">
        <v>51.5327809767982</v>
      </c>
      <c r="M663" s="6" t="s">
        <v>7041</v>
      </c>
      <c r="N663" s="7">
        <v>5611515.9940044796</v>
      </c>
      <c r="O663" s="6" t="s">
        <v>7592</v>
      </c>
    </row>
    <row r="664" spans="1:15" ht="25.5">
      <c r="A664" s="6" t="s">
        <v>7602</v>
      </c>
      <c r="B664" s="6" t="s">
        <v>20</v>
      </c>
      <c r="C664" s="6" t="s">
        <v>7603</v>
      </c>
      <c r="D664" s="6" t="s">
        <v>4876</v>
      </c>
      <c r="E664" s="6" t="s">
        <v>48</v>
      </c>
      <c r="F664" s="6" t="s">
        <v>7604</v>
      </c>
      <c r="G664" s="6" t="s">
        <v>16</v>
      </c>
      <c r="H664" s="6" t="s">
        <v>7605</v>
      </c>
      <c r="I664" s="6" t="s">
        <v>16</v>
      </c>
      <c r="J664" s="6" t="s">
        <v>7606</v>
      </c>
      <c r="K664" s="6" t="s">
        <v>16</v>
      </c>
      <c r="L664" s="7">
        <v>51.023578592850399</v>
      </c>
      <c r="M664" s="6" t="s">
        <v>7041</v>
      </c>
      <c r="N664" s="7">
        <v>5611567.0175830703</v>
      </c>
      <c r="O664" s="6" t="s">
        <v>7592</v>
      </c>
    </row>
    <row r="665" spans="1:15" ht="14.25">
      <c r="A665" s="6" t="s">
        <v>2539</v>
      </c>
      <c r="B665" s="6" t="s">
        <v>27</v>
      </c>
      <c r="C665" s="6" t="s">
        <v>2540</v>
      </c>
      <c r="D665" s="6" t="s">
        <v>4876</v>
      </c>
      <c r="E665" s="6" t="s">
        <v>76</v>
      </c>
      <c r="F665" s="6" t="s">
        <v>5365</v>
      </c>
      <c r="G665" s="6" t="s">
        <v>16</v>
      </c>
      <c r="H665" s="6" t="s">
        <v>6370</v>
      </c>
      <c r="I665" s="6" t="s">
        <v>16</v>
      </c>
      <c r="J665" s="6" t="s">
        <v>7607</v>
      </c>
      <c r="K665" s="6" t="s">
        <v>16</v>
      </c>
      <c r="L665" s="7">
        <v>50.733030127404398</v>
      </c>
      <c r="M665" s="6" t="s">
        <v>7041</v>
      </c>
      <c r="N665" s="7">
        <v>5611617.7506131995</v>
      </c>
      <c r="O665" s="6" t="s">
        <v>7592</v>
      </c>
    </row>
    <row r="666" spans="1:15" ht="25.5">
      <c r="A666" s="6" t="s">
        <v>2447</v>
      </c>
      <c r="B666" s="6" t="s">
        <v>27</v>
      </c>
      <c r="C666" s="6" t="s">
        <v>2448</v>
      </c>
      <c r="D666" s="6" t="s">
        <v>4876</v>
      </c>
      <c r="E666" s="6" t="s">
        <v>76</v>
      </c>
      <c r="F666" s="6" t="s">
        <v>7608</v>
      </c>
      <c r="G666" s="6" t="s">
        <v>16</v>
      </c>
      <c r="H666" s="6" t="s">
        <v>3542</v>
      </c>
      <c r="I666" s="6" t="s">
        <v>16</v>
      </c>
      <c r="J666" s="6" t="s">
        <v>7609</v>
      </c>
      <c r="K666" s="6" t="s">
        <v>16</v>
      </c>
      <c r="L666" s="7">
        <v>50.373221403096601</v>
      </c>
      <c r="M666" s="6" t="s">
        <v>7041</v>
      </c>
      <c r="N666" s="7">
        <v>5611668.1238345997</v>
      </c>
      <c r="O666" s="6" t="s">
        <v>7592</v>
      </c>
    </row>
    <row r="667" spans="1:15" ht="25.5">
      <c r="A667" s="6" t="s">
        <v>2682</v>
      </c>
      <c r="B667" s="6" t="s">
        <v>27</v>
      </c>
      <c r="C667" s="6" t="s">
        <v>2683</v>
      </c>
      <c r="D667" s="6" t="s">
        <v>4876</v>
      </c>
      <c r="E667" s="6" t="s">
        <v>76</v>
      </c>
      <c r="F667" s="6" t="s">
        <v>5683</v>
      </c>
      <c r="G667" s="6" t="s">
        <v>16</v>
      </c>
      <c r="H667" s="6" t="s">
        <v>7610</v>
      </c>
      <c r="I667" s="6" t="s">
        <v>16</v>
      </c>
      <c r="J667" s="6" t="s">
        <v>7611</v>
      </c>
      <c r="K667" s="6" t="s">
        <v>16</v>
      </c>
      <c r="L667" s="7">
        <v>49.833508316634799</v>
      </c>
      <c r="M667" s="6" t="s">
        <v>7041</v>
      </c>
      <c r="N667" s="7">
        <v>5611717.9573429199</v>
      </c>
      <c r="O667" s="6" t="s">
        <v>7592</v>
      </c>
    </row>
    <row r="668" spans="1:15" ht="25.5">
      <c r="A668" s="6" t="s">
        <v>7612</v>
      </c>
      <c r="B668" s="6" t="s">
        <v>1491</v>
      </c>
      <c r="C668" s="6" t="s">
        <v>7613</v>
      </c>
      <c r="D668" s="6" t="s">
        <v>4876</v>
      </c>
      <c r="E668" s="6" t="s">
        <v>1750</v>
      </c>
      <c r="F668" s="6" t="s">
        <v>7614</v>
      </c>
      <c r="G668" s="6" t="s">
        <v>16</v>
      </c>
      <c r="H668" s="6" t="s">
        <v>7615</v>
      </c>
      <c r="I668" s="6" t="s">
        <v>16</v>
      </c>
      <c r="J668" s="6" t="s">
        <v>7616</v>
      </c>
      <c r="K668" s="6" t="s">
        <v>16</v>
      </c>
      <c r="L668" s="7">
        <v>49.380832960583199</v>
      </c>
      <c r="M668" s="6" t="s">
        <v>7041</v>
      </c>
      <c r="N668" s="7">
        <v>5611767.3381758798</v>
      </c>
      <c r="O668" s="6" t="s">
        <v>7592</v>
      </c>
    </row>
    <row r="669" spans="1:15" ht="14.25">
      <c r="A669" s="6" t="s">
        <v>1607</v>
      </c>
      <c r="B669" s="6" t="s">
        <v>20</v>
      </c>
      <c r="C669" s="6" t="s">
        <v>1608</v>
      </c>
      <c r="D669" s="6" t="s">
        <v>4876</v>
      </c>
      <c r="E669" s="6" t="s">
        <v>48</v>
      </c>
      <c r="F669" s="6" t="s">
        <v>7460</v>
      </c>
      <c r="G669" s="6" t="s">
        <v>16</v>
      </c>
      <c r="H669" s="6" t="s">
        <v>7617</v>
      </c>
      <c r="I669" s="6" t="s">
        <v>16</v>
      </c>
      <c r="J669" s="6" t="s">
        <v>7618</v>
      </c>
      <c r="K669" s="6" t="s">
        <v>16</v>
      </c>
      <c r="L669" s="7">
        <v>49.283795615006703</v>
      </c>
      <c r="M669" s="6" t="s">
        <v>7041</v>
      </c>
      <c r="N669" s="7">
        <v>5611816.6219714899</v>
      </c>
      <c r="O669" s="6" t="s">
        <v>7592</v>
      </c>
    </row>
    <row r="670" spans="1:15" ht="25.5">
      <c r="A670" s="6" t="s">
        <v>7619</v>
      </c>
      <c r="B670" s="6" t="s">
        <v>20</v>
      </c>
      <c r="C670" s="6" t="s">
        <v>7620</v>
      </c>
      <c r="D670" s="6" t="s">
        <v>4876</v>
      </c>
      <c r="E670" s="6" t="s">
        <v>48</v>
      </c>
      <c r="F670" s="6" t="s">
        <v>7621</v>
      </c>
      <c r="G670" s="6" t="s">
        <v>16</v>
      </c>
      <c r="H670" s="6" t="s">
        <v>3761</v>
      </c>
      <c r="I670" s="6" t="s">
        <v>16</v>
      </c>
      <c r="J670" s="6" t="s">
        <v>7622</v>
      </c>
      <c r="K670" s="6" t="s">
        <v>16</v>
      </c>
      <c r="L670" s="7">
        <v>49.089159631239099</v>
      </c>
      <c r="M670" s="6" t="s">
        <v>7041</v>
      </c>
      <c r="N670" s="7">
        <v>5611865.7111311201</v>
      </c>
      <c r="O670" s="6" t="s">
        <v>7592</v>
      </c>
    </row>
    <row r="671" spans="1:15" ht="25.5">
      <c r="A671" s="6" t="s">
        <v>7623</v>
      </c>
      <c r="B671" s="6" t="s">
        <v>20</v>
      </c>
      <c r="C671" s="6" t="s">
        <v>7624</v>
      </c>
      <c r="D671" s="6" t="s">
        <v>4876</v>
      </c>
      <c r="E671" s="6" t="s">
        <v>48</v>
      </c>
      <c r="F671" s="6" t="s">
        <v>7625</v>
      </c>
      <c r="G671" s="6" t="s">
        <v>16</v>
      </c>
      <c r="H671" s="6" t="s">
        <v>3501</v>
      </c>
      <c r="I671" s="6" t="s">
        <v>16</v>
      </c>
      <c r="J671" s="6" t="s">
        <v>7626</v>
      </c>
      <c r="K671" s="6" t="s">
        <v>16</v>
      </c>
      <c r="L671" s="7">
        <v>48.0614309197477</v>
      </c>
      <c r="M671" s="6" t="s">
        <v>7041</v>
      </c>
      <c r="N671" s="7">
        <v>5611913.77256204</v>
      </c>
      <c r="O671" s="6" t="s">
        <v>7627</v>
      </c>
    </row>
    <row r="672" spans="1:15" ht="14.25">
      <c r="A672" s="6" t="s">
        <v>3033</v>
      </c>
      <c r="B672" s="6" t="s">
        <v>27</v>
      </c>
      <c r="C672" s="6" t="s">
        <v>3034</v>
      </c>
      <c r="D672" s="6" t="s">
        <v>4876</v>
      </c>
      <c r="E672" s="6" t="s">
        <v>76</v>
      </c>
      <c r="F672" s="6" t="s">
        <v>5495</v>
      </c>
      <c r="G672" s="6" t="s">
        <v>16</v>
      </c>
      <c r="H672" s="6" t="s">
        <v>7628</v>
      </c>
      <c r="I672" s="6" t="s">
        <v>16</v>
      </c>
      <c r="J672" s="6" t="s">
        <v>7629</v>
      </c>
      <c r="K672" s="6" t="s">
        <v>16</v>
      </c>
      <c r="L672" s="7">
        <v>47.644671910428897</v>
      </c>
      <c r="M672" s="6" t="s">
        <v>7041</v>
      </c>
      <c r="N672" s="7">
        <v>5611961.4172339505</v>
      </c>
      <c r="O672" s="6" t="s">
        <v>7627</v>
      </c>
    </row>
    <row r="673" spans="1:15" ht="25.5">
      <c r="A673" s="6" t="s">
        <v>7630</v>
      </c>
      <c r="B673" s="6" t="s">
        <v>20</v>
      </c>
      <c r="C673" s="6" t="s">
        <v>7631</v>
      </c>
      <c r="D673" s="6" t="s">
        <v>4876</v>
      </c>
      <c r="E673" s="6" t="s">
        <v>48</v>
      </c>
      <c r="F673" s="6" t="s">
        <v>7366</v>
      </c>
      <c r="G673" s="6" t="s">
        <v>16</v>
      </c>
      <c r="H673" s="6" t="s">
        <v>7632</v>
      </c>
      <c r="I673" s="6" t="s">
        <v>16</v>
      </c>
      <c r="J673" s="6" t="s">
        <v>7633</v>
      </c>
      <c r="K673" s="6" t="s">
        <v>16</v>
      </c>
      <c r="L673" s="7">
        <v>46.248701073857603</v>
      </c>
      <c r="M673" s="6" t="s">
        <v>7041</v>
      </c>
      <c r="N673" s="7">
        <v>5612007.6659350302</v>
      </c>
      <c r="O673" s="6" t="s">
        <v>7627</v>
      </c>
    </row>
    <row r="674" spans="1:15" ht="25.5">
      <c r="A674" s="6" t="s">
        <v>2906</v>
      </c>
      <c r="B674" s="6" t="s">
        <v>27</v>
      </c>
      <c r="C674" s="6" t="s">
        <v>2907</v>
      </c>
      <c r="D674" s="6" t="s">
        <v>4876</v>
      </c>
      <c r="E674" s="6" t="s">
        <v>76</v>
      </c>
      <c r="F674" s="6" t="s">
        <v>4921</v>
      </c>
      <c r="G674" s="6" t="s">
        <v>16</v>
      </c>
      <c r="H674" s="6" t="s">
        <v>6059</v>
      </c>
      <c r="I674" s="6" t="s">
        <v>16</v>
      </c>
      <c r="J674" s="6" t="s">
        <v>7634</v>
      </c>
      <c r="K674" s="6" t="s">
        <v>16</v>
      </c>
      <c r="L674" s="7">
        <v>46.075506084975302</v>
      </c>
      <c r="M674" s="6" t="s">
        <v>7041</v>
      </c>
      <c r="N674" s="7">
        <v>5612053.7414411101</v>
      </c>
      <c r="O674" s="6" t="s">
        <v>7627</v>
      </c>
    </row>
    <row r="675" spans="1:15" ht="25.5">
      <c r="A675" s="6" t="s">
        <v>1906</v>
      </c>
      <c r="B675" s="6" t="s">
        <v>27</v>
      </c>
      <c r="C675" s="6" t="s">
        <v>1907</v>
      </c>
      <c r="D675" s="6" t="s">
        <v>4876</v>
      </c>
      <c r="E675" s="6" t="s">
        <v>76</v>
      </c>
      <c r="F675" s="6" t="s">
        <v>7635</v>
      </c>
      <c r="G675" s="6" t="s">
        <v>16</v>
      </c>
      <c r="H675" s="6" t="s">
        <v>3761</v>
      </c>
      <c r="I675" s="6" t="s">
        <v>16</v>
      </c>
      <c r="J675" s="6" t="s">
        <v>7636</v>
      </c>
      <c r="K675" s="6" t="s">
        <v>16</v>
      </c>
      <c r="L675" s="7">
        <v>44.240939907362602</v>
      </c>
      <c r="M675" s="6" t="s">
        <v>7041</v>
      </c>
      <c r="N675" s="7">
        <v>5612097.9823810197</v>
      </c>
      <c r="O675" s="6" t="s">
        <v>7627</v>
      </c>
    </row>
    <row r="676" spans="1:15" ht="38.25">
      <c r="A676" s="6" t="s">
        <v>7637</v>
      </c>
      <c r="B676" s="6" t="s">
        <v>27</v>
      </c>
      <c r="C676" s="6" t="s">
        <v>7638</v>
      </c>
      <c r="D676" s="6" t="s">
        <v>4909</v>
      </c>
      <c r="E676" s="6" t="s">
        <v>76</v>
      </c>
      <c r="F676" s="6" t="s">
        <v>7639</v>
      </c>
      <c r="G676" s="6" t="s">
        <v>16</v>
      </c>
      <c r="H676" s="6" t="s">
        <v>7640</v>
      </c>
      <c r="I676" s="6" t="s">
        <v>16</v>
      </c>
      <c r="J676" s="6" t="s">
        <v>7641</v>
      </c>
      <c r="K676" s="6" t="s">
        <v>16</v>
      </c>
      <c r="L676" s="7">
        <v>43.8277501764817</v>
      </c>
      <c r="M676" s="6" t="s">
        <v>7041</v>
      </c>
      <c r="N676" s="7">
        <v>5612141.8101311997</v>
      </c>
      <c r="O676" s="6" t="s">
        <v>7627</v>
      </c>
    </row>
    <row r="677" spans="1:15" ht="25.5">
      <c r="A677" s="6" t="s">
        <v>7642</v>
      </c>
      <c r="B677" s="6" t="s">
        <v>20</v>
      </c>
      <c r="C677" s="6" t="s">
        <v>7643</v>
      </c>
      <c r="D677" s="6" t="s">
        <v>4876</v>
      </c>
      <c r="E677" s="6" t="s">
        <v>48</v>
      </c>
      <c r="F677" s="6" t="s">
        <v>7644</v>
      </c>
      <c r="G677" s="6" t="s">
        <v>16</v>
      </c>
      <c r="H677" s="6" t="s">
        <v>7645</v>
      </c>
      <c r="I677" s="6" t="s">
        <v>16</v>
      </c>
      <c r="J677" s="6" t="s">
        <v>7646</v>
      </c>
      <c r="K677" s="6" t="s">
        <v>16</v>
      </c>
      <c r="L677" s="7">
        <v>43.220218011181302</v>
      </c>
      <c r="M677" s="6" t="s">
        <v>7041</v>
      </c>
      <c r="N677" s="7">
        <v>5612185.0303492099</v>
      </c>
      <c r="O677" s="6" t="s">
        <v>7627</v>
      </c>
    </row>
    <row r="678" spans="1:15" ht="14.25">
      <c r="A678" s="6" t="s">
        <v>2533</v>
      </c>
      <c r="B678" s="6" t="s">
        <v>27</v>
      </c>
      <c r="C678" s="6" t="s">
        <v>2534</v>
      </c>
      <c r="D678" s="6" t="s">
        <v>4876</v>
      </c>
      <c r="E678" s="6" t="s">
        <v>76</v>
      </c>
      <c r="F678" s="6" t="s">
        <v>4921</v>
      </c>
      <c r="G678" s="6" t="s">
        <v>16</v>
      </c>
      <c r="H678" s="6" t="s">
        <v>7647</v>
      </c>
      <c r="I678" s="6" t="s">
        <v>16</v>
      </c>
      <c r="J678" s="6" t="s">
        <v>7648</v>
      </c>
      <c r="K678" s="6" t="s">
        <v>16</v>
      </c>
      <c r="L678" s="7">
        <v>42.937174434067998</v>
      </c>
      <c r="M678" s="6" t="s">
        <v>7041</v>
      </c>
      <c r="N678" s="7">
        <v>5612227.96752364</v>
      </c>
      <c r="O678" s="6" t="s">
        <v>7627</v>
      </c>
    </row>
    <row r="679" spans="1:15" ht="25.5">
      <c r="A679" s="6" t="s">
        <v>2455</v>
      </c>
      <c r="B679" s="6" t="s">
        <v>27</v>
      </c>
      <c r="C679" s="6" t="s">
        <v>2456</v>
      </c>
      <c r="D679" s="6" t="s">
        <v>4876</v>
      </c>
      <c r="E679" s="6" t="s">
        <v>76</v>
      </c>
      <c r="F679" s="6" t="s">
        <v>5365</v>
      </c>
      <c r="G679" s="6" t="s">
        <v>16</v>
      </c>
      <c r="H679" s="6" t="s">
        <v>7649</v>
      </c>
      <c r="I679" s="6" t="s">
        <v>16</v>
      </c>
      <c r="J679" s="6" t="s">
        <v>7650</v>
      </c>
      <c r="K679" s="6" t="s">
        <v>16</v>
      </c>
      <c r="L679" s="7">
        <v>42.337493226888299</v>
      </c>
      <c r="M679" s="6" t="s">
        <v>7041</v>
      </c>
      <c r="N679" s="7">
        <v>5612270.3050168697</v>
      </c>
      <c r="O679" s="6" t="s">
        <v>7627</v>
      </c>
    </row>
    <row r="680" spans="1:15" ht="25.5">
      <c r="A680" s="6" t="s">
        <v>7651</v>
      </c>
      <c r="B680" s="6" t="s">
        <v>20</v>
      </c>
      <c r="C680" s="6" t="s">
        <v>7652</v>
      </c>
      <c r="D680" s="6" t="s">
        <v>4876</v>
      </c>
      <c r="E680" s="6" t="s">
        <v>48</v>
      </c>
      <c r="F680" s="6" t="s">
        <v>7653</v>
      </c>
      <c r="G680" s="6" t="s">
        <v>16</v>
      </c>
      <c r="H680" s="6" t="s">
        <v>7654</v>
      </c>
      <c r="I680" s="6" t="s">
        <v>16</v>
      </c>
      <c r="J680" s="6" t="s">
        <v>7655</v>
      </c>
      <c r="K680" s="6" t="s">
        <v>16</v>
      </c>
      <c r="L680" s="7">
        <v>40.6559087076417</v>
      </c>
      <c r="M680" s="6" t="s">
        <v>7041</v>
      </c>
      <c r="N680" s="7">
        <v>5612310.96092558</v>
      </c>
      <c r="O680" s="6" t="s">
        <v>7627</v>
      </c>
    </row>
    <row r="681" spans="1:15" ht="25.5">
      <c r="A681" s="6" t="s">
        <v>7656</v>
      </c>
      <c r="B681" s="6" t="s">
        <v>575</v>
      </c>
      <c r="C681" s="6" t="s">
        <v>7657</v>
      </c>
      <c r="D681" s="6" t="s">
        <v>4909</v>
      </c>
      <c r="E681" s="6" t="s">
        <v>1673</v>
      </c>
      <c r="F681" s="6" t="s">
        <v>7658</v>
      </c>
      <c r="G681" s="6" t="s">
        <v>7659</v>
      </c>
      <c r="H681" s="6" t="s">
        <v>7660</v>
      </c>
      <c r="I681" s="6" t="s">
        <v>7661</v>
      </c>
      <c r="J681" s="6" t="s">
        <v>7662</v>
      </c>
      <c r="K681" s="6" t="s">
        <v>7663</v>
      </c>
      <c r="L681" s="7">
        <v>39.764590851502497</v>
      </c>
      <c r="M681" s="6" t="s">
        <v>7041</v>
      </c>
      <c r="N681" s="7">
        <v>5612350.7255164301</v>
      </c>
      <c r="O681" s="6" t="s">
        <v>7627</v>
      </c>
    </row>
    <row r="682" spans="1:15" ht="25.5">
      <c r="A682" s="6" t="s">
        <v>2888</v>
      </c>
      <c r="B682" s="6" t="s">
        <v>20</v>
      </c>
      <c r="C682" s="6" t="s">
        <v>2889</v>
      </c>
      <c r="D682" s="6" t="s">
        <v>4876</v>
      </c>
      <c r="E682" s="6" t="s">
        <v>61</v>
      </c>
      <c r="F682" s="6" t="s">
        <v>5495</v>
      </c>
      <c r="G682" s="6" t="s">
        <v>16</v>
      </c>
      <c r="H682" s="6" t="s">
        <v>4491</v>
      </c>
      <c r="I682" s="6" t="s">
        <v>16</v>
      </c>
      <c r="J682" s="6" t="s">
        <v>7664</v>
      </c>
      <c r="K682" s="6" t="s">
        <v>16</v>
      </c>
      <c r="L682" s="7">
        <v>39.5189915531436</v>
      </c>
      <c r="M682" s="6" t="s">
        <v>7041</v>
      </c>
      <c r="N682" s="7">
        <v>5612390.2445079796</v>
      </c>
      <c r="O682" s="6" t="s">
        <v>7627</v>
      </c>
    </row>
    <row r="683" spans="1:15" ht="14.25">
      <c r="A683" s="6" t="s">
        <v>2445</v>
      </c>
      <c r="B683" s="6" t="s">
        <v>27</v>
      </c>
      <c r="C683" s="6" t="s">
        <v>2446</v>
      </c>
      <c r="D683" s="6" t="s">
        <v>4876</v>
      </c>
      <c r="E683" s="6" t="s">
        <v>76</v>
      </c>
      <c r="F683" s="6" t="s">
        <v>7665</v>
      </c>
      <c r="G683" s="6" t="s">
        <v>16</v>
      </c>
      <c r="H683" s="6" t="s">
        <v>7666</v>
      </c>
      <c r="I683" s="6" t="s">
        <v>16</v>
      </c>
      <c r="J683" s="6" t="s">
        <v>7667</v>
      </c>
      <c r="K683" s="6" t="s">
        <v>16</v>
      </c>
      <c r="L683" s="7">
        <v>39.451502430619001</v>
      </c>
      <c r="M683" s="6" t="s">
        <v>7041</v>
      </c>
      <c r="N683" s="7">
        <v>5612429.6960104099</v>
      </c>
      <c r="O683" s="6" t="s">
        <v>7627</v>
      </c>
    </row>
    <row r="684" spans="1:15" ht="25.5">
      <c r="A684" s="6" t="s">
        <v>2307</v>
      </c>
      <c r="B684" s="6" t="s">
        <v>20</v>
      </c>
      <c r="C684" s="6" t="s">
        <v>2308</v>
      </c>
      <c r="D684" s="6" t="s">
        <v>4876</v>
      </c>
      <c r="E684" s="6" t="s">
        <v>48</v>
      </c>
      <c r="F684" s="6" t="s">
        <v>7668</v>
      </c>
      <c r="G684" s="6" t="s">
        <v>16</v>
      </c>
      <c r="H684" s="6" t="s">
        <v>3681</v>
      </c>
      <c r="I684" s="6" t="s">
        <v>16</v>
      </c>
      <c r="J684" s="6" t="s">
        <v>7669</v>
      </c>
      <c r="K684" s="6" t="s">
        <v>16</v>
      </c>
      <c r="L684" s="7">
        <v>38.519522874510798</v>
      </c>
      <c r="M684" s="6" t="s">
        <v>7041</v>
      </c>
      <c r="N684" s="7">
        <v>5612468.2155332901</v>
      </c>
      <c r="O684" s="6" t="s">
        <v>7670</v>
      </c>
    </row>
    <row r="685" spans="1:15" ht="14.25">
      <c r="A685" s="6" t="s">
        <v>3035</v>
      </c>
      <c r="B685" s="6" t="s">
        <v>27</v>
      </c>
      <c r="C685" s="6" t="s">
        <v>3036</v>
      </c>
      <c r="D685" s="6" t="s">
        <v>4876</v>
      </c>
      <c r="E685" s="6" t="s">
        <v>76</v>
      </c>
      <c r="F685" s="6" t="s">
        <v>5365</v>
      </c>
      <c r="G685" s="6" t="s">
        <v>16</v>
      </c>
      <c r="H685" s="6" t="s">
        <v>7671</v>
      </c>
      <c r="I685" s="6" t="s">
        <v>16</v>
      </c>
      <c r="J685" s="6" t="s">
        <v>7672</v>
      </c>
      <c r="K685" s="6" t="s">
        <v>16</v>
      </c>
      <c r="L685" s="7">
        <v>37.779916052322399</v>
      </c>
      <c r="M685" s="6" t="s">
        <v>7041</v>
      </c>
      <c r="N685" s="7">
        <v>5612505.99544934</v>
      </c>
      <c r="O685" s="6" t="s">
        <v>7670</v>
      </c>
    </row>
    <row r="686" spans="1:15" ht="25.5">
      <c r="A686" s="6" t="s">
        <v>7673</v>
      </c>
      <c r="B686" s="6" t="s">
        <v>20</v>
      </c>
      <c r="C686" s="6" t="s">
        <v>7674</v>
      </c>
      <c r="D686" s="6" t="s">
        <v>4876</v>
      </c>
      <c r="E686" s="6" t="s">
        <v>61</v>
      </c>
      <c r="F686" s="6" t="s">
        <v>7675</v>
      </c>
      <c r="G686" s="6" t="s">
        <v>16</v>
      </c>
      <c r="H686" s="6" t="s">
        <v>7676</v>
      </c>
      <c r="I686" s="6" t="s">
        <v>16</v>
      </c>
      <c r="J686" s="6" t="s">
        <v>7677</v>
      </c>
      <c r="K686" s="6" t="s">
        <v>16</v>
      </c>
      <c r="L686" s="7">
        <v>35.7901738069001</v>
      </c>
      <c r="M686" s="6" t="s">
        <v>7041</v>
      </c>
      <c r="N686" s="7">
        <v>5612541.7856231499</v>
      </c>
      <c r="O686" s="6" t="s">
        <v>7670</v>
      </c>
    </row>
    <row r="687" spans="1:15" ht="14.25">
      <c r="A687" s="6" t="s">
        <v>2441</v>
      </c>
      <c r="B687" s="6" t="s">
        <v>27</v>
      </c>
      <c r="C687" s="6" t="s">
        <v>2442</v>
      </c>
      <c r="D687" s="6" t="s">
        <v>4876</v>
      </c>
      <c r="E687" s="6" t="s">
        <v>76</v>
      </c>
      <c r="F687" s="6" t="s">
        <v>5421</v>
      </c>
      <c r="G687" s="6" t="s">
        <v>16</v>
      </c>
      <c r="H687" s="6" t="s">
        <v>5475</v>
      </c>
      <c r="I687" s="6" t="s">
        <v>16</v>
      </c>
      <c r="J687" s="6" t="s">
        <v>7678</v>
      </c>
      <c r="K687" s="6" t="s">
        <v>16</v>
      </c>
      <c r="L687" s="7">
        <v>35.141318740731698</v>
      </c>
      <c r="M687" s="6" t="s">
        <v>7041</v>
      </c>
      <c r="N687" s="7">
        <v>5612576.9269418903</v>
      </c>
      <c r="O687" s="6" t="s">
        <v>7670</v>
      </c>
    </row>
    <row r="688" spans="1:15" ht="14.25">
      <c r="A688" s="6" t="s">
        <v>2563</v>
      </c>
      <c r="B688" s="6" t="s">
        <v>27</v>
      </c>
      <c r="C688" s="6" t="s">
        <v>2564</v>
      </c>
      <c r="D688" s="6" t="s">
        <v>4876</v>
      </c>
      <c r="E688" s="6" t="s">
        <v>76</v>
      </c>
      <c r="F688" s="6" t="s">
        <v>5605</v>
      </c>
      <c r="G688" s="6" t="s">
        <v>16</v>
      </c>
      <c r="H688" s="6" t="s">
        <v>3901</v>
      </c>
      <c r="I688" s="6" t="s">
        <v>16</v>
      </c>
      <c r="J688" s="6" t="s">
        <v>7679</v>
      </c>
      <c r="K688" s="6" t="s">
        <v>16</v>
      </c>
      <c r="L688" s="7">
        <v>33.022445142030001</v>
      </c>
      <c r="M688" s="6" t="s">
        <v>7041</v>
      </c>
      <c r="N688" s="7">
        <v>5612609.9493870297</v>
      </c>
      <c r="O688" s="6" t="s">
        <v>7670</v>
      </c>
    </row>
    <row r="689" spans="1:15" ht="25.5">
      <c r="A689" s="6" t="s">
        <v>3291</v>
      </c>
      <c r="B689" s="6" t="s">
        <v>27</v>
      </c>
      <c r="C689" s="6" t="s">
        <v>3292</v>
      </c>
      <c r="D689" s="6" t="s">
        <v>4876</v>
      </c>
      <c r="E689" s="6" t="s">
        <v>99</v>
      </c>
      <c r="F689" s="6" t="s">
        <v>7680</v>
      </c>
      <c r="G689" s="6" t="s">
        <v>16</v>
      </c>
      <c r="H689" s="6" t="s">
        <v>7681</v>
      </c>
      <c r="I689" s="6" t="s">
        <v>16</v>
      </c>
      <c r="J689" s="6" t="s">
        <v>7682</v>
      </c>
      <c r="K689" s="6" t="s">
        <v>16</v>
      </c>
      <c r="L689" s="7">
        <v>32.260629166312498</v>
      </c>
      <c r="M689" s="6" t="s">
        <v>7041</v>
      </c>
      <c r="N689" s="7">
        <v>5612642.2100161901</v>
      </c>
      <c r="O689" s="6" t="s">
        <v>7670</v>
      </c>
    </row>
    <row r="690" spans="1:15" ht="25.5">
      <c r="A690" s="6" t="s">
        <v>7683</v>
      </c>
      <c r="B690" s="6" t="s">
        <v>20</v>
      </c>
      <c r="C690" s="6" t="s">
        <v>7684</v>
      </c>
      <c r="D690" s="6" t="s">
        <v>4876</v>
      </c>
      <c r="E690" s="6" t="s">
        <v>48</v>
      </c>
      <c r="F690" s="6" t="s">
        <v>7685</v>
      </c>
      <c r="G690" s="6" t="s">
        <v>16</v>
      </c>
      <c r="H690" s="6" t="s">
        <v>7686</v>
      </c>
      <c r="I690" s="6" t="s">
        <v>16</v>
      </c>
      <c r="J690" s="6" t="s">
        <v>7687</v>
      </c>
      <c r="K690" s="6" t="s">
        <v>16</v>
      </c>
      <c r="L690" s="7">
        <v>32.139227976728598</v>
      </c>
      <c r="M690" s="6" t="s">
        <v>7041</v>
      </c>
      <c r="N690" s="7">
        <v>5612674.3492441699</v>
      </c>
      <c r="O690" s="6" t="s">
        <v>7670</v>
      </c>
    </row>
    <row r="691" spans="1:15" ht="25.5">
      <c r="A691" s="6" t="s">
        <v>3042</v>
      </c>
      <c r="B691" s="6" t="s">
        <v>1229</v>
      </c>
      <c r="C691" s="6" t="s">
        <v>3043</v>
      </c>
      <c r="D691" s="6" t="s">
        <v>4871</v>
      </c>
      <c r="E691" s="6" t="s">
        <v>2357</v>
      </c>
      <c r="F691" s="6" t="s">
        <v>7688</v>
      </c>
      <c r="G691" s="6" t="s">
        <v>16</v>
      </c>
      <c r="H691" s="6" t="s">
        <v>7114</v>
      </c>
      <c r="I691" s="6" t="s">
        <v>16</v>
      </c>
      <c r="J691" s="6" t="s">
        <v>7689</v>
      </c>
      <c r="K691" s="6" t="s">
        <v>16</v>
      </c>
      <c r="L691" s="7">
        <v>32.115069506383698</v>
      </c>
      <c r="M691" s="6" t="s">
        <v>7041</v>
      </c>
      <c r="N691" s="7">
        <v>5612706.4643136803</v>
      </c>
      <c r="O691" s="6" t="s">
        <v>7670</v>
      </c>
    </row>
    <row r="692" spans="1:15" ht="25.5">
      <c r="A692" s="6" t="s">
        <v>7690</v>
      </c>
      <c r="B692" s="6" t="s">
        <v>1154</v>
      </c>
      <c r="C692" s="6" t="s">
        <v>7691</v>
      </c>
      <c r="D692" s="6" t="s">
        <v>4871</v>
      </c>
      <c r="E692" s="6" t="s">
        <v>1673</v>
      </c>
      <c r="F692" s="6" t="s">
        <v>7692</v>
      </c>
      <c r="G692" s="6" t="s">
        <v>16</v>
      </c>
      <c r="H692" s="6" t="s">
        <v>7693</v>
      </c>
      <c r="I692" s="6" t="s">
        <v>16</v>
      </c>
      <c r="J692" s="6" t="s">
        <v>7694</v>
      </c>
      <c r="K692" s="6" t="s">
        <v>16</v>
      </c>
      <c r="L692" s="7">
        <v>31.471269752791802</v>
      </c>
      <c r="M692" s="6" t="s">
        <v>7041</v>
      </c>
      <c r="N692" s="7">
        <v>5612737.9355834303</v>
      </c>
      <c r="O692" s="6" t="s">
        <v>7670</v>
      </c>
    </row>
    <row r="693" spans="1:15" ht="25.5">
      <c r="A693" s="6" t="s">
        <v>3031</v>
      </c>
      <c r="B693" s="6" t="s">
        <v>27</v>
      </c>
      <c r="C693" s="6" t="s">
        <v>3032</v>
      </c>
      <c r="D693" s="6" t="s">
        <v>4876</v>
      </c>
      <c r="E693" s="6" t="s">
        <v>76</v>
      </c>
      <c r="F693" s="6" t="s">
        <v>7695</v>
      </c>
      <c r="G693" s="6" t="s">
        <v>16</v>
      </c>
      <c r="H693" s="6" t="s">
        <v>7696</v>
      </c>
      <c r="I693" s="6" t="s">
        <v>16</v>
      </c>
      <c r="J693" s="6" t="s">
        <v>7697</v>
      </c>
      <c r="K693" s="6" t="s">
        <v>16</v>
      </c>
      <c r="L693" s="7">
        <v>31.4604754910625</v>
      </c>
      <c r="M693" s="6" t="s">
        <v>7041</v>
      </c>
      <c r="N693" s="7">
        <v>5612769.3960589198</v>
      </c>
      <c r="O693" s="6" t="s">
        <v>7670</v>
      </c>
    </row>
    <row r="694" spans="1:15" ht="25.5">
      <c r="A694" s="6" t="s">
        <v>7698</v>
      </c>
      <c r="B694" s="6" t="s">
        <v>20</v>
      </c>
      <c r="C694" s="6" t="s">
        <v>7699</v>
      </c>
      <c r="D694" s="6" t="s">
        <v>4876</v>
      </c>
      <c r="E694" s="6" t="s">
        <v>61</v>
      </c>
      <c r="F694" s="6" t="s">
        <v>7700</v>
      </c>
      <c r="G694" s="6" t="s">
        <v>16</v>
      </c>
      <c r="H694" s="6" t="s">
        <v>7701</v>
      </c>
      <c r="I694" s="6" t="s">
        <v>16</v>
      </c>
      <c r="J694" s="6" t="s">
        <v>7702</v>
      </c>
      <c r="K694" s="6" t="s">
        <v>16</v>
      </c>
      <c r="L694" s="7">
        <v>30.365602216370299</v>
      </c>
      <c r="M694" s="6" t="s">
        <v>7041</v>
      </c>
      <c r="N694" s="7">
        <v>5612799.7616611402</v>
      </c>
      <c r="O694" s="6" t="s">
        <v>7670</v>
      </c>
    </row>
    <row r="695" spans="1:15" ht="14.25">
      <c r="A695" s="6" t="s">
        <v>7703</v>
      </c>
      <c r="B695" s="6" t="s">
        <v>27</v>
      </c>
      <c r="C695" s="6" t="s">
        <v>7704</v>
      </c>
      <c r="D695" s="6" t="s">
        <v>4876</v>
      </c>
      <c r="E695" s="6" t="s">
        <v>76</v>
      </c>
      <c r="F695" s="6" t="s">
        <v>5605</v>
      </c>
      <c r="G695" s="6" t="s">
        <v>16</v>
      </c>
      <c r="H695" s="6" t="s">
        <v>7705</v>
      </c>
      <c r="I695" s="6" t="s">
        <v>16</v>
      </c>
      <c r="J695" s="6" t="s">
        <v>7706</v>
      </c>
      <c r="K695" s="6" t="s">
        <v>16</v>
      </c>
      <c r="L695" s="7">
        <v>29.624251634678199</v>
      </c>
      <c r="M695" s="6" t="s">
        <v>7041</v>
      </c>
      <c r="N695" s="7">
        <v>5612829.3859127704</v>
      </c>
      <c r="O695" s="6" t="s">
        <v>7670</v>
      </c>
    </row>
    <row r="696" spans="1:15" ht="38.25">
      <c r="A696" s="6" t="s">
        <v>2894</v>
      </c>
      <c r="B696" s="6" t="s">
        <v>20</v>
      </c>
      <c r="C696" s="6" t="s">
        <v>2895</v>
      </c>
      <c r="D696" s="6" t="s">
        <v>4876</v>
      </c>
      <c r="E696" s="6" t="s">
        <v>48</v>
      </c>
      <c r="F696" s="6" t="s">
        <v>6961</v>
      </c>
      <c r="G696" s="6" t="s">
        <v>16</v>
      </c>
      <c r="H696" s="6" t="s">
        <v>3542</v>
      </c>
      <c r="I696" s="6" t="s">
        <v>16</v>
      </c>
      <c r="J696" s="6" t="s">
        <v>7707</v>
      </c>
      <c r="K696" s="6" t="s">
        <v>16</v>
      </c>
      <c r="L696" s="7">
        <v>29.3843791518063</v>
      </c>
      <c r="M696" s="6" t="s">
        <v>7041</v>
      </c>
      <c r="N696" s="7">
        <v>5612858.7702919198</v>
      </c>
      <c r="O696" s="6" t="s">
        <v>7670</v>
      </c>
    </row>
    <row r="697" spans="1:15" ht="38.25">
      <c r="A697" s="6" t="s">
        <v>7708</v>
      </c>
      <c r="B697" s="6" t="s">
        <v>20</v>
      </c>
      <c r="C697" s="6" t="s">
        <v>7709</v>
      </c>
      <c r="D697" s="6" t="s">
        <v>4876</v>
      </c>
      <c r="E697" s="6" t="s">
        <v>61</v>
      </c>
      <c r="F697" s="6" t="s">
        <v>7710</v>
      </c>
      <c r="G697" s="6" t="s">
        <v>16</v>
      </c>
      <c r="H697" s="6" t="s">
        <v>5703</v>
      </c>
      <c r="I697" s="6" t="s">
        <v>16</v>
      </c>
      <c r="J697" s="6" t="s">
        <v>7711</v>
      </c>
      <c r="K697" s="6" t="s">
        <v>16</v>
      </c>
      <c r="L697" s="7">
        <v>29.310004559767201</v>
      </c>
      <c r="M697" s="6" t="s">
        <v>7041</v>
      </c>
      <c r="N697" s="7">
        <v>5612888.0802964801</v>
      </c>
      <c r="O697" s="6" t="s">
        <v>7670</v>
      </c>
    </row>
    <row r="698" spans="1:15" ht="51">
      <c r="A698" s="6" t="s">
        <v>7712</v>
      </c>
      <c r="B698" s="6" t="s">
        <v>20</v>
      </c>
      <c r="C698" s="6" t="s">
        <v>7713</v>
      </c>
      <c r="D698" s="6" t="s">
        <v>4876</v>
      </c>
      <c r="E698" s="6" t="s">
        <v>48</v>
      </c>
      <c r="F698" s="6" t="s">
        <v>4910</v>
      </c>
      <c r="G698" s="6" t="s">
        <v>16</v>
      </c>
      <c r="H698" s="6" t="s">
        <v>7714</v>
      </c>
      <c r="I698" s="6" t="s">
        <v>16</v>
      </c>
      <c r="J698" s="6" t="s">
        <v>7715</v>
      </c>
      <c r="K698" s="6" t="s">
        <v>16</v>
      </c>
      <c r="L698" s="7">
        <v>29.0845385482165</v>
      </c>
      <c r="M698" s="6" t="s">
        <v>7041</v>
      </c>
      <c r="N698" s="7">
        <v>5612917.1648350302</v>
      </c>
      <c r="O698" s="6" t="s">
        <v>7670</v>
      </c>
    </row>
    <row r="699" spans="1:15" ht="38.25">
      <c r="A699" s="6" t="s">
        <v>3116</v>
      </c>
      <c r="B699" s="6" t="s">
        <v>20</v>
      </c>
      <c r="C699" s="6" t="s">
        <v>3117</v>
      </c>
      <c r="D699" s="6" t="s">
        <v>4876</v>
      </c>
      <c r="E699" s="6" t="s">
        <v>44</v>
      </c>
      <c r="F699" s="6" t="s">
        <v>7716</v>
      </c>
      <c r="G699" s="6" t="s">
        <v>16</v>
      </c>
      <c r="H699" s="6" t="s">
        <v>7717</v>
      </c>
      <c r="I699" s="6" t="s">
        <v>16</v>
      </c>
      <c r="J699" s="6" t="s">
        <v>7718</v>
      </c>
      <c r="K699" s="6" t="s">
        <v>16</v>
      </c>
      <c r="L699" s="7">
        <v>28.640797762513099</v>
      </c>
      <c r="M699" s="6" t="s">
        <v>7041</v>
      </c>
      <c r="N699" s="7">
        <v>5612945.8056327896</v>
      </c>
      <c r="O699" s="6" t="s">
        <v>7670</v>
      </c>
    </row>
    <row r="700" spans="1:15" ht="25.5">
      <c r="A700" s="6" t="s">
        <v>7719</v>
      </c>
      <c r="B700" s="6" t="s">
        <v>20</v>
      </c>
      <c r="C700" s="6" t="s">
        <v>7720</v>
      </c>
      <c r="D700" s="6" t="s">
        <v>4876</v>
      </c>
      <c r="E700" s="6" t="s">
        <v>61</v>
      </c>
      <c r="F700" s="6" t="s">
        <v>7721</v>
      </c>
      <c r="G700" s="6" t="s">
        <v>16</v>
      </c>
      <c r="H700" s="6" t="s">
        <v>4840</v>
      </c>
      <c r="I700" s="6" t="s">
        <v>16</v>
      </c>
      <c r="J700" s="6" t="s">
        <v>7722</v>
      </c>
      <c r="K700" s="6" t="s">
        <v>16</v>
      </c>
      <c r="L700" s="7">
        <v>28.584448952232801</v>
      </c>
      <c r="M700" s="6" t="s">
        <v>7041</v>
      </c>
      <c r="N700" s="7">
        <v>5612974.3900817502</v>
      </c>
      <c r="O700" s="6" t="s">
        <v>7670</v>
      </c>
    </row>
    <row r="701" spans="1:15" ht="25.5">
      <c r="A701" s="6" t="s">
        <v>2960</v>
      </c>
      <c r="B701" s="6" t="s">
        <v>627</v>
      </c>
      <c r="C701" s="6" t="s">
        <v>2961</v>
      </c>
      <c r="D701" s="6" t="s">
        <v>4871</v>
      </c>
      <c r="E701" s="6" t="s">
        <v>2357</v>
      </c>
      <c r="F701" s="6" t="s">
        <v>7723</v>
      </c>
      <c r="G701" s="6" t="s">
        <v>16</v>
      </c>
      <c r="H701" s="6" t="s">
        <v>2358</v>
      </c>
      <c r="I701" s="6" t="s">
        <v>16</v>
      </c>
      <c r="J701" s="6" t="s">
        <v>7724</v>
      </c>
      <c r="K701" s="6" t="s">
        <v>16</v>
      </c>
      <c r="L701" s="7">
        <v>28.518439488638801</v>
      </c>
      <c r="M701" s="6" t="s">
        <v>7041</v>
      </c>
      <c r="N701" s="7">
        <v>5613002.9085212303</v>
      </c>
      <c r="O701" s="6" t="s">
        <v>7670</v>
      </c>
    </row>
    <row r="702" spans="1:15" ht="14.25">
      <c r="A702" s="6" t="s">
        <v>1912</v>
      </c>
      <c r="B702" s="6" t="s">
        <v>27</v>
      </c>
      <c r="C702" s="6" t="s">
        <v>1913</v>
      </c>
      <c r="D702" s="6" t="s">
        <v>4876</v>
      </c>
      <c r="E702" s="6" t="s">
        <v>1888</v>
      </c>
      <c r="F702" s="6" t="s">
        <v>7725</v>
      </c>
      <c r="G702" s="6" t="s">
        <v>16</v>
      </c>
      <c r="H702" s="6" t="s">
        <v>7726</v>
      </c>
      <c r="I702" s="6" t="s">
        <v>16</v>
      </c>
      <c r="J702" s="6" t="s">
        <v>7727</v>
      </c>
      <c r="K702" s="6" t="s">
        <v>16</v>
      </c>
      <c r="L702" s="7">
        <v>27.823395536658499</v>
      </c>
      <c r="M702" s="6" t="s">
        <v>7041</v>
      </c>
      <c r="N702" s="7">
        <v>5613030.7319167703</v>
      </c>
      <c r="O702" s="6" t="s">
        <v>7728</v>
      </c>
    </row>
    <row r="703" spans="1:15" ht="25.5">
      <c r="A703" s="6" t="s">
        <v>2400</v>
      </c>
      <c r="B703" s="6" t="s">
        <v>20</v>
      </c>
      <c r="C703" s="6" t="s">
        <v>2401</v>
      </c>
      <c r="D703" s="6" t="s">
        <v>4876</v>
      </c>
      <c r="E703" s="6" t="s">
        <v>48</v>
      </c>
      <c r="F703" s="6" t="s">
        <v>7729</v>
      </c>
      <c r="G703" s="6" t="s">
        <v>16</v>
      </c>
      <c r="H703" s="6" t="s">
        <v>7730</v>
      </c>
      <c r="I703" s="6" t="s">
        <v>16</v>
      </c>
      <c r="J703" s="6" t="s">
        <v>7731</v>
      </c>
      <c r="K703" s="6" t="s">
        <v>16</v>
      </c>
      <c r="L703" s="7">
        <v>27.094928216668301</v>
      </c>
      <c r="M703" s="6" t="s">
        <v>7041</v>
      </c>
      <c r="N703" s="7">
        <v>5613057.8268449903</v>
      </c>
      <c r="O703" s="6" t="s">
        <v>7728</v>
      </c>
    </row>
    <row r="704" spans="1:15" ht="38.25">
      <c r="A704" s="6" t="s">
        <v>7732</v>
      </c>
      <c r="B704" s="6" t="s">
        <v>20</v>
      </c>
      <c r="C704" s="6" t="s">
        <v>7733</v>
      </c>
      <c r="D704" s="6" t="s">
        <v>4876</v>
      </c>
      <c r="E704" s="6" t="s">
        <v>48</v>
      </c>
      <c r="F704" s="6" t="s">
        <v>7734</v>
      </c>
      <c r="G704" s="6" t="s">
        <v>16</v>
      </c>
      <c r="H704" s="6" t="s">
        <v>7735</v>
      </c>
      <c r="I704" s="6" t="s">
        <v>16</v>
      </c>
      <c r="J704" s="6" t="s">
        <v>7736</v>
      </c>
      <c r="K704" s="6" t="s">
        <v>16</v>
      </c>
      <c r="L704" s="7">
        <v>26.635840285566001</v>
      </c>
      <c r="M704" s="6" t="s">
        <v>7041</v>
      </c>
      <c r="N704" s="7">
        <v>5613084.4626852702</v>
      </c>
      <c r="O704" s="6" t="s">
        <v>7728</v>
      </c>
    </row>
    <row r="705" spans="1:15" ht="14.25">
      <c r="A705" s="6" t="s">
        <v>7737</v>
      </c>
      <c r="B705" s="6" t="s">
        <v>20</v>
      </c>
      <c r="C705" s="6" t="s">
        <v>7738</v>
      </c>
      <c r="D705" s="6" t="s">
        <v>4876</v>
      </c>
      <c r="E705" s="6" t="s">
        <v>48</v>
      </c>
      <c r="F705" s="6" t="s">
        <v>7293</v>
      </c>
      <c r="G705" s="6" t="s">
        <v>16</v>
      </c>
      <c r="H705" s="6" t="s">
        <v>6659</v>
      </c>
      <c r="I705" s="6" t="s">
        <v>16</v>
      </c>
      <c r="J705" s="6" t="s">
        <v>7739</v>
      </c>
      <c r="K705" s="6" t="s">
        <v>16</v>
      </c>
      <c r="L705" s="7">
        <v>25.818838042878799</v>
      </c>
      <c r="M705" s="6" t="s">
        <v>7041</v>
      </c>
      <c r="N705" s="7">
        <v>5613110.2815233199</v>
      </c>
      <c r="O705" s="6" t="s">
        <v>7728</v>
      </c>
    </row>
    <row r="706" spans="1:15" ht="25.5">
      <c r="A706" s="6" t="s">
        <v>7740</v>
      </c>
      <c r="B706" s="6" t="s">
        <v>20</v>
      </c>
      <c r="C706" s="6" t="s">
        <v>7741</v>
      </c>
      <c r="D706" s="6" t="s">
        <v>4876</v>
      </c>
      <c r="E706" s="6" t="s">
        <v>48</v>
      </c>
      <c r="F706" s="6" t="s">
        <v>7742</v>
      </c>
      <c r="G706" s="6" t="s">
        <v>16</v>
      </c>
      <c r="H706" s="6" t="s">
        <v>7743</v>
      </c>
      <c r="I706" s="6" t="s">
        <v>16</v>
      </c>
      <c r="J706" s="6" t="s">
        <v>7744</v>
      </c>
      <c r="K706" s="6" t="s">
        <v>16</v>
      </c>
      <c r="L706" s="7">
        <v>25.438835088101001</v>
      </c>
      <c r="M706" s="6" t="s">
        <v>7041</v>
      </c>
      <c r="N706" s="7">
        <v>5613135.7203584099</v>
      </c>
      <c r="O706" s="6" t="s">
        <v>7728</v>
      </c>
    </row>
    <row r="707" spans="1:15" ht="51">
      <c r="A707" s="6" t="s">
        <v>1954</v>
      </c>
      <c r="B707" s="6" t="s">
        <v>20</v>
      </c>
      <c r="C707" s="6" t="s">
        <v>1955</v>
      </c>
      <c r="D707" s="6" t="s">
        <v>4909</v>
      </c>
      <c r="E707" s="6" t="s">
        <v>1673</v>
      </c>
      <c r="F707" s="6" t="s">
        <v>7745</v>
      </c>
      <c r="G707" s="6" t="s">
        <v>4946</v>
      </c>
      <c r="H707" s="6" t="s">
        <v>7746</v>
      </c>
      <c r="I707" s="6" t="s">
        <v>7747</v>
      </c>
      <c r="J707" s="6" t="s">
        <v>7748</v>
      </c>
      <c r="K707" s="6" t="s">
        <v>4720</v>
      </c>
      <c r="L707" s="7">
        <v>25.275668445011899</v>
      </c>
      <c r="M707" s="6" t="s">
        <v>7041</v>
      </c>
      <c r="N707" s="7">
        <v>5613160.9960268503</v>
      </c>
      <c r="O707" s="6" t="s">
        <v>7728</v>
      </c>
    </row>
    <row r="708" spans="1:15" ht="38.25">
      <c r="A708" s="6" t="s">
        <v>2200</v>
      </c>
      <c r="B708" s="6" t="s">
        <v>20</v>
      </c>
      <c r="C708" s="6" t="s">
        <v>2201</v>
      </c>
      <c r="D708" s="6" t="s">
        <v>4909</v>
      </c>
      <c r="E708" s="6" t="s">
        <v>1673</v>
      </c>
      <c r="F708" s="6" t="s">
        <v>6996</v>
      </c>
      <c r="G708" s="6" t="s">
        <v>4946</v>
      </c>
      <c r="H708" s="6" t="s">
        <v>7749</v>
      </c>
      <c r="I708" s="6" t="s">
        <v>7750</v>
      </c>
      <c r="J708" s="6" t="s">
        <v>7751</v>
      </c>
      <c r="K708" s="6" t="s">
        <v>4720</v>
      </c>
      <c r="L708" s="7">
        <v>25.216387477159302</v>
      </c>
      <c r="M708" s="6" t="s">
        <v>7041</v>
      </c>
      <c r="N708" s="7">
        <v>5613186.2124143299</v>
      </c>
      <c r="O708" s="6" t="s">
        <v>7728</v>
      </c>
    </row>
    <row r="709" spans="1:15" ht="25.5">
      <c r="A709" s="6" t="s">
        <v>7752</v>
      </c>
      <c r="B709" s="6" t="s">
        <v>20</v>
      </c>
      <c r="C709" s="6" t="s">
        <v>7753</v>
      </c>
      <c r="D709" s="6" t="s">
        <v>4909</v>
      </c>
      <c r="E709" s="6" t="s">
        <v>1673</v>
      </c>
      <c r="F709" s="6" t="s">
        <v>7754</v>
      </c>
      <c r="G709" s="6" t="s">
        <v>4946</v>
      </c>
      <c r="H709" s="6" t="s">
        <v>7755</v>
      </c>
      <c r="I709" s="6" t="s">
        <v>3928</v>
      </c>
      <c r="J709" s="6" t="s">
        <v>7756</v>
      </c>
      <c r="K709" s="6" t="s">
        <v>4720</v>
      </c>
      <c r="L709" s="7">
        <v>24.6627291989561</v>
      </c>
      <c r="M709" s="6" t="s">
        <v>7041</v>
      </c>
      <c r="N709" s="7">
        <v>5613210.8751435298</v>
      </c>
      <c r="O709" s="6" t="s">
        <v>7728</v>
      </c>
    </row>
    <row r="710" spans="1:15" ht="25.5">
      <c r="A710" s="6" t="s">
        <v>7757</v>
      </c>
      <c r="B710" s="6" t="s">
        <v>20</v>
      </c>
      <c r="C710" s="6" t="s">
        <v>7758</v>
      </c>
      <c r="D710" s="6" t="s">
        <v>4876</v>
      </c>
      <c r="E710" s="6" t="s">
        <v>48</v>
      </c>
      <c r="F710" s="6" t="s">
        <v>7759</v>
      </c>
      <c r="G710" s="6" t="s">
        <v>16</v>
      </c>
      <c r="H710" s="6" t="s">
        <v>7760</v>
      </c>
      <c r="I710" s="6" t="s">
        <v>16</v>
      </c>
      <c r="J710" s="6" t="s">
        <v>7761</v>
      </c>
      <c r="K710" s="6" t="s">
        <v>16</v>
      </c>
      <c r="L710" s="7">
        <v>24.619168920066699</v>
      </c>
      <c r="M710" s="6" t="s">
        <v>7041</v>
      </c>
      <c r="N710" s="7">
        <v>5613235.4943124503</v>
      </c>
      <c r="O710" s="6" t="s">
        <v>7728</v>
      </c>
    </row>
    <row r="711" spans="1:15" ht="25.5">
      <c r="A711" s="6" t="s">
        <v>7762</v>
      </c>
      <c r="B711" s="6" t="s">
        <v>20</v>
      </c>
      <c r="C711" s="6" t="s">
        <v>7763</v>
      </c>
      <c r="D711" s="6" t="s">
        <v>4876</v>
      </c>
      <c r="E711" s="6" t="s">
        <v>48</v>
      </c>
      <c r="F711" s="6" t="s">
        <v>7764</v>
      </c>
      <c r="G711" s="6" t="s">
        <v>16</v>
      </c>
      <c r="H711" s="6" t="s">
        <v>7765</v>
      </c>
      <c r="I711" s="6" t="s">
        <v>16</v>
      </c>
      <c r="J711" s="6" t="s">
        <v>7766</v>
      </c>
      <c r="K711" s="6" t="s">
        <v>16</v>
      </c>
      <c r="L711" s="7">
        <v>24.506971387403599</v>
      </c>
      <c r="M711" s="6" t="s">
        <v>7041</v>
      </c>
      <c r="N711" s="7">
        <v>5613260.00128383</v>
      </c>
      <c r="O711" s="6" t="s">
        <v>7728</v>
      </c>
    </row>
    <row r="712" spans="1:15" ht="25.5">
      <c r="A712" s="6" t="s">
        <v>7767</v>
      </c>
      <c r="B712" s="6" t="s">
        <v>20</v>
      </c>
      <c r="C712" s="6" t="s">
        <v>7768</v>
      </c>
      <c r="D712" s="6" t="s">
        <v>4876</v>
      </c>
      <c r="E712" s="6" t="s">
        <v>61</v>
      </c>
      <c r="F712" s="6" t="s">
        <v>7769</v>
      </c>
      <c r="G712" s="6" t="s">
        <v>16</v>
      </c>
      <c r="H712" s="6" t="s">
        <v>7770</v>
      </c>
      <c r="I712" s="6" t="s">
        <v>16</v>
      </c>
      <c r="J712" s="6" t="s">
        <v>5264</v>
      </c>
      <c r="K712" s="6" t="s">
        <v>16</v>
      </c>
      <c r="L712" s="7">
        <v>24.187142022915399</v>
      </c>
      <c r="M712" s="6" t="s">
        <v>7041</v>
      </c>
      <c r="N712" s="7">
        <v>5613284.1884258604</v>
      </c>
      <c r="O712" s="6" t="s">
        <v>7728</v>
      </c>
    </row>
    <row r="713" spans="1:15" ht="25.5">
      <c r="A713" s="6" t="s">
        <v>2858</v>
      </c>
      <c r="B713" s="6" t="s">
        <v>20</v>
      </c>
      <c r="C713" s="6" t="s">
        <v>2859</v>
      </c>
      <c r="D713" s="6" t="s">
        <v>4876</v>
      </c>
      <c r="E713" s="6" t="s">
        <v>48</v>
      </c>
      <c r="F713" s="6" t="s">
        <v>7734</v>
      </c>
      <c r="G713" s="6" t="s">
        <v>16</v>
      </c>
      <c r="H713" s="6" t="s">
        <v>7771</v>
      </c>
      <c r="I713" s="6" t="s">
        <v>16</v>
      </c>
      <c r="J713" s="6" t="s">
        <v>7772</v>
      </c>
      <c r="K713" s="6" t="s">
        <v>16</v>
      </c>
      <c r="L713" s="7">
        <v>23.812341268428099</v>
      </c>
      <c r="M713" s="6" t="s">
        <v>7041</v>
      </c>
      <c r="N713" s="7">
        <v>5613308.0007671202</v>
      </c>
      <c r="O713" s="6" t="s">
        <v>7728</v>
      </c>
    </row>
    <row r="714" spans="1:15" ht="14.25">
      <c r="A714" s="6" t="s">
        <v>2353</v>
      </c>
      <c r="B714" s="6" t="s">
        <v>27</v>
      </c>
      <c r="C714" s="6" t="s">
        <v>2354</v>
      </c>
      <c r="D714" s="6" t="s">
        <v>4876</v>
      </c>
      <c r="E714" s="6" t="s">
        <v>76</v>
      </c>
      <c r="F714" s="6" t="s">
        <v>5605</v>
      </c>
      <c r="G714" s="6" t="s">
        <v>16</v>
      </c>
      <c r="H714" s="6" t="s">
        <v>7773</v>
      </c>
      <c r="I714" s="6" t="s">
        <v>16</v>
      </c>
      <c r="J714" s="6" t="s">
        <v>7774</v>
      </c>
      <c r="K714" s="6" t="s">
        <v>16</v>
      </c>
      <c r="L714" s="7">
        <v>23.467524574299802</v>
      </c>
      <c r="M714" s="6" t="s">
        <v>7041</v>
      </c>
      <c r="N714" s="7">
        <v>5613331.4682916999</v>
      </c>
      <c r="O714" s="6" t="s">
        <v>7728</v>
      </c>
    </row>
    <row r="715" spans="1:15" ht="38.25">
      <c r="A715" s="6" t="s">
        <v>7775</v>
      </c>
      <c r="B715" s="6" t="s">
        <v>20</v>
      </c>
      <c r="C715" s="6" t="s">
        <v>7776</v>
      </c>
      <c r="D715" s="6" t="s">
        <v>4909</v>
      </c>
      <c r="E715" s="6" t="s">
        <v>1673</v>
      </c>
      <c r="F715" s="6" t="s">
        <v>7777</v>
      </c>
      <c r="G715" s="6" t="s">
        <v>7778</v>
      </c>
      <c r="H715" s="6" t="s">
        <v>6616</v>
      </c>
      <c r="I715" s="6" t="s">
        <v>4194</v>
      </c>
      <c r="J715" s="6" t="s">
        <v>7779</v>
      </c>
      <c r="K715" s="6" t="s">
        <v>7780</v>
      </c>
      <c r="L715" s="7">
        <v>23.131069032574299</v>
      </c>
      <c r="M715" s="6" t="s">
        <v>7041</v>
      </c>
      <c r="N715" s="7">
        <v>5613354.5993607296</v>
      </c>
      <c r="O715" s="6" t="s">
        <v>7728</v>
      </c>
    </row>
    <row r="716" spans="1:15" ht="25.5">
      <c r="A716" s="6" t="s">
        <v>2409</v>
      </c>
      <c r="B716" s="6" t="s">
        <v>27</v>
      </c>
      <c r="C716" s="6" t="s">
        <v>2410</v>
      </c>
      <c r="D716" s="6" t="s">
        <v>4876</v>
      </c>
      <c r="E716" s="6" t="s">
        <v>76</v>
      </c>
      <c r="F716" s="6" t="s">
        <v>5605</v>
      </c>
      <c r="G716" s="6" t="s">
        <v>16</v>
      </c>
      <c r="H716" s="6" t="s">
        <v>7781</v>
      </c>
      <c r="I716" s="6" t="s">
        <v>16</v>
      </c>
      <c r="J716" s="6" t="s">
        <v>7782</v>
      </c>
      <c r="K716" s="6" t="s">
        <v>16</v>
      </c>
      <c r="L716" s="7">
        <v>22.827864619974701</v>
      </c>
      <c r="M716" s="6" t="s">
        <v>7041</v>
      </c>
      <c r="N716" s="7">
        <v>5613377.4272253504</v>
      </c>
      <c r="O716" s="6" t="s">
        <v>7728</v>
      </c>
    </row>
    <row r="717" spans="1:15" ht="25.5">
      <c r="A717" s="6" t="s">
        <v>7783</v>
      </c>
      <c r="B717" s="6" t="s">
        <v>20</v>
      </c>
      <c r="C717" s="6" t="s">
        <v>7784</v>
      </c>
      <c r="D717" s="6" t="s">
        <v>4876</v>
      </c>
      <c r="E717" s="6" t="s">
        <v>1190</v>
      </c>
      <c r="F717" s="6" t="s">
        <v>7785</v>
      </c>
      <c r="G717" s="6" t="s">
        <v>16</v>
      </c>
      <c r="H717" s="6" t="s">
        <v>7786</v>
      </c>
      <c r="I717" s="6" t="s">
        <v>16</v>
      </c>
      <c r="J717" s="6" t="s">
        <v>7787</v>
      </c>
      <c r="K717" s="6" t="s">
        <v>16</v>
      </c>
      <c r="L717" s="7">
        <v>22.525512151701701</v>
      </c>
      <c r="M717" s="6" t="s">
        <v>7041</v>
      </c>
      <c r="N717" s="7">
        <v>5613399.9527375</v>
      </c>
      <c r="O717" s="6" t="s">
        <v>7728</v>
      </c>
    </row>
    <row r="718" spans="1:15" ht="14.25">
      <c r="A718" s="6" t="s">
        <v>3176</v>
      </c>
      <c r="B718" s="6" t="s">
        <v>27</v>
      </c>
      <c r="C718" s="6" t="s">
        <v>3177</v>
      </c>
      <c r="D718" s="6" t="s">
        <v>4876</v>
      </c>
      <c r="E718" s="6" t="s">
        <v>1750</v>
      </c>
      <c r="F718" s="6" t="s">
        <v>7788</v>
      </c>
      <c r="G718" s="6" t="s">
        <v>16</v>
      </c>
      <c r="H718" s="6" t="s">
        <v>7789</v>
      </c>
      <c r="I718" s="6" t="s">
        <v>16</v>
      </c>
      <c r="J718" s="6" t="s">
        <v>4217</v>
      </c>
      <c r="K718" s="6" t="s">
        <v>16</v>
      </c>
      <c r="L718" s="7">
        <v>22.001787765585799</v>
      </c>
      <c r="M718" s="6" t="s">
        <v>7041</v>
      </c>
      <c r="N718" s="7">
        <v>5613421.9545252696</v>
      </c>
      <c r="O718" s="6" t="s">
        <v>7728</v>
      </c>
    </row>
    <row r="719" spans="1:15" ht="25.5">
      <c r="A719" s="6" t="s">
        <v>2956</v>
      </c>
      <c r="B719" s="6" t="s">
        <v>627</v>
      </c>
      <c r="C719" s="6" t="s">
        <v>2957</v>
      </c>
      <c r="D719" s="6" t="s">
        <v>4871</v>
      </c>
      <c r="E719" s="6" t="s">
        <v>2357</v>
      </c>
      <c r="F719" s="6" t="s">
        <v>7723</v>
      </c>
      <c r="G719" s="6" t="s">
        <v>16</v>
      </c>
      <c r="H719" s="6" t="s">
        <v>2958</v>
      </c>
      <c r="I719" s="6" t="s">
        <v>16</v>
      </c>
      <c r="J719" s="6" t="s">
        <v>7790</v>
      </c>
      <c r="K719" s="6" t="s">
        <v>16</v>
      </c>
      <c r="L719" s="7">
        <v>21.8641369412898</v>
      </c>
      <c r="M719" s="6" t="s">
        <v>7041</v>
      </c>
      <c r="N719" s="7">
        <v>5613443.8186622104</v>
      </c>
      <c r="O719" s="6" t="s">
        <v>7728</v>
      </c>
    </row>
    <row r="720" spans="1:15" ht="14.25">
      <c r="A720" s="6" t="s">
        <v>7791</v>
      </c>
      <c r="B720" s="6" t="s">
        <v>27</v>
      </c>
      <c r="C720" s="6" t="s">
        <v>7792</v>
      </c>
      <c r="D720" s="6" t="s">
        <v>4876</v>
      </c>
      <c r="E720" s="6" t="s">
        <v>76</v>
      </c>
      <c r="F720" s="6" t="s">
        <v>5605</v>
      </c>
      <c r="G720" s="6" t="s">
        <v>16</v>
      </c>
      <c r="H720" s="6" t="s">
        <v>7793</v>
      </c>
      <c r="I720" s="6" t="s">
        <v>16</v>
      </c>
      <c r="J720" s="6" t="s">
        <v>7794</v>
      </c>
      <c r="K720" s="6" t="s">
        <v>16</v>
      </c>
      <c r="L720" s="7">
        <v>21.788417194196501</v>
      </c>
      <c r="M720" s="6" t="s">
        <v>7041</v>
      </c>
      <c r="N720" s="7">
        <v>5613465.6070793997</v>
      </c>
      <c r="O720" s="6" t="s">
        <v>7728</v>
      </c>
    </row>
    <row r="721" spans="1:15" ht="51">
      <c r="A721" s="6" t="s">
        <v>7795</v>
      </c>
      <c r="B721" s="6" t="s">
        <v>1491</v>
      </c>
      <c r="C721" s="6" t="s">
        <v>7796</v>
      </c>
      <c r="D721" s="6" t="s">
        <v>7797</v>
      </c>
      <c r="E721" s="6" t="s">
        <v>76</v>
      </c>
      <c r="F721" s="6" t="s">
        <v>7798</v>
      </c>
      <c r="G721" s="6" t="s">
        <v>16</v>
      </c>
      <c r="H721" s="6" t="s">
        <v>7799</v>
      </c>
      <c r="I721" s="6" t="s">
        <v>16</v>
      </c>
      <c r="J721" s="6" t="s">
        <v>7647</v>
      </c>
      <c r="K721" s="6" t="s">
        <v>16</v>
      </c>
      <c r="L721" s="7">
        <v>21.4788537593009</v>
      </c>
      <c r="M721" s="6" t="s">
        <v>7041</v>
      </c>
      <c r="N721" s="7">
        <v>5613487.08593316</v>
      </c>
      <c r="O721" s="6" t="s">
        <v>7728</v>
      </c>
    </row>
    <row r="722" spans="1:15" ht="38.25">
      <c r="A722" s="6" t="s">
        <v>7800</v>
      </c>
      <c r="B722" s="6" t="s">
        <v>20</v>
      </c>
      <c r="C722" s="6" t="s">
        <v>7801</v>
      </c>
      <c r="D722" s="6" t="s">
        <v>4909</v>
      </c>
      <c r="E722" s="6" t="s">
        <v>1673</v>
      </c>
      <c r="F722" s="6" t="s">
        <v>7802</v>
      </c>
      <c r="G722" s="6" t="s">
        <v>4946</v>
      </c>
      <c r="H722" s="6" t="s">
        <v>4009</v>
      </c>
      <c r="I722" s="6" t="s">
        <v>4512</v>
      </c>
      <c r="J722" s="6" t="s">
        <v>7803</v>
      </c>
      <c r="K722" s="6" t="s">
        <v>4720</v>
      </c>
      <c r="L722" s="7">
        <v>21.284663695480599</v>
      </c>
      <c r="M722" s="6" t="s">
        <v>7041</v>
      </c>
      <c r="N722" s="7">
        <v>5613508.3705968596</v>
      </c>
      <c r="O722" s="6" t="s">
        <v>7728</v>
      </c>
    </row>
    <row r="723" spans="1:15" ht="25.5">
      <c r="A723" s="6" t="s">
        <v>7804</v>
      </c>
      <c r="B723" s="6" t="s">
        <v>20</v>
      </c>
      <c r="C723" s="6" t="s">
        <v>7805</v>
      </c>
      <c r="D723" s="6" t="s">
        <v>4876</v>
      </c>
      <c r="E723" s="6" t="s">
        <v>61</v>
      </c>
      <c r="F723" s="6" t="s">
        <v>7806</v>
      </c>
      <c r="G723" s="6" t="s">
        <v>16</v>
      </c>
      <c r="H723" s="6" t="s">
        <v>7807</v>
      </c>
      <c r="I723" s="6" t="s">
        <v>16</v>
      </c>
      <c r="J723" s="6" t="s">
        <v>7808</v>
      </c>
      <c r="K723" s="6" t="s">
        <v>16</v>
      </c>
      <c r="L723" s="7">
        <v>21.094587520003699</v>
      </c>
      <c r="M723" s="6" t="s">
        <v>7041</v>
      </c>
      <c r="N723" s="7">
        <v>5613529.4651843803</v>
      </c>
      <c r="O723" s="6" t="s">
        <v>7728</v>
      </c>
    </row>
    <row r="724" spans="1:15" ht="14.25">
      <c r="A724" s="6" t="s">
        <v>2597</v>
      </c>
      <c r="B724" s="6" t="s">
        <v>27</v>
      </c>
      <c r="C724" s="6" t="s">
        <v>2598</v>
      </c>
      <c r="D724" s="6" t="s">
        <v>4876</v>
      </c>
      <c r="E724" s="6" t="s">
        <v>76</v>
      </c>
      <c r="F724" s="6" t="s">
        <v>5267</v>
      </c>
      <c r="G724" s="6" t="s">
        <v>16</v>
      </c>
      <c r="H724" s="6" t="s">
        <v>7809</v>
      </c>
      <c r="I724" s="6" t="s">
        <v>16</v>
      </c>
      <c r="J724" s="6" t="s">
        <v>7810</v>
      </c>
      <c r="K724" s="6" t="s">
        <v>16</v>
      </c>
      <c r="L724" s="7">
        <v>21.028820998435599</v>
      </c>
      <c r="M724" s="6" t="s">
        <v>7041</v>
      </c>
      <c r="N724" s="7">
        <v>5613550.4940053802</v>
      </c>
      <c r="O724" s="6" t="s">
        <v>7728</v>
      </c>
    </row>
    <row r="725" spans="1:15" ht="14.25">
      <c r="A725" s="6" t="s">
        <v>7811</v>
      </c>
      <c r="B725" s="6" t="s">
        <v>20</v>
      </c>
      <c r="C725" s="6" t="s">
        <v>7812</v>
      </c>
      <c r="D725" s="6" t="s">
        <v>4876</v>
      </c>
      <c r="E725" s="6" t="s">
        <v>61</v>
      </c>
      <c r="F725" s="6" t="s">
        <v>7813</v>
      </c>
      <c r="G725" s="6" t="s">
        <v>16</v>
      </c>
      <c r="H725" s="6" t="s">
        <v>7814</v>
      </c>
      <c r="I725" s="6" t="s">
        <v>16</v>
      </c>
      <c r="J725" s="6" t="s">
        <v>7815</v>
      </c>
      <c r="K725" s="6" t="s">
        <v>16</v>
      </c>
      <c r="L725" s="7">
        <v>20.106239971623999</v>
      </c>
      <c r="M725" s="6" t="s">
        <v>7041</v>
      </c>
      <c r="N725" s="7">
        <v>5613570.60024535</v>
      </c>
      <c r="O725" s="6" t="s">
        <v>7728</v>
      </c>
    </row>
    <row r="726" spans="1:15" ht="25.5">
      <c r="A726" s="6" t="s">
        <v>7816</v>
      </c>
      <c r="B726" s="6" t="s">
        <v>27</v>
      </c>
      <c r="C726" s="6" t="s">
        <v>7817</v>
      </c>
      <c r="D726" s="6" t="s">
        <v>4909</v>
      </c>
      <c r="E726" s="6" t="s">
        <v>1673</v>
      </c>
      <c r="F726" s="6" t="s">
        <v>6128</v>
      </c>
      <c r="G726" s="6" t="s">
        <v>16</v>
      </c>
      <c r="H726" s="6" t="s">
        <v>4512</v>
      </c>
      <c r="I726" s="6" t="s">
        <v>16</v>
      </c>
      <c r="J726" s="6" t="s">
        <v>7818</v>
      </c>
      <c r="K726" s="6" t="s">
        <v>16</v>
      </c>
      <c r="L726" s="7">
        <v>18.143055742718001</v>
      </c>
      <c r="M726" s="6" t="s">
        <v>7041</v>
      </c>
      <c r="N726" s="7">
        <v>5613588.7433010899</v>
      </c>
      <c r="O726" s="6" t="s">
        <v>7819</v>
      </c>
    </row>
    <row r="727" spans="1:15" ht="14.25">
      <c r="A727" s="6" t="s">
        <v>7820</v>
      </c>
      <c r="B727" s="6" t="s">
        <v>20</v>
      </c>
      <c r="C727" s="6" t="s">
        <v>7821</v>
      </c>
      <c r="D727" s="6" t="s">
        <v>4876</v>
      </c>
      <c r="E727" s="6" t="s">
        <v>1993</v>
      </c>
      <c r="F727" s="6" t="s">
        <v>7822</v>
      </c>
      <c r="G727" s="6" t="s">
        <v>16</v>
      </c>
      <c r="H727" s="6" t="s">
        <v>7823</v>
      </c>
      <c r="I727" s="6" t="s">
        <v>16</v>
      </c>
      <c r="J727" s="6" t="s">
        <v>7824</v>
      </c>
      <c r="K727" s="6" t="s">
        <v>16</v>
      </c>
      <c r="L727" s="7">
        <v>17.928682691800699</v>
      </c>
      <c r="M727" s="6" t="s">
        <v>7041</v>
      </c>
      <c r="N727" s="7">
        <v>5613606.6719837803</v>
      </c>
      <c r="O727" s="6" t="s">
        <v>7819</v>
      </c>
    </row>
    <row r="728" spans="1:15" ht="14.25">
      <c r="A728" s="6" t="s">
        <v>2417</v>
      </c>
      <c r="B728" s="6" t="s">
        <v>27</v>
      </c>
      <c r="C728" s="6" t="s">
        <v>2418</v>
      </c>
      <c r="D728" s="6" t="s">
        <v>4876</v>
      </c>
      <c r="E728" s="6" t="s">
        <v>76</v>
      </c>
      <c r="F728" s="6" t="s">
        <v>5605</v>
      </c>
      <c r="G728" s="6" t="s">
        <v>16</v>
      </c>
      <c r="H728" s="6" t="s">
        <v>7825</v>
      </c>
      <c r="I728" s="6" t="s">
        <v>16</v>
      </c>
      <c r="J728" s="6" t="s">
        <v>7826</v>
      </c>
      <c r="K728" s="6" t="s">
        <v>16</v>
      </c>
      <c r="L728" s="7">
        <v>16.471243823869699</v>
      </c>
      <c r="M728" s="6" t="s">
        <v>7041</v>
      </c>
      <c r="N728" s="7">
        <v>5613623.1432276098</v>
      </c>
      <c r="O728" s="6" t="s">
        <v>7819</v>
      </c>
    </row>
    <row r="729" spans="1:15" ht="38.25">
      <c r="A729" s="6" t="s">
        <v>7827</v>
      </c>
      <c r="B729" s="6" t="s">
        <v>20</v>
      </c>
      <c r="C729" s="6" t="s">
        <v>7828</v>
      </c>
      <c r="D729" s="6" t="s">
        <v>4876</v>
      </c>
      <c r="E729" s="6" t="s">
        <v>48</v>
      </c>
      <c r="F729" s="6" t="s">
        <v>7829</v>
      </c>
      <c r="G729" s="6" t="s">
        <v>16</v>
      </c>
      <c r="H729" s="6" t="s">
        <v>7830</v>
      </c>
      <c r="I729" s="6" t="s">
        <v>16</v>
      </c>
      <c r="J729" s="6" t="s">
        <v>7831</v>
      </c>
      <c r="K729" s="6" t="s">
        <v>16</v>
      </c>
      <c r="L729" s="7">
        <v>16.3015149215143</v>
      </c>
      <c r="M729" s="6" t="s">
        <v>7041</v>
      </c>
      <c r="N729" s="7">
        <v>5613639.4447425297</v>
      </c>
      <c r="O729" s="6" t="s">
        <v>7819</v>
      </c>
    </row>
    <row r="730" spans="1:15" ht="38.25">
      <c r="A730" s="6" t="s">
        <v>7832</v>
      </c>
      <c r="B730" s="6" t="s">
        <v>20</v>
      </c>
      <c r="C730" s="6" t="s">
        <v>7833</v>
      </c>
      <c r="D730" s="6" t="s">
        <v>4876</v>
      </c>
      <c r="E730" s="6" t="s">
        <v>1190</v>
      </c>
      <c r="F730" s="6" t="s">
        <v>7834</v>
      </c>
      <c r="G730" s="6" t="s">
        <v>16</v>
      </c>
      <c r="H730" s="6" t="s">
        <v>7835</v>
      </c>
      <c r="I730" s="6" t="s">
        <v>16</v>
      </c>
      <c r="J730" s="6" t="s">
        <v>7836</v>
      </c>
      <c r="K730" s="6" t="s">
        <v>16</v>
      </c>
      <c r="L730" s="7">
        <v>15.8027733594714</v>
      </c>
      <c r="M730" s="6" t="s">
        <v>7041</v>
      </c>
      <c r="N730" s="7">
        <v>5613655.2475158898</v>
      </c>
      <c r="O730" s="6" t="s">
        <v>7819</v>
      </c>
    </row>
    <row r="731" spans="1:15" ht="14.25">
      <c r="A731" s="6" t="s">
        <v>2333</v>
      </c>
      <c r="B731" s="6" t="s">
        <v>27</v>
      </c>
      <c r="C731" s="6" t="s">
        <v>2334</v>
      </c>
      <c r="D731" s="6" t="s">
        <v>4876</v>
      </c>
      <c r="E731" s="6" t="s">
        <v>76</v>
      </c>
      <c r="F731" s="6" t="s">
        <v>7837</v>
      </c>
      <c r="G731" s="6" t="s">
        <v>16</v>
      </c>
      <c r="H731" s="6" t="s">
        <v>7838</v>
      </c>
      <c r="I731" s="6" t="s">
        <v>16</v>
      </c>
      <c r="J731" s="6" t="s">
        <v>7839</v>
      </c>
      <c r="K731" s="6" t="s">
        <v>16</v>
      </c>
      <c r="L731" s="7">
        <v>15.415005324290499</v>
      </c>
      <c r="M731" s="6" t="s">
        <v>7041</v>
      </c>
      <c r="N731" s="7">
        <v>5613670.6625212096</v>
      </c>
      <c r="O731" s="6" t="s">
        <v>7819</v>
      </c>
    </row>
    <row r="732" spans="1:15" ht="25.5">
      <c r="A732" s="6" t="s">
        <v>7840</v>
      </c>
      <c r="B732" s="6" t="s">
        <v>20</v>
      </c>
      <c r="C732" s="6" t="s">
        <v>7841</v>
      </c>
      <c r="D732" s="6" t="s">
        <v>4876</v>
      </c>
      <c r="E732" s="6" t="s">
        <v>48</v>
      </c>
      <c r="F732" s="6" t="s">
        <v>7842</v>
      </c>
      <c r="G732" s="6" t="s">
        <v>16</v>
      </c>
      <c r="H732" s="6" t="s">
        <v>7843</v>
      </c>
      <c r="I732" s="6" t="s">
        <v>16</v>
      </c>
      <c r="J732" s="6" t="s">
        <v>7844</v>
      </c>
      <c r="K732" s="6" t="s">
        <v>16</v>
      </c>
      <c r="L732" s="7">
        <v>14.9477485353842</v>
      </c>
      <c r="M732" s="6" t="s">
        <v>7041</v>
      </c>
      <c r="N732" s="7">
        <v>5613685.6102697495</v>
      </c>
      <c r="O732" s="6" t="s">
        <v>7819</v>
      </c>
    </row>
    <row r="733" spans="1:15" ht="38.25">
      <c r="A733" s="6" t="s">
        <v>7845</v>
      </c>
      <c r="B733" s="6" t="s">
        <v>20</v>
      </c>
      <c r="C733" s="6" t="s">
        <v>7846</v>
      </c>
      <c r="D733" s="6" t="s">
        <v>4876</v>
      </c>
      <c r="E733" s="6" t="s">
        <v>48</v>
      </c>
      <c r="F733" s="6" t="s">
        <v>7847</v>
      </c>
      <c r="G733" s="6" t="s">
        <v>16</v>
      </c>
      <c r="H733" s="6" t="s">
        <v>7848</v>
      </c>
      <c r="I733" s="6" t="s">
        <v>16</v>
      </c>
      <c r="J733" s="6" t="s">
        <v>7849</v>
      </c>
      <c r="K733" s="6" t="s">
        <v>16</v>
      </c>
      <c r="L733" s="7">
        <v>14.556191900466899</v>
      </c>
      <c r="M733" s="6" t="s">
        <v>7041</v>
      </c>
      <c r="N733" s="7">
        <v>5613700.1664616503</v>
      </c>
      <c r="O733" s="6" t="s">
        <v>7819</v>
      </c>
    </row>
    <row r="734" spans="1:15" ht="25.5">
      <c r="A734" s="6" t="s">
        <v>7850</v>
      </c>
      <c r="B734" s="6" t="s">
        <v>20</v>
      </c>
      <c r="C734" s="6" t="s">
        <v>7851</v>
      </c>
      <c r="D734" s="6" t="s">
        <v>4876</v>
      </c>
      <c r="E734" s="6" t="s">
        <v>80</v>
      </c>
      <c r="F734" s="6" t="s">
        <v>7852</v>
      </c>
      <c r="G734" s="6" t="s">
        <v>16</v>
      </c>
      <c r="H734" s="6" t="s">
        <v>7853</v>
      </c>
      <c r="I734" s="6" t="s">
        <v>16</v>
      </c>
      <c r="J734" s="6" t="s">
        <v>7854</v>
      </c>
      <c r="K734" s="6" t="s">
        <v>16</v>
      </c>
      <c r="L734" s="7">
        <v>14.5546220306761</v>
      </c>
      <c r="M734" s="6" t="s">
        <v>7041</v>
      </c>
      <c r="N734" s="7">
        <v>5613714.7210836802</v>
      </c>
      <c r="O734" s="6" t="s">
        <v>7819</v>
      </c>
    </row>
    <row r="735" spans="1:15" ht="25.5">
      <c r="A735" s="6" t="s">
        <v>7855</v>
      </c>
      <c r="B735" s="6" t="s">
        <v>20</v>
      </c>
      <c r="C735" s="6" t="s">
        <v>7856</v>
      </c>
      <c r="D735" s="6" t="s">
        <v>4876</v>
      </c>
      <c r="E735" s="6" t="s">
        <v>48</v>
      </c>
      <c r="F735" s="6" t="s">
        <v>7857</v>
      </c>
      <c r="G735" s="6" t="s">
        <v>16</v>
      </c>
      <c r="H735" s="6" t="s">
        <v>7484</v>
      </c>
      <c r="I735" s="6" t="s">
        <v>16</v>
      </c>
      <c r="J735" s="6" t="s">
        <v>6802</v>
      </c>
      <c r="K735" s="6" t="s">
        <v>16</v>
      </c>
      <c r="L735" s="7">
        <v>14.392348432600199</v>
      </c>
      <c r="M735" s="6" t="s">
        <v>7041</v>
      </c>
      <c r="N735" s="7">
        <v>5613729.1134321103</v>
      </c>
      <c r="O735" s="6" t="s">
        <v>7819</v>
      </c>
    </row>
    <row r="736" spans="1:15" ht="14.25">
      <c r="A736" s="6" t="s">
        <v>7858</v>
      </c>
      <c r="B736" s="6" t="s">
        <v>20</v>
      </c>
      <c r="C736" s="6" t="s">
        <v>7859</v>
      </c>
      <c r="D736" s="6" t="s">
        <v>4876</v>
      </c>
      <c r="E736" s="6" t="s">
        <v>1585</v>
      </c>
      <c r="F736" s="6" t="s">
        <v>7860</v>
      </c>
      <c r="G736" s="6" t="s">
        <v>16</v>
      </c>
      <c r="H736" s="6" t="s">
        <v>5039</v>
      </c>
      <c r="I736" s="6" t="s">
        <v>16</v>
      </c>
      <c r="J736" s="6" t="s">
        <v>7861</v>
      </c>
      <c r="K736" s="6" t="s">
        <v>16</v>
      </c>
      <c r="L736" s="7">
        <v>14.200450986015801</v>
      </c>
      <c r="M736" s="6" t="s">
        <v>7041</v>
      </c>
      <c r="N736" s="7">
        <v>5613743.3138830997</v>
      </c>
      <c r="O736" s="6" t="s">
        <v>7819</v>
      </c>
    </row>
    <row r="737" spans="1:15" ht="25.5">
      <c r="A737" s="6" t="s">
        <v>7862</v>
      </c>
      <c r="B737" s="6" t="s">
        <v>20</v>
      </c>
      <c r="C737" s="6" t="s">
        <v>7863</v>
      </c>
      <c r="D737" s="6" t="s">
        <v>4876</v>
      </c>
      <c r="E737" s="6" t="s">
        <v>48</v>
      </c>
      <c r="F737" s="6" t="s">
        <v>5605</v>
      </c>
      <c r="G737" s="6" t="s">
        <v>16</v>
      </c>
      <c r="H737" s="6" t="s">
        <v>6349</v>
      </c>
      <c r="I737" s="6" t="s">
        <v>16</v>
      </c>
      <c r="J737" s="6" t="s">
        <v>7864</v>
      </c>
      <c r="K737" s="6" t="s">
        <v>16</v>
      </c>
      <c r="L737" s="7">
        <v>13.9925615008602</v>
      </c>
      <c r="M737" s="6" t="s">
        <v>7041</v>
      </c>
      <c r="N737" s="7">
        <v>5613757.3064446002</v>
      </c>
      <c r="O737" s="6" t="s">
        <v>7819</v>
      </c>
    </row>
    <row r="738" spans="1:15" ht="14.25">
      <c r="A738" s="6" t="s">
        <v>7865</v>
      </c>
      <c r="B738" s="6" t="s">
        <v>627</v>
      </c>
      <c r="C738" s="6" t="s">
        <v>7866</v>
      </c>
      <c r="D738" s="6" t="s">
        <v>4876</v>
      </c>
      <c r="E738" s="6" t="s">
        <v>48</v>
      </c>
      <c r="F738" s="6" t="s">
        <v>7867</v>
      </c>
      <c r="G738" s="6" t="s">
        <v>16</v>
      </c>
      <c r="H738" s="6" t="s">
        <v>7868</v>
      </c>
      <c r="I738" s="6" t="s">
        <v>16</v>
      </c>
      <c r="J738" s="6" t="s">
        <v>6402</v>
      </c>
      <c r="K738" s="6" t="s">
        <v>16</v>
      </c>
      <c r="L738" s="7">
        <v>13.8455836348551</v>
      </c>
      <c r="M738" s="6" t="s">
        <v>7041</v>
      </c>
      <c r="N738" s="7">
        <v>5613771.15202823</v>
      </c>
      <c r="O738" s="6" t="s">
        <v>7819</v>
      </c>
    </row>
    <row r="739" spans="1:15" ht="25.5">
      <c r="A739" s="6" t="s">
        <v>2477</v>
      </c>
      <c r="B739" s="6" t="s">
        <v>20</v>
      </c>
      <c r="C739" s="6" t="s">
        <v>2478</v>
      </c>
      <c r="D739" s="6" t="s">
        <v>4876</v>
      </c>
      <c r="E739" s="6" t="s">
        <v>48</v>
      </c>
      <c r="F739" s="6" t="s">
        <v>5871</v>
      </c>
      <c r="G739" s="6" t="s">
        <v>16</v>
      </c>
      <c r="H739" s="6" t="s">
        <v>3624</v>
      </c>
      <c r="I739" s="6" t="s">
        <v>16</v>
      </c>
      <c r="J739" s="6" t="s">
        <v>7869</v>
      </c>
      <c r="K739" s="6" t="s">
        <v>16</v>
      </c>
      <c r="L739" s="7">
        <v>13.192986557953899</v>
      </c>
      <c r="M739" s="6" t="s">
        <v>7041</v>
      </c>
      <c r="N739" s="7">
        <v>5613784.3450147901</v>
      </c>
      <c r="O739" s="6" t="s">
        <v>7819</v>
      </c>
    </row>
    <row r="740" spans="1:15" ht="25.5">
      <c r="A740" s="6" t="s">
        <v>2310</v>
      </c>
      <c r="B740" s="6" t="s">
        <v>20</v>
      </c>
      <c r="C740" s="6" t="s">
        <v>2311</v>
      </c>
      <c r="D740" s="6" t="s">
        <v>4876</v>
      </c>
      <c r="E740" s="6" t="s">
        <v>48</v>
      </c>
      <c r="F740" s="6" t="s">
        <v>7668</v>
      </c>
      <c r="G740" s="6" t="s">
        <v>16</v>
      </c>
      <c r="H740" s="6" t="s">
        <v>3978</v>
      </c>
      <c r="I740" s="6" t="s">
        <v>16</v>
      </c>
      <c r="J740" s="6" t="s">
        <v>7870</v>
      </c>
      <c r="K740" s="6" t="s">
        <v>16</v>
      </c>
      <c r="L740" s="7">
        <v>13.153007810808599</v>
      </c>
      <c r="M740" s="6" t="s">
        <v>7041</v>
      </c>
      <c r="N740" s="7">
        <v>5613797.4980226001</v>
      </c>
      <c r="O740" s="6" t="s">
        <v>7819</v>
      </c>
    </row>
    <row r="741" spans="1:15" ht="14.25">
      <c r="A741" s="6" t="s">
        <v>7871</v>
      </c>
      <c r="B741" s="6" t="s">
        <v>20</v>
      </c>
      <c r="C741" s="6" t="s">
        <v>7872</v>
      </c>
      <c r="D741" s="6" t="s">
        <v>4876</v>
      </c>
      <c r="E741" s="6" t="s">
        <v>48</v>
      </c>
      <c r="F741" s="6" t="s">
        <v>7873</v>
      </c>
      <c r="G741" s="6" t="s">
        <v>16</v>
      </c>
      <c r="H741" s="6" t="s">
        <v>7874</v>
      </c>
      <c r="I741" s="6" t="s">
        <v>16</v>
      </c>
      <c r="J741" s="6" t="s">
        <v>7875</v>
      </c>
      <c r="K741" s="6" t="s">
        <v>16</v>
      </c>
      <c r="L741" s="7">
        <v>12.9851014958469</v>
      </c>
      <c r="M741" s="6" t="s">
        <v>7041</v>
      </c>
      <c r="N741" s="7">
        <v>5613810.4831240997</v>
      </c>
      <c r="O741" s="6" t="s">
        <v>7819</v>
      </c>
    </row>
    <row r="742" spans="1:15" ht="25.5">
      <c r="A742" s="6" t="s">
        <v>7876</v>
      </c>
      <c r="B742" s="6" t="s">
        <v>20</v>
      </c>
      <c r="C742" s="6" t="s">
        <v>7877</v>
      </c>
      <c r="D742" s="6" t="s">
        <v>4876</v>
      </c>
      <c r="E742" s="6" t="s">
        <v>48</v>
      </c>
      <c r="F742" s="6" t="s">
        <v>7878</v>
      </c>
      <c r="G742" s="6" t="s">
        <v>16</v>
      </c>
      <c r="H742" s="6" t="s">
        <v>3667</v>
      </c>
      <c r="I742" s="6" t="s">
        <v>16</v>
      </c>
      <c r="J742" s="6" t="s">
        <v>7879</v>
      </c>
      <c r="K742" s="6" t="s">
        <v>16</v>
      </c>
      <c r="L742" s="7">
        <v>12.899809046638699</v>
      </c>
      <c r="M742" s="6" t="s">
        <v>7041</v>
      </c>
      <c r="N742" s="7">
        <v>5613823.38293315</v>
      </c>
      <c r="O742" s="6" t="s">
        <v>7819</v>
      </c>
    </row>
    <row r="743" spans="1:15" ht="14.25">
      <c r="A743" s="6" t="s">
        <v>2488</v>
      </c>
      <c r="B743" s="6" t="s">
        <v>27</v>
      </c>
      <c r="C743" s="6" t="s">
        <v>2489</v>
      </c>
      <c r="D743" s="6" t="s">
        <v>4876</v>
      </c>
      <c r="E743" s="6" t="s">
        <v>76</v>
      </c>
      <c r="F743" s="6" t="s">
        <v>7880</v>
      </c>
      <c r="G743" s="6" t="s">
        <v>16</v>
      </c>
      <c r="H743" s="6" t="s">
        <v>7881</v>
      </c>
      <c r="I743" s="6" t="s">
        <v>16</v>
      </c>
      <c r="J743" s="6" t="s">
        <v>7882</v>
      </c>
      <c r="K743" s="6" t="s">
        <v>16</v>
      </c>
      <c r="L743" s="7">
        <v>12.85076848239</v>
      </c>
      <c r="M743" s="6" t="s">
        <v>7041</v>
      </c>
      <c r="N743" s="7">
        <v>5613836.2337016296</v>
      </c>
      <c r="O743" s="6" t="s">
        <v>7819</v>
      </c>
    </row>
    <row r="744" spans="1:15" ht="25.5">
      <c r="A744" s="6" t="s">
        <v>2971</v>
      </c>
      <c r="B744" s="6" t="s">
        <v>20</v>
      </c>
      <c r="C744" s="6" t="s">
        <v>2972</v>
      </c>
      <c r="D744" s="6" t="s">
        <v>4876</v>
      </c>
      <c r="E744" s="6" t="s">
        <v>48</v>
      </c>
      <c r="F744" s="6" t="s">
        <v>7883</v>
      </c>
      <c r="G744" s="6" t="s">
        <v>16</v>
      </c>
      <c r="H744" s="6" t="s">
        <v>7884</v>
      </c>
      <c r="I744" s="6" t="s">
        <v>16</v>
      </c>
      <c r="J744" s="6" t="s">
        <v>7885</v>
      </c>
      <c r="K744" s="6" t="s">
        <v>16</v>
      </c>
      <c r="L744" s="7">
        <v>12.7452245899263</v>
      </c>
      <c r="M744" s="6" t="s">
        <v>7041</v>
      </c>
      <c r="N744" s="7">
        <v>5613848.97892622</v>
      </c>
      <c r="O744" s="6" t="s">
        <v>7819</v>
      </c>
    </row>
    <row r="745" spans="1:15" ht="14.25">
      <c r="A745" s="6" t="s">
        <v>7886</v>
      </c>
      <c r="B745" s="6" t="s">
        <v>20</v>
      </c>
      <c r="C745" s="6" t="s">
        <v>7887</v>
      </c>
      <c r="D745" s="6" t="s">
        <v>4876</v>
      </c>
      <c r="E745" s="6" t="s">
        <v>48</v>
      </c>
      <c r="F745" s="6" t="s">
        <v>7888</v>
      </c>
      <c r="G745" s="6" t="s">
        <v>16</v>
      </c>
      <c r="H745" s="6" t="s">
        <v>7889</v>
      </c>
      <c r="I745" s="6" t="s">
        <v>16</v>
      </c>
      <c r="J745" s="6" t="s">
        <v>7890</v>
      </c>
      <c r="K745" s="6" t="s">
        <v>16</v>
      </c>
      <c r="L745" s="7">
        <v>12.7319376553115</v>
      </c>
      <c r="M745" s="6" t="s">
        <v>7041</v>
      </c>
      <c r="N745" s="7">
        <v>5613861.7108638696</v>
      </c>
      <c r="O745" s="6" t="s">
        <v>7819</v>
      </c>
    </row>
    <row r="746" spans="1:15" ht="25.5">
      <c r="A746" s="6" t="s">
        <v>7891</v>
      </c>
      <c r="B746" s="6" t="s">
        <v>20</v>
      </c>
      <c r="C746" s="6" t="s">
        <v>7892</v>
      </c>
      <c r="D746" s="6" t="s">
        <v>4876</v>
      </c>
      <c r="E746" s="6" t="s">
        <v>48</v>
      </c>
      <c r="F746" s="6" t="s">
        <v>7764</v>
      </c>
      <c r="G746" s="6" t="s">
        <v>16</v>
      </c>
      <c r="H746" s="6" t="s">
        <v>7893</v>
      </c>
      <c r="I746" s="6" t="s">
        <v>16</v>
      </c>
      <c r="J746" s="6" t="s">
        <v>7894</v>
      </c>
      <c r="K746" s="6" t="s">
        <v>16</v>
      </c>
      <c r="L746" s="7">
        <v>12.6599362795179</v>
      </c>
      <c r="M746" s="6" t="s">
        <v>7041</v>
      </c>
      <c r="N746" s="7">
        <v>5613874.3708001496</v>
      </c>
      <c r="O746" s="6" t="s">
        <v>7819</v>
      </c>
    </row>
    <row r="747" spans="1:15" ht="25.5">
      <c r="A747" s="6" t="s">
        <v>7895</v>
      </c>
      <c r="B747" s="6" t="s">
        <v>20</v>
      </c>
      <c r="C747" s="6" t="s">
        <v>7896</v>
      </c>
      <c r="D747" s="6" t="s">
        <v>4876</v>
      </c>
      <c r="E747" s="6" t="s">
        <v>48</v>
      </c>
      <c r="F747" s="6" t="s">
        <v>7897</v>
      </c>
      <c r="G747" s="6" t="s">
        <v>16</v>
      </c>
      <c r="H747" s="6" t="s">
        <v>7898</v>
      </c>
      <c r="I747" s="6" t="s">
        <v>16</v>
      </c>
      <c r="J747" s="6" t="s">
        <v>7899</v>
      </c>
      <c r="K747" s="6" t="s">
        <v>16</v>
      </c>
      <c r="L747" s="7">
        <v>12.2401475108308</v>
      </c>
      <c r="M747" s="6" t="s">
        <v>7041</v>
      </c>
      <c r="N747" s="7">
        <v>5613886.6109476602</v>
      </c>
      <c r="O747" s="6" t="s">
        <v>7819</v>
      </c>
    </row>
    <row r="748" spans="1:15" ht="25.5">
      <c r="A748" s="6" t="s">
        <v>7900</v>
      </c>
      <c r="B748" s="6" t="s">
        <v>20</v>
      </c>
      <c r="C748" s="6" t="s">
        <v>7901</v>
      </c>
      <c r="D748" s="6" t="s">
        <v>4876</v>
      </c>
      <c r="E748" s="6" t="s">
        <v>1190</v>
      </c>
      <c r="F748" s="6" t="s">
        <v>7902</v>
      </c>
      <c r="G748" s="6" t="s">
        <v>16</v>
      </c>
      <c r="H748" s="6" t="s">
        <v>7903</v>
      </c>
      <c r="I748" s="6" t="s">
        <v>16</v>
      </c>
      <c r="J748" s="6" t="s">
        <v>7904</v>
      </c>
      <c r="K748" s="6" t="s">
        <v>16</v>
      </c>
      <c r="L748" s="7">
        <v>11.995707316171901</v>
      </c>
      <c r="M748" s="6" t="s">
        <v>7041</v>
      </c>
      <c r="N748" s="7">
        <v>5613898.6066549802</v>
      </c>
      <c r="O748" s="6" t="s">
        <v>7819</v>
      </c>
    </row>
    <row r="749" spans="1:15" ht="25.5">
      <c r="A749" s="6" t="s">
        <v>1611</v>
      </c>
      <c r="B749" s="6" t="s">
        <v>20</v>
      </c>
      <c r="C749" s="6" t="s">
        <v>1612</v>
      </c>
      <c r="D749" s="6" t="s">
        <v>4876</v>
      </c>
      <c r="E749" s="6" t="s">
        <v>61</v>
      </c>
      <c r="F749" s="6" t="s">
        <v>7764</v>
      </c>
      <c r="G749" s="6" t="s">
        <v>16</v>
      </c>
      <c r="H749" s="6" t="s">
        <v>7905</v>
      </c>
      <c r="I749" s="6" t="s">
        <v>16</v>
      </c>
      <c r="J749" s="6" t="s">
        <v>7906</v>
      </c>
      <c r="K749" s="6" t="s">
        <v>16</v>
      </c>
      <c r="L749" s="7">
        <v>11.860361356601</v>
      </c>
      <c r="M749" s="6" t="s">
        <v>7041</v>
      </c>
      <c r="N749" s="7">
        <v>5613910.4670163402</v>
      </c>
      <c r="O749" s="6" t="s">
        <v>7819</v>
      </c>
    </row>
    <row r="750" spans="1:15" ht="38.25">
      <c r="A750" s="6" t="s">
        <v>7907</v>
      </c>
      <c r="B750" s="6" t="s">
        <v>20</v>
      </c>
      <c r="C750" s="6" t="s">
        <v>7908</v>
      </c>
      <c r="D750" s="6" t="s">
        <v>4876</v>
      </c>
      <c r="E750" s="6" t="s">
        <v>48</v>
      </c>
      <c r="F750" s="6" t="s">
        <v>7909</v>
      </c>
      <c r="G750" s="6" t="s">
        <v>16</v>
      </c>
      <c r="H750" s="6" t="s">
        <v>7910</v>
      </c>
      <c r="I750" s="6" t="s">
        <v>16</v>
      </c>
      <c r="J750" s="6" t="s">
        <v>7911</v>
      </c>
      <c r="K750" s="6" t="s">
        <v>16</v>
      </c>
      <c r="L750" s="7">
        <v>11.812727260468501</v>
      </c>
      <c r="M750" s="6" t="s">
        <v>7041</v>
      </c>
      <c r="N750" s="7">
        <v>5613922.2797435997</v>
      </c>
      <c r="O750" s="6" t="s">
        <v>7819</v>
      </c>
    </row>
    <row r="751" spans="1:15" ht="25.5">
      <c r="A751" s="6" t="s">
        <v>7912</v>
      </c>
      <c r="B751" s="6" t="s">
        <v>20</v>
      </c>
      <c r="C751" s="6" t="s">
        <v>7913</v>
      </c>
      <c r="D751" s="6" t="s">
        <v>4876</v>
      </c>
      <c r="E751" s="6" t="s">
        <v>48</v>
      </c>
      <c r="F751" s="6" t="s">
        <v>7914</v>
      </c>
      <c r="G751" s="6" t="s">
        <v>16</v>
      </c>
      <c r="H751" s="6" t="s">
        <v>7311</v>
      </c>
      <c r="I751" s="6" t="s">
        <v>16</v>
      </c>
      <c r="J751" s="6" t="s">
        <v>7915</v>
      </c>
      <c r="K751" s="6" t="s">
        <v>16</v>
      </c>
      <c r="L751" s="7">
        <v>11.708383770146501</v>
      </c>
      <c r="M751" s="6" t="s">
        <v>7041</v>
      </c>
      <c r="N751" s="7">
        <v>5613933.9881273704</v>
      </c>
      <c r="O751" s="6" t="s">
        <v>7819</v>
      </c>
    </row>
    <row r="752" spans="1:15" ht="14.25">
      <c r="A752" s="6" t="s">
        <v>7916</v>
      </c>
      <c r="B752" s="6" t="s">
        <v>27</v>
      </c>
      <c r="C752" s="6" t="s">
        <v>7917</v>
      </c>
      <c r="D752" s="6" t="s">
        <v>4876</v>
      </c>
      <c r="E752" s="6" t="s">
        <v>76</v>
      </c>
      <c r="F752" s="6" t="s">
        <v>5605</v>
      </c>
      <c r="G752" s="6" t="s">
        <v>16</v>
      </c>
      <c r="H752" s="6" t="s">
        <v>6765</v>
      </c>
      <c r="I752" s="6" t="s">
        <v>16</v>
      </c>
      <c r="J752" s="6" t="s">
        <v>4844</v>
      </c>
      <c r="K752" s="6" t="s">
        <v>16</v>
      </c>
      <c r="L752" s="7">
        <v>11.6737941664319</v>
      </c>
      <c r="M752" s="6" t="s">
        <v>7041</v>
      </c>
      <c r="N752" s="7">
        <v>5613945.66192153</v>
      </c>
      <c r="O752" s="6" t="s">
        <v>7819</v>
      </c>
    </row>
    <row r="753" spans="1:15" ht="25.5">
      <c r="A753" s="6" t="s">
        <v>7918</v>
      </c>
      <c r="B753" s="6" t="s">
        <v>27</v>
      </c>
      <c r="C753" s="6" t="s">
        <v>7919</v>
      </c>
      <c r="D753" s="6" t="s">
        <v>4909</v>
      </c>
      <c r="E753" s="6" t="s">
        <v>76</v>
      </c>
      <c r="F753" s="6" t="s">
        <v>7920</v>
      </c>
      <c r="G753" s="6" t="s">
        <v>16</v>
      </c>
      <c r="H753" s="6" t="s">
        <v>7921</v>
      </c>
      <c r="I753" s="6" t="s">
        <v>16</v>
      </c>
      <c r="J753" s="6" t="s">
        <v>7922</v>
      </c>
      <c r="K753" s="6" t="s">
        <v>16</v>
      </c>
      <c r="L753" s="7">
        <v>11.553820475967999</v>
      </c>
      <c r="M753" s="6" t="s">
        <v>7041</v>
      </c>
      <c r="N753" s="7">
        <v>5613957.2157420097</v>
      </c>
      <c r="O753" s="6" t="s">
        <v>7819</v>
      </c>
    </row>
    <row r="754" spans="1:15" ht="14.25">
      <c r="A754" s="6" t="s">
        <v>7923</v>
      </c>
      <c r="B754" s="6" t="s">
        <v>20</v>
      </c>
      <c r="C754" s="6" t="s">
        <v>7924</v>
      </c>
      <c r="D754" s="6" t="s">
        <v>4876</v>
      </c>
      <c r="E754" s="6" t="s">
        <v>1190</v>
      </c>
      <c r="F754" s="6" t="s">
        <v>7925</v>
      </c>
      <c r="G754" s="6" t="s">
        <v>16</v>
      </c>
      <c r="H754" s="6" t="s">
        <v>7926</v>
      </c>
      <c r="I754" s="6" t="s">
        <v>16</v>
      </c>
      <c r="J754" s="6" t="s">
        <v>7927</v>
      </c>
      <c r="K754" s="6" t="s">
        <v>16</v>
      </c>
      <c r="L754" s="7">
        <v>11.4279615896839</v>
      </c>
      <c r="M754" s="6" t="s">
        <v>7041</v>
      </c>
      <c r="N754" s="7">
        <v>5613968.6437036004</v>
      </c>
      <c r="O754" s="6" t="s">
        <v>7819</v>
      </c>
    </row>
    <row r="755" spans="1:15" ht="25.5">
      <c r="A755" s="6" t="s">
        <v>7928</v>
      </c>
      <c r="B755" s="6" t="s">
        <v>20</v>
      </c>
      <c r="C755" s="6" t="s">
        <v>7929</v>
      </c>
      <c r="D755" s="6" t="s">
        <v>4876</v>
      </c>
      <c r="E755" s="6" t="s">
        <v>1190</v>
      </c>
      <c r="F755" s="6" t="s">
        <v>7930</v>
      </c>
      <c r="G755" s="6" t="s">
        <v>16</v>
      </c>
      <c r="H755" s="6" t="s">
        <v>7002</v>
      </c>
      <c r="I755" s="6" t="s">
        <v>16</v>
      </c>
      <c r="J755" s="6" t="s">
        <v>7931</v>
      </c>
      <c r="K755" s="6" t="s">
        <v>16</v>
      </c>
      <c r="L755" s="7">
        <v>11.243303017171201</v>
      </c>
      <c r="M755" s="6" t="s">
        <v>7041</v>
      </c>
      <c r="N755" s="7">
        <v>5613979.8870066199</v>
      </c>
      <c r="O755" s="6" t="s">
        <v>7819</v>
      </c>
    </row>
    <row r="756" spans="1:15" ht="25.5">
      <c r="A756" s="6" t="s">
        <v>2977</v>
      </c>
      <c r="B756" s="6" t="s">
        <v>20</v>
      </c>
      <c r="C756" s="6" t="s">
        <v>2978</v>
      </c>
      <c r="D756" s="6" t="s">
        <v>4876</v>
      </c>
      <c r="E756" s="6" t="s">
        <v>48</v>
      </c>
      <c r="F756" s="6" t="s">
        <v>5811</v>
      </c>
      <c r="G756" s="6" t="s">
        <v>16</v>
      </c>
      <c r="H756" s="6" t="s">
        <v>3777</v>
      </c>
      <c r="I756" s="6" t="s">
        <v>16</v>
      </c>
      <c r="J756" s="6" t="s">
        <v>7932</v>
      </c>
      <c r="K756" s="6" t="s">
        <v>16</v>
      </c>
      <c r="L756" s="7">
        <v>11.1940492006881</v>
      </c>
      <c r="M756" s="6" t="s">
        <v>7041</v>
      </c>
      <c r="N756" s="7">
        <v>5613991.08105582</v>
      </c>
      <c r="O756" s="6" t="s">
        <v>7819</v>
      </c>
    </row>
    <row r="757" spans="1:15" ht="25.5">
      <c r="A757" s="6" t="s">
        <v>7933</v>
      </c>
      <c r="B757" s="6" t="s">
        <v>20</v>
      </c>
      <c r="C757" s="6" t="s">
        <v>7934</v>
      </c>
      <c r="D757" s="6" t="s">
        <v>4876</v>
      </c>
      <c r="E757" s="6" t="s">
        <v>48</v>
      </c>
      <c r="F757" s="6" t="s">
        <v>7935</v>
      </c>
      <c r="G757" s="6" t="s">
        <v>16</v>
      </c>
      <c r="H757" s="6" t="s">
        <v>4780</v>
      </c>
      <c r="I757" s="6" t="s">
        <v>16</v>
      </c>
      <c r="J757" s="6" t="s">
        <v>7936</v>
      </c>
      <c r="K757" s="6" t="s">
        <v>16</v>
      </c>
      <c r="L757" s="7">
        <v>10.8916412978843</v>
      </c>
      <c r="M757" s="6" t="s">
        <v>7041</v>
      </c>
      <c r="N757" s="7">
        <v>5614001.9726971099</v>
      </c>
      <c r="O757" s="6" t="s">
        <v>7819</v>
      </c>
    </row>
    <row r="758" spans="1:15" ht="14.25">
      <c r="A758" s="6" t="s">
        <v>2431</v>
      </c>
      <c r="B758" s="6" t="s">
        <v>27</v>
      </c>
      <c r="C758" s="6" t="s">
        <v>2432</v>
      </c>
      <c r="D758" s="6" t="s">
        <v>4876</v>
      </c>
      <c r="E758" s="6" t="s">
        <v>76</v>
      </c>
      <c r="F758" s="6" t="s">
        <v>6065</v>
      </c>
      <c r="G758" s="6" t="s">
        <v>16</v>
      </c>
      <c r="H758" s="6" t="s">
        <v>3567</v>
      </c>
      <c r="I758" s="6" t="s">
        <v>16</v>
      </c>
      <c r="J758" s="6" t="s">
        <v>7937</v>
      </c>
      <c r="K758" s="6" t="s">
        <v>16</v>
      </c>
      <c r="L758" s="7">
        <v>10.774272355662299</v>
      </c>
      <c r="M758" s="6" t="s">
        <v>7041</v>
      </c>
      <c r="N758" s="7">
        <v>5614012.7469694698</v>
      </c>
      <c r="O758" s="6" t="s">
        <v>7819</v>
      </c>
    </row>
    <row r="759" spans="1:15" ht="25.5">
      <c r="A759" s="6" t="s">
        <v>1534</v>
      </c>
      <c r="B759" s="6" t="s">
        <v>27</v>
      </c>
      <c r="C759" s="6" t="s">
        <v>1535</v>
      </c>
      <c r="D759" s="6" t="s">
        <v>4909</v>
      </c>
      <c r="E759" s="6" t="s">
        <v>29</v>
      </c>
      <c r="F759" s="6" t="s">
        <v>6300</v>
      </c>
      <c r="G759" s="6" t="s">
        <v>16</v>
      </c>
      <c r="H759" s="6" t="s">
        <v>7938</v>
      </c>
      <c r="I759" s="6" t="s">
        <v>16</v>
      </c>
      <c r="J759" s="6" t="s">
        <v>7939</v>
      </c>
      <c r="K759" s="6" t="s">
        <v>16</v>
      </c>
      <c r="L759" s="7">
        <v>10.5693812765426</v>
      </c>
      <c r="M759" s="6" t="s">
        <v>7041</v>
      </c>
      <c r="N759" s="7">
        <v>5614023.3163507497</v>
      </c>
      <c r="O759" s="6" t="s">
        <v>7819</v>
      </c>
    </row>
    <row r="760" spans="1:15" ht="14.25">
      <c r="A760" s="6" t="s">
        <v>7940</v>
      </c>
      <c r="B760" s="6" t="s">
        <v>20</v>
      </c>
      <c r="C760" s="6" t="s">
        <v>7941</v>
      </c>
      <c r="D760" s="6" t="s">
        <v>4876</v>
      </c>
      <c r="E760" s="6" t="s">
        <v>48</v>
      </c>
      <c r="F760" s="6" t="s">
        <v>7653</v>
      </c>
      <c r="G760" s="6" t="s">
        <v>16</v>
      </c>
      <c r="H760" s="6" t="s">
        <v>7942</v>
      </c>
      <c r="I760" s="6" t="s">
        <v>16</v>
      </c>
      <c r="J760" s="6" t="s">
        <v>7943</v>
      </c>
      <c r="K760" s="6" t="s">
        <v>16</v>
      </c>
      <c r="L760" s="7">
        <v>9.8621378546870293</v>
      </c>
      <c r="M760" s="6" t="s">
        <v>7041</v>
      </c>
      <c r="N760" s="7">
        <v>5614033.1784886001</v>
      </c>
      <c r="O760" s="6" t="s">
        <v>7819</v>
      </c>
    </row>
    <row r="761" spans="1:15" ht="25.5">
      <c r="A761" s="6" t="s">
        <v>7944</v>
      </c>
      <c r="B761" s="6" t="s">
        <v>20</v>
      </c>
      <c r="C761" s="6" t="s">
        <v>7945</v>
      </c>
      <c r="D761" s="6" t="s">
        <v>4876</v>
      </c>
      <c r="E761" s="6" t="s">
        <v>48</v>
      </c>
      <c r="F761" s="6" t="s">
        <v>7946</v>
      </c>
      <c r="G761" s="6" t="s">
        <v>16</v>
      </c>
      <c r="H761" s="6" t="s">
        <v>7947</v>
      </c>
      <c r="I761" s="6" t="s">
        <v>16</v>
      </c>
      <c r="J761" s="6" t="s">
        <v>7807</v>
      </c>
      <c r="K761" s="6" t="s">
        <v>16</v>
      </c>
      <c r="L761" s="7">
        <v>9.7483441674058398</v>
      </c>
      <c r="M761" s="6" t="s">
        <v>7041</v>
      </c>
      <c r="N761" s="7">
        <v>5614042.92683277</v>
      </c>
      <c r="O761" s="6" t="s">
        <v>7819</v>
      </c>
    </row>
    <row r="762" spans="1:15" ht="25.5">
      <c r="A762" s="6" t="s">
        <v>7948</v>
      </c>
      <c r="B762" s="6" t="s">
        <v>20</v>
      </c>
      <c r="C762" s="6" t="s">
        <v>7949</v>
      </c>
      <c r="D762" s="6" t="s">
        <v>4876</v>
      </c>
      <c r="E762" s="6" t="s">
        <v>48</v>
      </c>
      <c r="F762" s="6" t="s">
        <v>7950</v>
      </c>
      <c r="G762" s="6" t="s">
        <v>16</v>
      </c>
      <c r="H762" s="6" t="s">
        <v>3734</v>
      </c>
      <c r="I762" s="6" t="s">
        <v>16</v>
      </c>
      <c r="J762" s="6" t="s">
        <v>7951</v>
      </c>
      <c r="K762" s="6" t="s">
        <v>16</v>
      </c>
      <c r="L762" s="7">
        <v>9.7225714438840996</v>
      </c>
      <c r="M762" s="6" t="s">
        <v>7041</v>
      </c>
      <c r="N762" s="7">
        <v>5614052.64940421</v>
      </c>
      <c r="O762" s="6" t="s">
        <v>7819</v>
      </c>
    </row>
    <row r="763" spans="1:15" ht="25.5">
      <c r="A763" s="6" t="s">
        <v>7952</v>
      </c>
      <c r="B763" s="6" t="s">
        <v>20</v>
      </c>
      <c r="C763" s="6" t="s">
        <v>7953</v>
      </c>
      <c r="D763" s="6" t="s">
        <v>4876</v>
      </c>
      <c r="E763" s="6" t="s">
        <v>48</v>
      </c>
      <c r="F763" s="6" t="s">
        <v>7759</v>
      </c>
      <c r="G763" s="6" t="s">
        <v>16</v>
      </c>
      <c r="H763" s="6" t="s">
        <v>7954</v>
      </c>
      <c r="I763" s="6" t="s">
        <v>16</v>
      </c>
      <c r="J763" s="6" t="s">
        <v>7955</v>
      </c>
      <c r="K763" s="6" t="s">
        <v>16</v>
      </c>
      <c r="L763" s="7">
        <v>9.4643609495691408</v>
      </c>
      <c r="M763" s="6" t="s">
        <v>7041</v>
      </c>
      <c r="N763" s="7">
        <v>5614062.1137651596</v>
      </c>
      <c r="O763" s="6" t="s">
        <v>7819</v>
      </c>
    </row>
    <row r="764" spans="1:15" ht="38.25">
      <c r="A764" s="6" t="s">
        <v>7956</v>
      </c>
      <c r="B764" s="6" t="s">
        <v>20</v>
      </c>
      <c r="C764" s="6" t="s">
        <v>7957</v>
      </c>
      <c r="D764" s="6" t="s">
        <v>4876</v>
      </c>
      <c r="E764" s="6" t="s">
        <v>48</v>
      </c>
      <c r="F764" s="6" t="s">
        <v>7958</v>
      </c>
      <c r="G764" s="6" t="s">
        <v>16</v>
      </c>
      <c r="H764" s="6" t="s">
        <v>7959</v>
      </c>
      <c r="I764" s="6" t="s">
        <v>16</v>
      </c>
      <c r="J764" s="6" t="s">
        <v>7960</v>
      </c>
      <c r="K764" s="6" t="s">
        <v>16</v>
      </c>
      <c r="L764" s="7">
        <v>9.3990846906777001</v>
      </c>
      <c r="M764" s="6" t="s">
        <v>7041</v>
      </c>
      <c r="N764" s="7">
        <v>5614071.5128498496</v>
      </c>
      <c r="O764" s="6" t="s">
        <v>7819</v>
      </c>
    </row>
    <row r="765" spans="1:15" ht="25.5">
      <c r="A765" s="6" t="s">
        <v>7961</v>
      </c>
      <c r="B765" s="6" t="s">
        <v>20</v>
      </c>
      <c r="C765" s="6" t="s">
        <v>7962</v>
      </c>
      <c r="D765" s="6" t="s">
        <v>4876</v>
      </c>
      <c r="E765" s="6" t="s">
        <v>1585</v>
      </c>
      <c r="F765" s="6" t="s">
        <v>6524</v>
      </c>
      <c r="G765" s="6" t="s">
        <v>16</v>
      </c>
      <c r="H765" s="6" t="s">
        <v>4512</v>
      </c>
      <c r="I765" s="6" t="s">
        <v>16</v>
      </c>
      <c r="J765" s="6" t="s">
        <v>7963</v>
      </c>
      <c r="K765" s="6" t="s">
        <v>16</v>
      </c>
      <c r="L765" s="7">
        <v>9.2309640730511404</v>
      </c>
      <c r="M765" s="6" t="s">
        <v>7041</v>
      </c>
      <c r="N765" s="7">
        <v>5614080.7438139301</v>
      </c>
      <c r="O765" s="6" t="s">
        <v>7819</v>
      </c>
    </row>
    <row r="766" spans="1:15" ht="25.5">
      <c r="A766" s="6" t="s">
        <v>1599</v>
      </c>
      <c r="B766" s="6" t="s">
        <v>20</v>
      </c>
      <c r="C766" s="6" t="s">
        <v>1600</v>
      </c>
      <c r="D766" s="6" t="s">
        <v>4876</v>
      </c>
      <c r="E766" s="6" t="s">
        <v>1190</v>
      </c>
      <c r="F766" s="6" t="s">
        <v>7734</v>
      </c>
      <c r="G766" s="6" t="s">
        <v>16</v>
      </c>
      <c r="H766" s="6" t="s">
        <v>7765</v>
      </c>
      <c r="I766" s="6" t="s">
        <v>16</v>
      </c>
      <c r="J766" s="6" t="s">
        <v>7964</v>
      </c>
      <c r="K766" s="6" t="s">
        <v>16</v>
      </c>
      <c r="L766" s="7">
        <v>9.1901145000292299</v>
      </c>
      <c r="M766" s="6" t="s">
        <v>7041</v>
      </c>
      <c r="N766" s="7">
        <v>5614089.9339284301</v>
      </c>
      <c r="O766" s="6" t="s">
        <v>7819</v>
      </c>
    </row>
    <row r="767" spans="1:15" ht="38.25">
      <c r="A767" s="6" t="s">
        <v>7965</v>
      </c>
      <c r="B767" s="6" t="s">
        <v>20</v>
      </c>
      <c r="C767" s="6" t="s">
        <v>7966</v>
      </c>
      <c r="D767" s="6" t="s">
        <v>4876</v>
      </c>
      <c r="E767" s="6" t="s">
        <v>48</v>
      </c>
      <c r="F767" s="6" t="s">
        <v>7914</v>
      </c>
      <c r="G767" s="6" t="s">
        <v>16</v>
      </c>
      <c r="H767" s="6" t="s">
        <v>7967</v>
      </c>
      <c r="I767" s="6" t="s">
        <v>16</v>
      </c>
      <c r="J767" s="6" t="s">
        <v>7968</v>
      </c>
      <c r="K767" s="6" t="s">
        <v>16</v>
      </c>
      <c r="L767" s="7">
        <v>9.1508410227597494</v>
      </c>
      <c r="M767" s="6" t="s">
        <v>7041</v>
      </c>
      <c r="N767" s="7">
        <v>5614099.0847694501</v>
      </c>
      <c r="O767" s="6" t="s">
        <v>7819</v>
      </c>
    </row>
    <row r="768" spans="1:15" ht="38.25">
      <c r="A768" s="6" t="s">
        <v>7969</v>
      </c>
      <c r="B768" s="6" t="s">
        <v>20</v>
      </c>
      <c r="C768" s="6" t="s">
        <v>7970</v>
      </c>
      <c r="D768" s="6" t="s">
        <v>4876</v>
      </c>
      <c r="E768" s="6" t="s">
        <v>48</v>
      </c>
      <c r="F768" s="6" t="s">
        <v>4910</v>
      </c>
      <c r="G768" s="6" t="s">
        <v>16</v>
      </c>
      <c r="H768" s="6" t="s">
        <v>7905</v>
      </c>
      <c r="I768" s="6" t="s">
        <v>16</v>
      </c>
      <c r="J768" s="6" t="s">
        <v>7905</v>
      </c>
      <c r="K768" s="6" t="s">
        <v>16</v>
      </c>
      <c r="L768" s="7">
        <v>8.89527123983253</v>
      </c>
      <c r="M768" s="6" t="s">
        <v>7041</v>
      </c>
      <c r="N768" s="7">
        <v>5614107.9800406899</v>
      </c>
      <c r="O768" s="6" t="s">
        <v>7819</v>
      </c>
    </row>
    <row r="769" spans="1:15" ht="25.5">
      <c r="A769" s="6" t="s">
        <v>7971</v>
      </c>
      <c r="B769" s="6" t="s">
        <v>575</v>
      </c>
      <c r="C769" s="6" t="s">
        <v>7972</v>
      </c>
      <c r="D769" s="6" t="s">
        <v>4909</v>
      </c>
      <c r="E769" s="6" t="s">
        <v>1673</v>
      </c>
      <c r="F769" s="6" t="s">
        <v>7973</v>
      </c>
      <c r="G769" s="6" t="s">
        <v>7974</v>
      </c>
      <c r="H769" s="6" t="s">
        <v>7975</v>
      </c>
      <c r="I769" s="6" t="s">
        <v>7976</v>
      </c>
      <c r="J769" s="6" t="s">
        <v>7977</v>
      </c>
      <c r="K769" s="6" t="s">
        <v>7978</v>
      </c>
      <c r="L769" s="7">
        <v>8.7769498691583401</v>
      </c>
      <c r="M769" s="6" t="s">
        <v>7041</v>
      </c>
      <c r="N769" s="7">
        <v>5614116.7569905603</v>
      </c>
      <c r="O769" s="6" t="s">
        <v>7819</v>
      </c>
    </row>
    <row r="770" spans="1:15" ht="25.5">
      <c r="A770" s="6" t="s">
        <v>2449</v>
      </c>
      <c r="B770" s="6" t="s">
        <v>27</v>
      </c>
      <c r="C770" s="6" t="s">
        <v>2450</v>
      </c>
      <c r="D770" s="6" t="s">
        <v>4876</v>
      </c>
      <c r="E770" s="6" t="s">
        <v>76</v>
      </c>
      <c r="F770" s="6" t="s">
        <v>5365</v>
      </c>
      <c r="G770" s="6" t="s">
        <v>16</v>
      </c>
      <c r="H770" s="6" t="s">
        <v>5480</v>
      </c>
      <c r="I770" s="6" t="s">
        <v>16</v>
      </c>
      <c r="J770" s="6" t="s">
        <v>7979</v>
      </c>
      <c r="K770" s="6" t="s">
        <v>16</v>
      </c>
      <c r="L770" s="7">
        <v>8.5154731419520395</v>
      </c>
      <c r="M770" s="6" t="s">
        <v>7041</v>
      </c>
      <c r="N770" s="7">
        <v>5614125.2724636998</v>
      </c>
      <c r="O770" s="6" t="s">
        <v>7819</v>
      </c>
    </row>
    <row r="771" spans="1:15" ht="14.25">
      <c r="A771" s="6" t="s">
        <v>7980</v>
      </c>
      <c r="B771" s="6" t="s">
        <v>20</v>
      </c>
      <c r="C771" s="6" t="s">
        <v>7981</v>
      </c>
      <c r="D771" s="6" t="s">
        <v>4876</v>
      </c>
      <c r="E771" s="6" t="s">
        <v>48</v>
      </c>
      <c r="F771" s="6" t="s">
        <v>7982</v>
      </c>
      <c r="G771" s="6" t="s">
        <v>16</v>
      </c>
      <c r="H771" s="6" t="s">
        <v>7983</v>
      </c>
      <c r="I771" s="6" t="s">
        <v>16</v>
      </c>
      <c r="J771" s="6" t="s">
        <v>7984</v>
      </c>
      <c r="K771" s="6" t="s">
        <v>16</v>
      </c>
      <c r="L771" s="7">
        <v>8.4807187802234907</v>
      </c>
      <c r="M771" s="6" t="s">
        <v>7041</v>
      </c>
      <c r="N771" s="7">
        <v>5614133.7531824801</v>
      </c>
      <c r="O771" s="6" t="s">
        <v>7819</v>
      </c>
    </row>
    <row r="772" spans="1:15" ht="25.5">
      <c r="A772" s="6" t="s">
        <v>2890</v>
      </c>
      <c r="B772" s="6" t="s">
        <v>27</v>
      </c>
      <c r="C772" s="6" t="s">
        <v>2891</v>
      </c>
      <c r="D772" s="6" t="s">
        <v>4876</v>
      </c>
      <c r="E772" s="6" t="s">
        <v>76</v>
      </c>
      <c r="F772" s="6" t="s">
        <v>5365</v>
      </c>
      <c r="G772" s="6" t="s">
        <v>16</v>
      </c>
      <c r="H772" s="6" t="s">
        <v>6616</v>
      </c>
      <c r="I772" s="6" t="s">
        <v>16</v>
      </c>
      <c r="J772" s="6" t="s">
        <v>7985</v>
      </c>
      <c r="K772" s="6" t="s">
        <v>16</v>
      </c>
      <c r="L772" s="7">
        <v>8.3955369005161007</v>
      </c>
      <c r="M772" s="6" t="s">
        <v>7041</v>
      </c>
      <c r="N772" s="7">
        <v>5614142.1487193797</v>
      </c>
      <c r="O772" s="6" t="s">
        <v>7819</v>
      </c>
    </row>
    <row r="773" spans="1:15" ht="14.25">
      <c r="A773" s="6" t="s">
        <v>7986</v>
      </c>
      <c r="B773" s="6" t="s">
        <v>20</v>
      </c>
      <c r="C773" s="6" t="s">
        <v>7987</v>
      </c>
      <c r="D773" s="6" t="s">
        <v>4876</v>
      </c>
      <c r="E773" s="6" t="s">
        <v>1993</v>
      </c>
      <c r="F773" s="6" t="s">
        <v>7988</v>
      </c>
      <c r="G773" s="6" t="s">
        <v>16</v>
      </c>
      <c r="H773" s="6" t="s">
        <v>7989</v>
      </c>
      <c r="I773" s="6" t="s">
        <v>16</v>
      </c>
      <c r="J773" s="6" t="s">
        <v>4428</v>
      </c>
      <c r="K773" s="6" t="s">
        <v>16</v>
      </c>
      <c r="L773" s="7">
        <v>8.3154288462637194</v>
      </c>
      <c r="M773" s="6" t="s">
        <v>7041</v>
      </c>
      <c r="N773" s="7">
        <v>5614150.4641482299</v>
      </c>
      <c r="O773" s="6" t="s">
        <v>7990</v>
      </c>
    </row>
    <row r="774" spans="1:15" ht="14.25">
      <c r="A774" s="6" t="s">
        <v>7991</v>
      </c>
      <c r="B774" s="6" t="s">
        <v>627</v>
      </c>
      <c r="C774" s="6" t="s">
        <v>7992</v>
      </c>
      <c r="D774" s="6" t="s">
        <v>4876</v>
      </c>
      <c r="E774" s="6" t="s">
        <v>48</v>
      </c>
      <c r="F774" s="6" t="s">
        <v>7993</v>
      </c>
      <c r="G774" s="6" t="s">
        <v>16</v>
      </c>
      <c r="H774" s="6" t="s">
        <v>7994</v>
      </c>
      <c r="I774" s="6" t="s">
        <v>16</v>
      </c>
      <c r="J774" s="6" t="s">
        <v>7995</v>
      </c>
      <c r="K774" s="6" t="s">
        <v>16</v>
      </c>
      <c r="L774" s="7">
        <v>8.3061844006463197</v>
      </c>
      <c r="M774" s="6" t="s">
        <v>7041</v>
      </c>
      <c r="N774" s="7">
        <v>5614158.7703326298</v>
      </c>
      <c r="O774" s="6" t="s">
        <v>7990</v>
      </c>
    </row>
    <row r="775" spans="1:15" ht="25.5">
      <c r="A775" s="6" t="s">
        <v>7996</v>
      </c>
      <c r="B775" s="6" t="s">
        <v>20</v>
      </c>
      <c r="C775" s="6" t="s">
        <v>7997</v>
      </c>
      <c r="D775" s="6" t="s">
        <v>4876</v>
      </c>
      <c r="E775" s="6" t="s">
        <v>48</v>
      </c>
      <c r="F775" s="6" t="s">
        <v>7998</v>
      </c>
      <c r="G775" s="6" t="s">
        <v>16</v>
      </c>
      <c r="H775" s="6" t="s">
        <v>7999</v>
      </c>
      <c r="I775" s="6" t="s">
        <v>16</v>
      </c>
      <c r="J775" s="6" t="s">
        <v>8000</v>
      </c>
      <c r="K775" s="6" t="s">
        <v>16</v>
      </c>
      <c r="L775" s="7">
        <v>8.0849200011662194</v>
      </c>
      <c r="M775" s="6" t="s">
        <v>7041</v>
      </c>
      <c r="N775" s="7">
        <v>5614166.8552526301</v>
      </c>
      <c r="O775" s="6" t="s">
        <v>7990</v>
      </c>
    </row>
    <row r="776" spans="1:15" ht="25.5">
      <c r="A776" s="6" t="s">
        <v>8001</v>
      </c>
      <c r="B776" s="6" t="s">
        <v>20</v>
      </c>
      <c r="C776" s="6" t="s">
        <v>8002</v>
      </c>
      <c r="D776" s="6" t="s">
        <v>4876</v>
      </c>
      <c r="E776" s="6" t="s">
        <v>48</v>
      </c>
      <c r="F776" s="6" t="s">
        <v>8003</v>
      </c>
      <c r="G776" s="6" t="s">
        <v>16</v>
      </c>
      <c r="H776" s="6" t="s">
        <v>8004</v>
      </c>
      <c r="I776" s="6" t="s">
        <v>16</v>
      </c>
      <c r="J776" s="6" t="s">
        <v>8005</v>
      </c>
      <c r="K776" s="6" t="s">
        <v>16</v>
      </c>
      <c r="L776" s="7">
        <v>8.0197211217795399</v>
      </c>
      <c r="M776" s="6" t="s">
        <v>7041</v>
      </c>
      <c r="N776" s="7">
        <v>5614174.8749737497</v>
      </c>
      <c r="O776" s="6" t="s">
        <v>7990</v>
      </c>
    </row>
    <row r="777" spans="1:15" ht="14.25">
      <c r="A777" s="6" t="s">
        <v>3207</v>
      </c>
      <c r="B777" s="6" t="s">
        <v>20</v>
      </c>
      <c r="C777" s="6" t="s">
        <v>3208</v>
      </c>
      <c r="D777" s="6" t="s">
        <v>4876</v>
      </c>
      <c r="E777" s="6" t="s">
        <v>61</v>
      </c>
      <c r="F777" s="6" t="s">
        <v>8006</v>
      </c>
      <c r="G777" s="6" t="s">
        <v>16</v>
      </c>
      <c r="H777" s="6" t="s">
        <v>3619</v>
      </c>
      <c r="I777" s="6" t="s">
        <v>16</v>
      </c>
      <c r="J777" s="6" t="s">
        <v>8007</v>
      </c>
      <c r="K777" s="6" t="s">
        <v>16</v>
      </c>
      <c r="L777" s="7">
        <v>7.8190933401145903</v>
      </c>
      <c r="M777" s="6" t="s">
        <v>7041</v>
      </c>
      <c r="N777" s="7">
        <v>5614182.6940670898</v>
      </c>
      <c r="O777" s="6" t="s">
        <v>7990</v>
      </c>
    </row>
    <row r="778" spans="1:15" ht="25.5">
      <c r="A778" s="6" t="s">
        <v>8008</v>
      </c>
      <c r="B778" s="6" t="s">
        <v>20</v>
      </c>
      <c r="C778" s="6" t="s">
        <v>8009</v>
      </c>
      <c r="D778" s="6" t="s">
        <v>4876</v>
      </c>
      <c r="E778" s="6" t="s">
        <v>48</v>
      </c>
      <c r="F778" s="6" t="s">
        <v>8010</v>
      </c>
      <c r="G778" s="6" t="s">
        <v>16</v>
      </c>
      <c r="H778" s="6" t="s">
        <v>8011</v>
      </c>
      <c r="I778" s="6" t="s">
        <v>16</v>
      </c>
      <c r="J778" s="6" t="s">
        <v>8012</v>
      </c>
      <c r="K778" s="6" t="s">
        <v>16</v>
      </c>
      <c r="L778" s="7">
        <v>7.6994421997178497</v>
      </c>
      <c r="M778" s="6" t="s">
        <v>7041</v>
      </c>
      <c r="N778" s="7">
        <v>5614190.3935092902</v>
      </c>
      <c r="O778" s="6" t="s">
        <v>7990</v>
      </c>
    </row>
    <row r="779" spans="1:15" ht="14.25">
      <c r="A779" s="6" t="s">
        <v>8013</v>
      </c>
      <c r="B779" s="6" t="s">
        <v>20</v>
      </c>
      <c r="C779" s="6" t="s">
        <v>8014</v>
      </c>
      <c r="D779" s="6" t="s">
        <v>4876</v>
      </c>
      <c r="E779" s="6" t="s">
        <v>48</v>
      </c>
      <c r="F779" s="6" t="s">
        <v>8015</v>
      </c>
      <c r="G779" s="6" t="s">
        <v>16</v>
      </c>
      <c r="H779" s="6" t="s">
        <v>3559</v>
      </c>
      <c r="I779" s="6" t="s">
        <v>16</v>
      </c>
      <c r="J779" s="6" t="s">
        <v>8016</v>
      </c>
      <c r="K779" s="6" t="s">
        <v>16</v>
      </c>
      <c r="L779" s="7">
        <v>7.6721053354992801</v>
      </c>
      <c r="M779" s="6" t="s">
        <v>7041</v>
      </c>
      <c r="N779" s="7">
        <v>5614198.0656146295</v>
      </c>
      <c r="O779" s="6" t="s">
        <v>7990</v>
      </c>
    </row>
    <row r="780" spans="1:15" ht="51">
      <c r="A780" s="6" t="s">
        <v>8017</v>
      </c>
      <c r="B780" s="6" t="s">
        <v>20</v>
      </c>
      <c r="C780" s="6" t="s">
        <v>8018</v>
      </c>
      <c r="D780" s="6" t="s">
        <v>4876</v>
      </c>
      <c r="E780" s="6" t="s">
        <v>48</v>
      </c>
      <c r="F780" s="6" t="s">
        <v>7829</v>
      </c>
      <c r="G780" s="6" t="s">
        <v>16</v>
      </c>
      <c r="H780" s="6" t="s">
        <v>8019</v>
      </c>
      <c r="I780" s="6" t="s">
        <v>16</v>
      </c>
      <c r="J780" s="6" t="s">
        <v>8020</v>
      </c>
      <c r="K780" s="6" t="s">
        <v>16</v>
      </c>
      <c r="L780" s="7">
        <v>7.3636966355421798</v>
      </c>
      <c r="M780" s="6" t="s">
        <v>7041</v>
      </c>
      <c r="N780" s="7">
        <v>5614205.4293112596</v>
      </c>
      <c r="O780" s="6" t="s">
        <v>7990</v>
      </c>
    </row>
    <row r="781" spans="1:15" ht="14.25">
      <c r="A781" s="6" t="s">
        <v>8021</v>
      </c>
      <c r="B781" s="6" t="s">
        <v>1491</v>
      </c>
      <c r="C781" s="6" t="s">
        <v>8022</v>
      </c>
      <c r="D781" s="6" t="s">
        <v>4876</v>
      </c>
      <c r="E781" s="6" t="s">
        <v>99</v>
      </c>
      <c r="F781" s="6" t="s">
        <v>8023</v>
      </c>
      <c r="G781" s="6" t="s">
        <v>16</v>
      </c>
      <c r="H781" s="6" t="s">
        <v>8024</v>
      </c>
      <c r="I781" s="6" t="s">
        <v>16</v>
      </c>
      <c r="J781" s="6" t="s">
        <v>8025</v>
      </c>
      <c r="K781" s="6" t="s">
        <v>16</v>
      </c>
      <c r="L781" s="7">
        <v>7.2825285799905402</v>
      </c>
      <c r="M781" s="6" t="s">
        <v>7041</v>
      </c>
      <c r="N781" s="7">
        <v>5614212.7118398398</v>
      </c>
      <c r="O781" s="6" t="s">
        <v>7990</v>
      </c>
    </row>
    <row r="782" spans="1:15" ht="25.5">
      <c r="A782" s="6" t="s">
        <v>8026</v>
      </c>
      <c r="B782" s="6" t="s">
        <v>20</v>
      </c>
      <c r="C782" s="6" t="s">
        <v>8027</v>
      </c>
      <c r="D782" s="6" t="s">
        <v>4876</v>
      </c>
      <c r="E782" s="6" t="s">
        <v>48</v>
      </c>
      <c r="F782" s="6" t="s">
        <v>8028</v>
      </c>
      <c r="G782" s="6" t="s">
        <v>16</v>
      </c>
      <c r="H782" s="6" t="s">
        <v>5052</v>
      </c>
      <c r="I782" s="6" t="s">
        <v>16</v>
      </c>
      <c r="J782" s="6" t="s">
        <v>5624</v>
      </c>
      <c r="K782" s="6" t="s">
        <v>16</v>
      </c>
      <c r="L782" s="7">
        <v>6.9375455570832099</v>
      </c>
      <c r="M782" s="6" t="s">
        <v>7041</v>
      </c>
      <c r="N782" s="7">
        <v>5614219.6493854001</v>
      </c>
      <c r="O782" s="6" t="s">
        <v>7990</v>
      </c>
    </row>
    <row r="783" spans="1:15" ht="38.25">
      <c r="A783" s="6" t="s">
        <v>1956</v>
      </c>
      <c r="B783" s="6" t="s">
        <v>20</v>
      </c>
      <c r="C783" s="6" t="s">
        <v>1957</v>
      </c>
      <c r="D783" s="6" t="s">
        <v>4876</v>
      </c>
      <c r="E783" s="6" t="s">
        <v>48</v>
      </c>
      <c r="F783" s="6" t="s">
        <v>8029</v>
      </c>
      <c r="G783" s="6" t="s">
        <v>16</v>
      </c>
      <c r="H783" s="6" t="s">
        <v>8030</v>
      </c>
      <c r="I783" s="6" t="s">
        <v>16</v>
      </c>
      <c r="J783" s="6" t="s">
        <v>8031</v>
      </c>
      <c r="K783" s="6" t="s">
        <v>16</v>
      </c>
      <c r="L783" s="7">
        <v>6.6734795207967297</v>
      </c>
      <c r="M783" s="6" t="s">
        <v>7041</v>
      </c>
      <c r="N783" s="7">
        <v>5614226.3228649199</v>
      </c>
      <c r="O783" s="6" t="s">
        <v>7990</v>
      </c>
    </row>
    <row r="784" spans="1:15" ht="25.5">
      <c r="A784" s="6" t="s">
        <v>8032</v>
      </c>
      <c r="B784" s="6" t="s">
        <v>575</v>
      </c>
      <c r="C784" s="6" t="s">
        <v>8033</v>
      </c>
      <c r="D784" s="6" t="s">
        <v>4909</v>
      </c>
      <c r="E784" s="6" t="s">
        <v>1673</v>
      </c>
      <c r="F784" s="6" t="s">
        <v>8034</v>
      </c>
      <c r="G784" s="6" t="s">
        <v>8035</v>
      </c>
      <c r="H784" s="6" t="s">
        <v>7370</v>
      </c>
      <c r="I784" s="6" t="s">
        <v>3653</v>
      </c>
      <c r="J784" s="6" t="s">
        <v>8036</v>
      </c>
      <c r="K784" s="6" t="s">
        <v>3658</v>
      </c>
      <c r="L784" s="7">
        <v>6.3744326401172202</v>
      </c>
      <c r="M784" s="6" t="s">
        <v>7041</v>
      </c>
      <c r="N784" s="7">
        <v>5614232.6972975601</v>
      </c>
      <c r="O784" s="6" t="s">
        <v>7990</v>
      </c>
    </row>
    <row r="785" spans="1:15" ht="25.5">
      <c r="A785" s="6" t="s">
        <v>8037</v>
      </c>
      <c r="B785" s="6" t="s">
        <v>20</v>
      </c>
      <c r="C785" s="6" t="s">
        <v>8038</v>
      </c>
      <c r="D785" s="6" t="s">
        <v>4876</v>
      </c>
      <c r="E785" s="6" t="s">
        <v>48</v>
      </c>
      <c r="F785" s="6" t="s">
        <v>8039</v>
      </c>
      <c r="G785" s="6" t="s">
        <v>16</v>
      </c>
      <c r="H785" s="6" t="s">
        <v>8040</v>
      </c>
      <c r="I785" s="6" t="s">
        <v>16</v>
      </c>
      <c r="J785" s="6" t="s">
        <v>8041</v>
      </c>
      <c r="K785" s="6" t="s">
        <v>16</v>
      </c>
      <c r="L785" s="7">
        <v>6.1727966336319504</v>
      </c>
      <c r="M785" s="6" t="s">
        <v>7041</v>
      </c>
      <c r="N785" s="7">
        <v>5614238.8700941904</v>
      </c>
      <c r="O785" s="6" t="s">
        <v>7990</v>
      </c>
    </row>
    <row r="786" spans="1:15" ht="25.5">
      <c r="A786" s="6" t="s">
        <v>2884</v>
      </c>
      <c r="B786" s="6" t="s">
        <v>20</v>
      </c>
      <c r="C786" s="6" t="s">
        <v>2885</v>
      </c>
      <c r="D786" s="6" t="s">
        <v>4876</v>
      </c>
      <c r="E786" s="6" t="s">
        <v>48</v>
      </c>
      <c r="F786" s="6" t="s">
        <v>7608</v>
      </c>
      <c r="G786" s="6" t="s">
        <v>16</v>
      </c>
      <c r="H786" s="6" t="s">
        <v>4063</v>
      </c>
      <c r="I786" s="6" t="s">
        <v>16</v>
      </c>
      <c r="J786" s="6" t="s">
        <v>8042</v>
      </c>
      <c r="K786" s="6" t="s">
        <v>16</v>
      </c>
      <c r="L786" s="7">
        <v>5.9968120717972102</v>
      </c>
      <c r="M786" s="6" t="s">
        <v>7041</v>
      </c>
      <c r="N786" s="7">
        <v>5614244.8669062601</v>
      </c>
      <c r="O786" s="6" t="s">
        <v>7990</v>
      </c>
    </row>
    <row r="787" spans="1:15" ht="25.5">
      <c r="A787" s="6" t="s">
        <v>2808</v>
      </c>
      <c r="B787" s="6" t="s">
        <v>27</v>
      </c>
      <c r="C787" s="6" t="s">
        <v>2809</v>
      </c>
      <c r="D787" s="6" t="s">
        <v>4876</v>
      </c>
      <c r="E787" s="6" t="s">
        <v>322</v>
      </c>
      <c r="F787" s="6" t="s">
        <v>5281</v>
      </c>
      <c r="G787" s="6" t="s">
        <v>16</v>
      </c>
      <c r="H787" s="6" t="s">
        <v>3520</v>
      </c>
      <c r="I787" s="6" t="s">
        <v>16</v>
      </c>
      <c r="J787" s="6" t="s">
        <v>8043</v>
      </c>
      <c r="K787" s="6" t="s">
        <v>16</v>
      </c>
      <c r="L787" s="7">
        <v>5.8968652039339302</v>
      </c>
      <c r="M787" s="6" t="s">
        <v>7041</v>
      </c>
      <c r="N787" s="7">
        <v>5614250.7637714697</v>
      </c>
      <c r="O787" s="6" t="s">
        <v>7990</v>
      </c>
    </row>
    <row r="788" spans="1:15" ht="25.5">
      <c r="A788" s="6" t="s">
        <v>8044</v>
      </c>
      <c r="B788" s="6" t="s">
        <v>20</v>
      </c>
      <c r="C788" s="6" t="s">
        <v>8045</v>
      </c>
      <c r="D788" s="6" t="s">
        <v>4876</v>
      </c>
      <c r="E788" s="6" t="s">
        <v>48</v>
      </c>
      <c r="F788" s="6" t="s">
        <v>8046</v>
      </c>
      <c r="G788" s="6" t="s">
        <v>16</v>
      </c>
      <c r="H788" s="6" t="s">
        <v>8047</v>
      </c>
      <c r="I788" s="6" t="s">
        <v>16</v>
      </c>
      <c r="J788" s="6" t="s">
        <v>8048</v>
      </c>
      <c r="K788" s="6" t="s">
        <v>16</v>
      </c>
      <c r="L788" s="7">
        <v>5.8273091537958601</v>
      </c>
      <c r="M788" s="6" t="s">
        <v>7041</v>
      </c>
      <c r="N788" s="7">
        <v>5614256.59108062</v>
      </c>
      <c r="O788" s="6" t="s">
        <v>7990</v>
      </c>
    </row>
    <row r="789" spans="1:15" ht="25.5">
      <c r="A789" s="6" t="s">
        <v>8049</v>
      </c>
      <c r="B789" s="6" t="s">
        <v>20</v>
      </c>
      <c r="C789" s="6" t="s">
        <v>8050</v>
      </c>
      <c r="D789" s="6" t="s">
        <v>4876</v>
      </c>
      <c r="E789" s="6" t="s">
        <v>48</v>
      </c>
      <c r="F789" s="6" t="s">
        <v>8051</v>
      </c>
      <c r="G789" s="6" t="s">
        <v>16</v>
      </c>
      <c r="H789" s="6" t="s">
        <v>8052</v>
      </c>
      <c r="I789" s="6" t="s">
        <v>16</v>
      </c>
      <c r="J789" s="6" t="s">
        <v>5588</v>
      </c>
      <c r="K789" s="6" t="s">
        <v>16</v>
      </c>
      <c r="L789" s="7">
        <v>5.4140560139434601</v>
      </c>
      <c r="M789" s="6" t="s">
        <v>7041</v>
      </c>
      <c r="N789" s="7">
        <v>5614262.0051366398</v>
      </c>
      <c r="O789" s="6" t="s">
        <v>7990</v>
      </c>
    </row>
    <row r="790" spans="1:15" ht="25.5">
      <c r="A790" s="6" t="s">
        <v>8053</v>
      </c>
      <c r="B790" s="6" t="s">
        <v>20</v>
      </c>
      <c r="C790" s="6" t="s">
        <v>8054</v>
      </c>
      <c r="D790" s="6" t="s">
        <v>4876</v>
      </c>
      <c r="E790" s="6" t="s">
        <v>48</v>
      </c>
      <c r="F790" s="6" t="s">
        <v>8055</v>
      </c>
      <c r="G790" s="6" t="s">
        <v>16</v>
      </c>
      <c r="H790" s="6" t="s">
        <v>8056</v>
      </c>
      <c r="I790" s="6" t="s">
        <v>16</v>
      </c>
      <c r="J790" s="6" t="s">
        <v>7999</v>
      </c>
      <c r="K790" s="6" t="s">
        <v>16</v>
      </c>
      <c r="L790" s="7">
        <v>5.2238492965609398</v>
      </c>
      <c r="M790" s="6" t="s">
        <v>7041</v>
      </c>
      <c r="N790" s="7">
        <v>5614267.2289859299</v>
      </c>
      <c r="O790" s="6" t="s">
        <v>7990</v>
      </c>
    </row>
    <row r="791" spans="1:15" ht="14.25">
      <c r="A791" s="6" t="s">
        <v>3253</v>
      </c>
      <c r="B791" s="6" t="s">
        <v>20</v>
      </c>
      <c r="C791" s="6" t="s">
        <v>3254</v>
      </c>
      <c r="D791" s="6" t="s">
        <v>4876</v>
      </c>
      <c r="E791" s="6" t="s">
        <v>48</v>
      </c>
      <c r="F791" s="6" t="s">
        <v>8057</v>
      </c>
      <c r="G791" s="6" t="s">
        <v>16</v>
      </c>
      <c r="H791" s="6" t="s">
        <v>8058</v>
      </c>
      <c r="I791" s="6" t="s">
        <v>16</v>
      </c>
      <c r="J791" s="6" t="s">
        <v>8059</v>
      </c>
      <c r="K791" s="6" t="s">
        <v>16</v>
      </c>
      <c r="L791" s="7">
        <v>5.1905976584587599</v>
      </c>
      <c r="M791" s="6" t="s">
        <v>7041</v>
      </c>
      <c r="N791" s="7">
        <v>5614272.4195835898</v>
      </c>
      <c r="O791" s="6" t="s">
        <v>7990</v>
      </c>
    </row>
    <row r="792" spans="1:15" ht="25.5">
      <c r="A792" s="6" t="s">
        <v>2290</v>
      </c>
      <c r="B792" s="6" t="s">
        <v>20</v>
      </c>
      <c r="C792" s="6" t="s">
        <v>2291</v>
      </c>
      <c r="D792" s="6" t="s">
        <v>4876</v>
      </c>
      <c r="E792" s="6" t="s">
        <v>61</v>
      </c>
      <c r="F792" s="6" t="s">
        <v>8060</v>
      </c>
      <c r="G792" s="6" t="s">
        <v>16</v>
      </c>
      <c r="H792" s="6" t="s">
        <v>3992</v>
      </c>
      <c r="I792" s="6" t="s">
        <v>16</v>
      </c>
      <c r="J792" s="6" t="s">
        <v>8061</v>
      </c>
      <c r="K792" s="6" t="s">
        <v>16</v>
      </c>
      <c r="L792" s="7">
        <v>5.1232336044471802</v>
      </c>
      <c r="M792" s="6" t="s">
        <v>7041</v>
      </c>
      <c r="N792" s="7">
        <v>5614277.5428171996</v>
      </c>
      <c r="O792" s="6" t="s">
        <v>7990</v>
      </c>
    </row>
    <row r="793" spans="1:15" ht="38.25">
      <c r="A793" s="6" t="s">
        <v>8062</v>
      </c>
      <c r="B793" s="6" t="s">
        <v>20</v>
      </c>
      <c r="C793" s="6" t="s">
        <v>8063</v>
      </c>
      <c r="D793" s="6" t="s">
        <v>4876</v>
      </c>
      <c r="E793" s="6" t="s">
        <v>48</v>
      </c>
      <c r="F793" s="6" t="s">
        <v>8064</v>
      </c>
      <c r="G793" s="6" t="s">
        <v>16</v>
      </c>
      <c r="H793" s="6" t="s">
        <v>8065</v>
      </c>
      <c r="I793" s="6" t="s">
        <v>16</v>
      </c>
      <c r="J793" s="6" t="s">
        <v>8066</v>
      </c>
      <c r="K793" s="6" t="s">
        <v>16</v>
      </c>
      <c r="L793" s="7">
        <v>5.0258946152256403</v>
      </c>
      <c r="M793" s="6" t="s">
        <v>7041</v>
      </c>
      <c r="N793" s="7">
        <v>5614282.5687118098</v>
      </c>
      <c r="O793" s="6" t="s">
        <v>7990</v>
      </c>
    </row>
    <row r="794" spans="1:15" ht="14.25">
      <c r="A794" s="6" t="s">
        <v>8067</v>
      </c>
      <c r="B794" s="6" t="s">
        <v>20</v>
      </c>
      <c r="C794" s="6" t="s">
        <v>8068</v>
      </c>
      <c r="D794" s="6" t="s">
        <v>4876</v>
      </c>
      <c r="E794" s="6" t="s">
        <v>48</v>
      </c>
      <c r="F794" s="6" t="s">
        <v>8069</v>
      </c>
      <c r="G794" s="6" t="s">
        <v>16</v>
      </c>
      <c r="H794" s="6" t="s">
        <v>6392</v>
      </c>
      <c r="I794" s="6" t="s">
        <v>16</v>
      </c>
      <c r="J794" s="6" t="s">
        <v>8070</v>
      </c>
      <c r="K794" s="6" t="s">
        <v>16</v>
      </c>
      <c r="L794" s="7">
        <v>4.9718381668400804</v>
      </c>
      <c r="M794" s="6" t="s">
        <v>7041</v>
      </c>
      <c r="N794" s="7">
        <v>5614287.5405499795</v>
      </c>
      <c r="O794" s="6" t="s">
        <v>7990</v>
      </c>
    </row>
    <row r="795" spans="1:15" ht="14.25">
      <c r="A795" s="6" t="s">
        <v>8071</v>
      </c>
      <c r="B795" s="6" t="s">
        <v>627</v>
      </c>
      <c r="C795" s="6" t="s">
        <v>8072</v>
      </c>
      <c r="D795" s="6" t="s">
        <v>5108</v>
      </c>
      <c r="E795" s="6" t="s">
        <v>48</v>
      </c>
      <c r="F795" s="6" t="s">
        <v>7867</v>
      </c>
      <c r="G795" s="6" t="s">
        <v>16</v>
      </c>
      <c r="H795" s="6" t="s">
        <v>6938</v>
      </c>
      <c r="I795" s="6" t="s">
        <v>16</v>
      </c>
      <c r="J795" s="6" t="s">
        <v>8073</v>
      </c>
      <c r="K795" s="6" t="s">
        <v>16</v>
      </c>
      <c r="L795" s="7">
        <v>4.9448512981625496</v>
      </c>
      <c r="M795" s="6" t="s">
        <v>7041</v>
      </c>
      <c r="N795" s="7">
        <v>5614292.4854012802</v>
      </c>
      <c r="O795" s="6" t="s">
        <v>7990</v>
      </c>
    </row>
    <row r="796" spans="1:15" ht="14.25">
      <c r="A796" s="6" t="s">
        <v>8074</v>
      </c>
      <c r="B796" s="6" t="s">
        <v>20</v>
      </c>
      <c r="C796" s="6" t="s">
        <v>8075</v>
      </c>
      <c r="D796" s="6" t="s">
        <v>4876</v>
      </c>
      <c r="E796" s="6" t="s">
        <v>48</v>
      </c>
      <c r="F796" s="6" t="s">
        <v>8076</v>
      </c>
      <c r="G796" s="6" t="s">
        <v>16</v>
      </c>
      <c r="H796" s="6" t="s">
        <v>8077</v>
      </c>
      <c r="I796" s="6" t="s">
        <v>16</v>
      </c>
      <c r="J796" s="6" t="s">
        <v>8078</v>
      </c>
      <c r="K796" s="6" t="s">
        <v>16</v>
      </c>
      <c r="L796" s="7">
        <v>4.9276151848662098</v>
      </c>
      <c r="M796" s="6" t="s">
        <v>7041</v>
      </c>
      <c r="N796" s="7">
        <v>5614297.4130164599</v>
      </c>
      <c r="O796" s="6" t="s">
        <v>7990</v>
      </c>
    </row>
    <row r="797" spans="1:15" ht="25.5">
      <c r="A797" s="6" t="s">
        <v>8079</v>
      </c>
      <c r="B797" s="6" t="s">
        <v>20</v>
      </c>
      <c r="C797" s="6" t="s">
        <v>8080</v>
      </c>
      <c r="D797" s="6" t="s">
        <v>4876</v>
      </c>
      <c r="E797" s="6" t="s">
        <v>48</v>
      </c>
      <c r="F797" s="6" t="s">
        <v>8081</v>
      </c>
      <c r="G797" s="6" t="s">
        <v>16</v>
      </c>
      <c r="H797" s="6" t="s">
        <v>8082</v>
      </c>
      <c r="I797" s="6" t="s">
        <v>16</v>
      </c>
      <c r="J797" s="6" t="s">
        <v>8083</v>
      </c>
      <c r="K797" s="6" t="s">
        <v>16</v>
      </c>
      <c r="L797" s="7">
        <v>4.8943775384060197</v>
      </c>
      <c r="M797" s="6" t="s">
        <v>7041</v>
      </c>
      <c r="N797" s="7">
        <v>5614302.3073939998</v>
      </c>
      <c r="O797" s="6" t="s">
        <v>7990</v>
      </c>
    </row>
    <row r="798" spans="1:15" ht="38.25">
      <c r="A798" s="6" t="s">
        <v>8084</v>
      </c>
      <c r="B798" s="6" t="s">
        <v>20</v>
      </c>
      <c r="C798" s="6" t="s">
        <v>8085</v>
      </c>
      <c r="D798" s="6" t="s">
        <v>4876</v>
      </c>
      <c r="E798" s="6" t="s">
        <v>61</v>
      </c>
      <c r="F798" s="6" t="s">
        <v>8086</v>
      </c>
      <c r="G798" s="6" t="s">
        <v>16</v>
      </c>
      <c r="H798" s="6" t="s">
        <v>8087</v>
      </c>
      <c r="I798" s="6" t="s">
        <v>16</v>
      </c>
      <c r="J798" s="6" t="s">
        <v>8088</v>
      </c>
      <c r="K798" s="6" t="s">
        <v>16</v>
      </c>
      <c r="L798" s="7">
        <v>4.8493600668658399</v>
      </c>
      <c r="M798" s="6" t="s">
        <v>7041</v>
      </c>
      <c r="N798" s="7">
        <v>5614307.15675407</v>
      </c>
      <c r="O798" s="6" t="s">
        <v>7990</v>
      </c>
    </row>
    <row r="799" spans="1:15" ht="25.5">
      <c r="A799" s="6" t="s">
        <v>8089</v>
      </c>
      <c r="B799" s="6" t="s">
        <v>20</v>
      </c>
      <c r="C799" s="6" t="s">
        <v>8090</v>
      </c>
      <c r="D799" s="6" t="s">
        <v>4876</v>
      </c>
      <c r="E799" s="6" t="s">
        <v>48</v>
      </c>
      <c r="F799" s="6" t="s">
        <v>7842</v>
      </c>
      <c r="G799" s="6" t="s">
        <v>16</v>
      </c>
      <c r="H799" s="6" t="s">
        <v>8091</v>
      </c>
      <c r="I799" s="6" t="s">
        <v>16</v>
      </c>
      <c r="J799" s="6" t="s">
        <v>7403</v>
      </c>
      <c r="K799" s="6" t="s">
        <v>16</v>
      </c>
      <c r="L799" s="7">
        <v>4.7203416427529001</v>
      </c>
      <c r="M799" s="6" t="s">
        <v>7041</v>
      </c>
      <c r="N799" s="7">
        <v>5614311.8770957096</v>
      </c>
      <c r="O799" s="6" t="s">
        <v>7990</v>
      </c>
    </row>
    <row r="800" spans="1:15" ht="25.5">
      <c r="A800" s="6" t="s">
        <v>8092</v>
      </c>
      <c r="B800" s="6" t="s">
        <v>20</v>
      </c>
      <c r="C800" s="6" t="s">
        <v>8093</v>
      </c>
      <c r="D800" s="6" t="s">
        <v>4876</v>
      </c>
      <c r="E800" s="6" t="s">
        <v>61</v>
      </c>
      <c r="F800" s="6" t="s">
        <v>8094</v>
      </c>
      <c r="G800" s="6" t="s">
        <v>16</v>
      </c>
      <c r="H800" s="6" t="s">
        <v>7388</v>
      </c>
      <c r="I800" s="6" t="s">
        <v>16</v>
      </c>
      <c r="J800" s="6" t="s">
        <v>8095</v>
      </c>
      <c r="K800" s="6" t="s">
        <v>16</v>
      </c>
      <c r="L800" s="7">
        <v>4.6836741057429903</v>
      </c>
      <c r="M800" s="6" t="s">
        <v>7041</v>
      </c>
      <c r="N800" s="7">
        <v>5614316.5607698103</v>
      </c>
      <c r="O800" s="6" t="s">
        <v>7990</v>
      </c>
    </row>
    <row r="801" spans="1:15" ht="25.5">
      <c r="A801" s="6" t="s">
        <v>8096</v>
      </c>
      <c r="B801" s="6" t="s">
        <v>20</v>
      </c>
      <c r="C801" s="6" t="s">
        <v>8097</v>
      </c>
      <c r="D801" s="6" t="s">
        <v>4876</v>
      </c>
      <c r="E801" s="6" t="s">
        <v>48</v>
      </c>
      <c r="F801" s="6" t="s">
        <v>8098</v>
      </c>
      <c r="G801" s="6" t="s">
        <v>16</v>
      </c>
      <c r="H801" s="6" t="s">
        <v>7875</v>
      </c>
      <c r="I801" s="6" t="s">
        <v>16</v>
      </c>
      <c r="J801" s="6" t="s">
        <v>8099</v>
      </c>
      <c r="K801" s="6" t="s">
        <v>16</v>
      </c>
      <c r="L801" s="7">
        <v>4.6367989881471896</v>
      </c>
      <c r="M801" s="6" t="s">
        <v>7041</v>
      </c>
      <c r="N801" s="7">
        <v>5614321.1975688003</v>
      </c>
      <c r="O801" s="6" t="s">
        <v>7990</v>
      </c>
    </row>
    <row r="802" spans="1:15" ht="25.5">
      <c r="A802" s="6" t="s">
        <v>8100</v>
      </c>
      <c r="B802" s="6" t="s">
        <v>20</v>
      </c>
      <c r="C802" s="6" t="s">
        <v>8101</v>
      </c>
      <c r="D802" s="6" t="s">
        <v>4876</v>
      </c>
      <c r="E802" s="6" t="s">
        <v>48</v>
      </c>
      <c r="F802" s="6" t="s">
        <v>7734</v>
      </c>
      <c r="G802" s="6" t="s">
        <v>16</v>
      </c>
      <c r="H802" s="6" t="s">
        <v>8102</v>
      </c>
      <c r="I802" s="6" t="s">
        <v>16</v>
      </c>
      <c r="J802" s="6" t="s">
        <v>8103</v>
      </c>
      <c r="K802" s="6" t="s">
        <v>16</v>
      </c>
      <c r="L802" s="7">
        <v>4.4826170236684204</v>
      </c>
      <c r="M802" s="6" t="s">
        <v>7041</v>
      </c>
      <c r="N802" s="7">
        <v>5614325.6801858302</v>
      </c>
      <c r="O802" s="6" t="s">
        <v>7990</v>
      </c>
    </row>
    <row r="803" spans="1:15" ht="14.25">
      <c r="A803" s="6" t="s">
        <v>8104</v>
      </c>
      <c r="B803" s="6" t="s">
        <v>27</v>
      </c>
      <c r="C803" s="6" t="s">
        <v>8105</v>
      </c>
      <c r="D803" s="6" t="s">
        <v>4876</v>
      </c>
      <c r="E803" s="6" t="s">
        <v>99</v>
      </c>
      <c r="F803" s="6" t="s">
        <v>8106</v>
      </c>
      <c r="G803" s="6" t="s">
        <v>16</v>
      </c>
      <c r="H803" s="6" t="s">
        <v>8107</v>
      </c>
      <c r="I803" s="6" t="s">
        <v>16</v>
      </c>
      <c r="J803" s="6" t="s">
        <v>8108</v>
      </c>
      <c r="K803" s="6" t="s">
        <v>16</v>
      </c>
      <c r="L803" s="7">
        <v>4.4554988397985396</v>
      </c>
      <c r="M803" s="6" t="s">
        <v>7041</v>
      </c>
      <c r="N803" s="7">
        <v>5614330.1356846699</v>
      </c>
      <c r="O803" s="6" t="s">
        <v>7990</v>
      </c>
    </row>
    <row r="804" spans="1:15" ht="25.5">
      <c r="A804" s="6" t="s">
        <v>8109</v>
      </c>
      <c r="B804" s="6" t="s">
        <v>20</v>
      </c>
      <c r="C804" s="6" t="s">
        <v>8110</v>
      </c>
      <c r="D804" s="6" t="s">
        <v>4876</v>
      </c>
      <c r="E804" s="6" t="s">
        <v>48</v>
      </c>
      <c r="F804" s="6" t="s">
        <v>8111</v>
      </c>
      <c r="G804" s="6" t="s">
        <v>16</v>
      </c>
      <c r="H804" s="6" t="s">
        <v>3610</v>
      </c>
      <c r="I804" s="6" t="s">
        <v>16</v>
      </c>
      <c r="J804" s="6" t="s">
        <v>8112</v>
      </c>
      <c r="K804" s="6" t="s">
        <v>16</v>
      </c>
      <c r="L804" s="7">
        <v>4.4206374114670002</v>
      </c>
      <c r="M804" s="6" t="s">
        <v>7041</v>
      </c>
      <c r="N804" s="7">
        <v>5614334.5563220801</v>
      </c>
      <c r="O804" s="6" t="s">
        <v>7990</v>
      </c>
    </row>
    <row r="805" spans="1:15" ht="25.5">
      <c r="A805" s="6" t="s">
        <v>1595</v>
      </c>
      <c r="B805" s="6" t="s">
        <v>20</v>
      </c>
      <c r="C805" s="6" t="s">
        <v>1596</v>
      </c>
      <c r="D805" s="6" t="s">
        <v>4876</v>
      </c>
      <c r="E805" s="6" t="s">
        <v>48</v>
      </c>
      <c r="F805" s="6" t="s">
        <v>7460</v>
      </c>
      <c r="G805" s="6" t="s">
        <v>16</v>
      </c>
      <c r="H805" s="6" t="s">
        <v>8113</v>
      </c>
      <c r="I805" s="6" t="s">
        <v>16</v>
      </c>
      <c r="J805" s="6" t="s">
        <v>8114</v>
      </c>
      <c r="K805" s="6" t="s">
        <v>16</v>
      </c>
      <c r="L805" s="7">
        <v>4.0878264868257403</v>
      </c>
      <c r="M805" s="6" t="s">
        <v>7041</v>
      </c>
      <c r="N805" s="7">
        <v>5614338.6441485602</v>
      </c>
      <c r="O805" s="6" t="s">
        <v>7990</v>
      </c>
    </row>
    <row r="806" spans="1:15" ht="25.5">
      <c r="A806" s="6" t="s">
        <v>8115</v>
      </c>
      <c r="B806" s="6" t="s">
        <v>575</v>
      </c>
      <c r="C806" s="6" t="s">
        <v>8116</v>
      </c>
      <c r="D806" s="6" t="s">
        <v>4909</v>
      </c>
      <c r="E806" s="6" t="s">
        <v>1673</v>
      </c>
      <c r="F806" s="6" t="s">
        <v>8117</v>
      </c>
      <c r="G806" s="6" t="s">
        <v>4946</v>
      </c>
      <c r="H806" s="6" t="s">
        <v>8118</v>
      </c>
      <c r="I806" s="6" t="s">
        <v>7976</v>
      </c>
      <c r="J806" s="6" t="s">
        <v>8119</v>
      </c>
      <c r="K806" s="6" t="s">
        <v>4720</v>
      </c>
      <c r="L806" s="7">
        <v>4.0612852888748403</v>
      </c>
      <c r="M806" s="6" t="s">
        <v>7041</v>
      </c>
      <c r="N806" s="7">
        <v>5614342.7054338502</v>
      </c>
      <c r="O806" s="6" t="s">
        <v>7990</v>
      </c>
    </row>
    <row r="807" spans="1:15" ht="25.5">
      <c r="A807" s="6" t="s">
        <v>2974</v>
      </c>
      <c r="B807" s="6" t="s">
        <v>20</v>
      </c>
      <c r="C807" s="6" t="s">
        <v>2975</v>
      </c>
      <c r="D807" s="6" t="s">
        <v>4876</v>
      </c>
      <c r="E807" s="6" t="s">
        <v>48</v>
      </c>
      <c r="F807" s="6" t="s">
        <v>5811</v>
      </c>
      <c r="G807" s="6" t="s">
        <v>16</v>
      </c>
      <c r="H807" s="6" t="s">
        <v>4063</v>
      </c>
      <c r="I807" s="6" t="s">
        <v>16</v>
      </c>
      <c r="J807" s="6" t="s">
        <v>7838</v>
      </c>
      <c r="K807" s="6" t="s">
        <v>16</v>
      </c>
      <c r="L807" s="7">
        <v>3.9978747145314801</v>
      </c>
      <c r="M807" s="6" t="s">
        <v>7041</v>
      </c>
      <c r="N807" s="7">
        <v>5614346.7033085702</v>
      </c>
      <c r="O807" s="6" t="s">
        <v>7990</v>
      </c>
    </row>
    <row r="808" spans="1:15" ht="25.5">
      <c r="A808" s="6" t="s">
        <v>8120</v>
      </c>
      <c r="B808" s="6" t="s">
        <v>27</v>
      </c>
      <c r="C808" s="6" t="s">
        <v>8121</v>
      </c>
      <c r="D808" s="6" t="s">
        <v>4909</v>
      </c>
      <c r="E808" s="6" t="s">
        <v>76</v>
      </c>
      <c r="F808" s="6" t="s">
        <v>8122</v>
      </c>
      <c r="G808" s="6" t="s">
        <v>16</v>
      </c>
      <c r="H808" s="6" t="s">
        <v>8123</v>
      </c>
      <c r="I808" s="6" t="s">
        <v>16</v>
      </c>
      <c r="J808" s="6" t="s">
        <v>8124</v>
      </c>
      <c r="K808" s="6" t="s">
        <v>16</v>
      </c>
      <c r="L808" s="7">
        <v>3.8580940861245798</v>
      </c>
      <c r="M808" s="6" t="s">
        <v>7041</v>
      </c>
      <c r="N808" s="7">
        <v>5614350.5614026496</v>
      </c>
      <c r="O808" s="6" t="s">
        <v>7990</v>
      </c>
    </row>
    <row r="809" spans="1:15" ht="25.5">
      <c r="A809" s="6" t="s">
        <v>8125</v>
      </c>
      <c r="B809" s="6" t="s">
        <v>20</v>
      </c>
      <c r="C809" s="6" t="s">
        <v>8126</v>
      </c>
      <c r="D809" s="6" t="s">
        <v>4876</v>
      </c>
      <c r="E809" s="6" t="s">
        <v>48</v>
      </c>
      <c r="F809" s="6" t="s">
        <v>8127</v>
      </c>
      <c r="G809" s="6" t="s">
        <v>16</v>
      </c>
      <c r="H809" s="6" t="s">
        <v>7793</v>
      </c>
      <c r="I809" s="6" t="s">
        <v>16</v>
      </c>
      <c r="J809" s="6" t="s">
        <v>8128</v>
      </c>
      <c r="K809" s="6" t="s">
        <v>16</v>
      </c>
      <c r="L809" s="7">
        <v>3.6314030472695702</v>
      </c>
      <c r="M809" s="6" t="s">
        <v>7041</v>
      </c>
      <c r="N809" s="7">
        <v>5614354.1928057</v>
      </c>
      <c r="O809" s="6" t="s">
        <v>7990</v>
      </c>
    </row>
    <row r="810" spans="1:15" ht="14.25">
      <c r="A810" s="6" t="s">
        <v>8129</v>
      </c>
      <c r="B810" s="6" t="s">
        <v>27</v>
      </c>
      <c r="C810" s="6" t="s">
        <v>8130</v>
      </c>
      <c r="D810" s="6" t="s">
        <v>4876</v>
      </c>
      <c r="E810" s="6" t="s">
        <v>99</v>
      </c>
      <c r="F810" s="6" t="s">
        <v>8131</v>
      </c>
      <c r="G810" s="6" t="s">
        <v>16</v>
      </c>
      <c r="H810" s="6" t="s">
        <v>5997</v>
      </c>
      <c r="I810" s="6" t="s">
        <v>16</v>
      </c>
      <c r="J810" s="6" t="s">
        <v>6349</v>
      </c>
      <c r="K810" s="6" t="s">
        <v>16</v>
      </c>
      <c r="L810" s="7">
        <v>3.5021382499295699</v>
      </c>
      <c r="M810" s="6" t="s">
        <v>7041</v>
      </c>
      <c r="N810" s="7">
        <v>5614357.6949439496</v>
      </c>
      <c r="O810" s="6" t="s">
        <v>7990</v>
      </c>
    </row>
    <row r="811" spans="1:15" ht="25.5">
      <c r="A811" s="6" t="s">
        <v>8132</v>
      </c>
      <c r="B811" s="6" t="s">
        <v>20</v>
      </c>
      <c r="C811" s="6" t="s">
        <v>8133</v>
      </c>
      <c r="D811" s="6" t="s">
        <v>4876</v>
      </c>
      <c r="E811" s="6" t="s">
        <v>48</v>
      </c>
      <c r="F811" s="6" t="s">
        <v>8134</v>
      </c>
      <c r="G811" s="6" t="s">
        <v>16</v>
      </c>
      <c r="H811" s="6" t="s">
        <v>8135</v>
      </c>
      <c r="I811" s="6" t="s">
        <v>16</v>
      </c>
      <c r="J811" s="6" t="s">
        <v>8136</v>
      </c>
      <c r="K811" s="6" t="s">
        <v>16</v>
      </c>
      <c r="L811" s="7">
        <v>3.2154184207259302</v>
      </c>
      <c r="M811" s="6" t="s">
        <v>7041</v>
      </c>
      <c r="N811" s="7">
        <v>5614360.9103623703</v>
      </c>
      <c r="O811" s="6" t="s">
        <v>7990</v>
      </c>
    </row>
    <row r="812" spans="1:15" ht="38.25">
      <c r="A812" s="6" t="s">
        <v>8137</v>
      </c>
      <c r="B812" s="6" t="s">
        <v>20</v>
      </c>
      <c r="C812" s="6" t="s">
        <v>8138</v>
      </c>
      <c r="D812" s="6" t="s">
        <v>4909</v>
      </c>
      <c r="E812" s="6" t="s">
        <v>1673</v>
      </c>
      <c r="F812" s="6" t="s">
        <v>8139</v>
      </c>
      <c r="G812" s="6" t="s">
        <v>4946</v>
      </c>
      <c r="H812" s="6" t="s">
        <v>8140</v>
      </c>
      <c r="I812" s="6" t="s">
        <v>5547</v>
      </c>
      <c r="J812" s="6" t="s">
        <v>3791</v>
      </c>
      <c r="K812" s="6" t="s">
        <v>4720</v>
      </c>
      <c r="L812" s="7">
        <v>3.0942990428764898</v>
      </c>
      <c r="M812" s="6" t="s">
        <v>7041</v>
      </c>
      <c r="N812" s="7">
        <v>5614364.0046614101</v>
      </c>
      <c r="O812" s="6" t="s">
        <v>7990</v>
      </c>
    </row>
    <row r="813" spans="1:15" ht="38.25">
      <c r="A813" s="6" t="s">
        <v>8141</v>
      </c>
      <c r="B813" s="6" t="s">
        <v>20</v>
      </c>
      <c r="C813" s="6" t="s">
        <v>8142</v>
      </c>
      <c r="D813" s="6" t="s">
        <v>4876</v>
      </c>
      <c r="E813" s="6" t="s">
        <v>48</v>
      </c>
      <c r="F813" s="6" t="s">
        <v>8143</v>
      </c>
      <c r="G813" s="6" t="s">
        <v>16</v>
      </c>
      <c r="H813" s="6" t="s">
        <v>4827</v>
      </c>
      <c r="I813" s="6" t="s">
        <v>16</v>
      </c>
      <c r="J813" s="6" t="s">
        <v>3791</v>
      </c>
      <c r="K813" s="6" t="s">
        <v>16</v>
      </c>
      <c r="L813" s="7">
        <v>3.09119932543146</v>
      </c>
      <c r="M813" s="6" t="s">
        <v>7041</v>
      </c>
      <c r="N813" s="7">
        <v>5614367.0958607402</v>
      </c>
      <c r="O813" s="6" t="s">
        <v>7990</v>
      </c>
    </row>
    <row r="814" spans="1:15" ht="25.5">
      <c r="A814" s="6" t="s">
        <v>8144</v>
      </c>
      <c r="B814" s="6" t="s">
        <v>27</v>
      </c>
      <c r="C814" s="6" t="s">
        <v>8145</v>
      </c>
      <c r="D814" s="6" t="s">
        <v>4909</v>
      </c>
      <c r="E814" s="6" t="s">
        <v>1673</v>
      </c>
      <c r="F814" s="6" t="s">
        <v>5605</v>
      </c>
      <c r="G814" s="6" t="s">
        <v>16</v>
      </c>
      <c r="H814" s="6" t="s">
        <v>3567</v>
      </c>
      <c r="I814" s="6" t="s">
        <v>16</v>
      </c>
      <c r="J814" s="6" t="s">
        <v>8146</v>
      </c>
      <c r="K814" s="6" t="s">
        <v>16</v>
      </c>
      <c r="L814" s="7">
        <v>3.07836353018924</v>
      </c>
      <c r="M814" s="6" t="s">
        <v>7041</v>
      </c>
      <c r="N814" s="7">
        <v>5614370.1742242696</v>
      </c>
      <c r="O814" s="6" t="s">
        <v>7990</v>
      </c>
    </row>
    <row r="815" spans="1:15" ht="14.25">
      <c r="A815" s="6" t="s">
        <v>8147</v>
      </c>
      <c r="B815" s="6" t="s">
        <v>627</v>
      </c>
      <c r="C815" s="6" t="s">
        <v>8148</v>
      </c>
      <c r="D815" s="6" t="s">
        <v>4876</v>
      </c>
      <c r="E815" s="6" t="s">
        <v>48</v>
      </c>
      <c r="F815" s="6" t="s">
        <v>8149</v>
      </c>
      <c r="G815" s="6" t="s">
        <v>16</v>
      </c>
      <c r="H815" s="6" t="s">
        <v>8150</v>
      </c>
      <c r="I815" s="6" t="s">
        <v>16</v>
      </c>
      <c r="J815" s="6" t="s">
        <v>3439</v>
      </c>
      <c r="K815" s="6" t="s">
        <v>16</v>
      </c>
      <c r="L815" s="7">
        <v>3.05269817399062</v>
      </c>
      <c r="M815" s="6" t="s">
        <v>7041</v>
      </c>
      <c r="N815" s="7">
        <v>5614373.2269224403</v>
      </c>
      <c r="O815" s="6" t="s">
        <v>7990</v>
      </c>
    </row>
    <row r="816" spans="1:15" ht="25.5">
      <c r="A816" s="6" t="s">
        <v>8151</v>
      </c>
      <c r="B816" s="6" t="s">
        <v>20</v>
      </c>
      <c r="C816" s="6" t="s">
        <v>8152</v>
      </c>
      <c r="D816" s="6" t="s">
        <v>4876</v>
      </c>
      <c r="E816" s="6" t="s">
        <v>48</v>
      </c>
      <c r="F816" s="6" t="s">
        <v>8153</v>
      </c>
      <c r="G816" s="6" t="s">
        <v>16</v>
      </c>
      <c r="H816" s="6" t="s">
        <v>8154</v>
      </c>
      <c r="I816" s="6" t="s">
        <v>16</v>
      </c>
      <c r="J816" s="6" t="s">
        <v>8155</v>
      </c>
      <c r="K816" s="6" t="s">
        <v>16</v>
      </c>
      <c r="L816" s="7">
        <v>2.90784182617841</v>
      </c>
      <c r="M816" s="6" t="s">
        <v>7041</v>
      </c>
      <c r="N816" s="7">
        <v>5614376.1347642699</v>
      </c>
      <c r="O816" s="6" t="s">
        <v>7990</v>
      </c>
    </row>
    <row r="817" spans="1:15" ht="14.25">
      <c r="A817" s="6" t="s">
        <v>8156</v>
      </c>
      <c r="B817" s="6" t="s">
        <v>627</v>
      </c>
      <c r="C817" s="6" t="s">
        <v>8157</v>
      </c>
      <c r="D817" s="6" t="s">
        <v>4876</v>
      </c>
      <c r="E817" s="6" t="s">
        <v>48</v>
      </c>
      <c r="F817" s="6" t="s">
        <v>8158</v>
      </c>
      <c r="G817" s="6" t="s">
        <v>16</v>
      </c>
      <c r="H817" s="6" t="s">
        <v>8159</v>
      </c>
      <c r="I817" s="6" t="s">
        <v>16</v>
      </c>
      <c r="J817" s="6" t="s">
        <v>8160</v>
      </c>
      <c r="K817" s="6" t="s">
        <v>16</v>
      </c>
      <c r="L817" s="7">
        <v>2.7560502731477898</v>
      </c>
      <c r="M817" s="6" t="s">
        <v>7041</v>
      </c>
      <c r="N817" s="7">
        <v>5614378.89081454</v>
      </c>
      <c r="O817" s="6" t="s">
        <v>7990</v>
      </c>
    </row>
    <row r="818" spans="1:15" ht="25.5">
      <c r="A818" s="6" t="s">
        <v>8161</v>
      </c>
      <c r="B818" s="6" t="s">
        <v>575</v>
      </c>
      <c r="C818" s="6" t="s">
        <v>8162</v>
      </c>
      <c r="D818" s="6" t="s">
        <v>4876</v>
      </c>
      <c r="E818" s="6" t="s">
        <v>1993</v>
      </c>
      <c r="F818" s="6" t="s">
        <v>8163</v>
      </c>
      <c r="G818" s="6" t="s">
        <v>16</v>
      </c>
      <c r="H818" s="6" t="s">
        <v>8164</v>
      </c>
      <c r="I818" s="6" t="s">
        <v>16</v>
      </c>
      <c r="J818" s="6" t="s">
        <v>8165</v>
      </c>
      <c r="K818" s="6" t="s">
        <v>16</v>
      </c>
      <c r="L818" s="7">
        <v>2.7522939113240801</v>
      </c>
      <c r="M818" s="6" t="s">
        <v>7041</v>
      </c>
      <c r="N818" s="7">
        <v>5614381.6431084499</v>
      </c>
      <c r="O818" s="6" t="s">
        <v>7990</v>
      </c>
    </row>
    <row r="819" spans="1:15" ht="25.5">
      <c r="A819" s="6" t="s">
        <v>8166</v>
      </c>
      <c r="B819" s="6" t="s">
        <v>20</v>
      </c>
      <c r="C819" s="6" t="s">
        <v>8167</v>
      </c>
      <c r="D819" s="6" t="s">
        <v>4876</v>
      </c>
      <c r="E819" s="6" t="s">
        <v>48</v>
      </c>
      <c r="F819" s="6" t="s">
        <v>8168</v>
      </c>
      <c r="G819" s="6" t="s">
        <v>16</v>
      </c>
      <c r="H819" s="6" t="s">
        <v>8169</v>
      </c>
      <c r="I819" s="6" t="s">
        <v>16</v>
      </c>
      <c r="J819" s="6" t="s">
        <v>8165</v>
      </c>
      <c r="K819" s="6" t="s">
        <v>16</v>
      </c>
      <c r="L819" s="7">
        <v>2.75206999427524</v>
      </c>
      <c r="M819" s="6" t="s">
        <v>7041</v>
      </c>
      <c r="N819" s="7">
        <v>5614384.3951784503</v>
      </c>
      <c r="O819" s="6" t="s">
        <v>7990</v>
      </c>
    </row>
    <row r="820" spans="1:15" ht="25.5">
      <c r="A820" s="6" t="s">
        <v>8170</v>
      </c>
      <c r="B820" s="6" t="s">
        <v>20</v>
      </c>
      <c r="C820" s="6" t="s">
        <v>8171</v>
      </c>
      <c r="D820" s="6" t="s">
        <v>4876</v>
      </c>
      <c r="E820" s="6" t="s">
        <v>48</v>
      </c>
      <c r="F820" s="6" t="s">
        <v>8172</v>
      </c>
      <c r="G820" s="6" t="s">
        <v>16</v>
      </c>
      <c r="H820" s="6" t="s">
        <v>8173</v>
      </c>
      <c r="I820" s="6" t="s">
        <v>16</v>
      </c>
      <c r="J820" s="6" t="s">
        <v>6527</v>
      </c>
      <c r="K820" s="6" t="s">
        <v>16</v>
      </c>
      <c r="L820" s="7">
        <v>2.59860636133268</v>
      </c>
      <c r="M820" s="6" t="s">
        <v>7041</v>
      </c>
      <c r="N820" s="7">
        <v>5614386.9937848104</v>
      </c>
      <c r="O820" s="6" t="s">
        <v>7990</v>
      </c>
    </row>
    <row r="821" spans="1:15" ht="25.5">
      <c r="A821" s="6" t="s">
        <v>8174</v>
      </c>
      <c r="B821" s="6" t="s">
        <v>575</v>
      </c>
      <c r="C821" s="6" t="s">
        <v>8175</v>
      </c>
      <c r="D821" s="6" t="s">
        <v>4909</v>
      </c>
      <c r="E821" s="6" t="s">
        <v>1673</v>
      </c>
      <c r="F821" s="6" t="s">
        <v>7307</v>
      </c>
      <c r="G821" s="6" t="s">
        <v>4946</v>
      </c>
      <c r="H821" s="6" t="s">
        <v>8176</v>
      </c>
      <c r="I821" s="6" t="s">
        <v>3585</v>
      </c>
      <c r="J821" s="6" t="s">
        <v>8177</v>
      </c>
      <c r="K821" s="6" t="s">
        <v>4720</v>
      </c>
      <c r="L821" s="7">
        <v>2.4815466767801801</v>
      </c>
      <c r="M821" s="6" t="s">
        <v>7041</v>
      </c>
      <c r="N821" s="7">
        <v>5614389.4753314899</v>
      </c>
      <c r="O821" s="6" t="s">
        <v>7990</v>
      </c>
    </row>
    <row r="822" spans="1:15" ht="38.25">
      <c r="A822" s="6" t="s">
        <v>8178</v>
      </c>
      <c r="B822" s="6" t="s">
        <v>20</v>
      </c>
      <c r="C822" s="6" t="s">
        <v>8179</v>
      </c>
      <c r="D822" s="6" t="s">
        <v>4876</v>
      </c>
      <c r="E822" s="6" t="s">
        <v>1190</v>
      </c>
      <c r="F822" s="6" t="s">
        <v>8180</v>
      </c>
      <c r="G822" s="6" t="s">
        <v>16</v>
      </c>
      <c r="H822" s="6" t="s">
        <v>8181</v>
      </c>
      <c r="I822" s="6" t="s">
        <v>16</v>
      </c>
      <c r="J822" s="6" t="s">
        <v>7938</v>
      </c>
      <c r="K822" s="6" t="s">
        <v>16</v>
      </c>
      <c r="L822" s="7">
        <v>2.3500115248972602</v>
      </c>
      <c r="M822" s="6" t="s">
        <v>7041</v>
      </c>
      <c r="N822" s="7">
        <v>5614391.82534301</v>
      </c>
      <c r="O822" s="6" t="s">
        <v>7990</v>
      </c>
    </row>
    <row r="823" spans="1:15" ht="25.5">
      <c r="A823" s="6" t="s">
        <v>2014</v>
      </c>
      <c r="B823" s="6" t="s">
        <v>20</v>
      </c>
      <c r="C823" s="6" t="s">
        <v>2015</v>
      </c>
      <c r="D823" s="6" t="s">
        <v>4876</v>
      </c>
      <c r="E823" s="6" t="s">
        <v>48</v>
      </c>
      <c r="F823" s="6" t="s">
        <v>8182</v>
      </c>
      <c r="G823" s="6" t="s">
        <v>16</v>
      </c>
      <c r="H823" s="6" t="s">
        <v>7345</v>
      </c>
      <c r="I823" s="6" t="s">
        <v>16</v>
      </c>
      <c r="J823" s="6" t="s">
        <v>7938</v>
      </c>
      <c r="K823" s="6" t="s">
        <v>16</v>
      </c>
      <c r="L823" s="7">
        <v>2.3466024768402298</v>
      </c>
      <c r="M823" s="6" t="s">
        <v>7041</v>
      </c>
      <c r="N823" s="7">
        <v>5614394.1719454899</v>
      </c>
      <c r="O823" s="6" t="s">
        <v>7990</v>
      </c>
    </row>
    <row r="824" spans="1:15" ht="14.25">
      <c r="A824" s="6" t="s">
        <v>8183</v>
      </c>
      <c r="B824" s="6" t="s">
        <v>20</v>
      </c>
      <c r="C824" s="6" t="s">
        <v>8184</v>
      </c>
      <c r="D824" s="6" t="s">
        <v>4876</v>
      </c>
      <c r="E824" s="6" t="s">
        <v>48</v>
      </c>
      <c r="F824" s="6" t="s">
        <v>6586</v>
      </c>
      <c r="G824" s="6" t="s">
        <v>16</v>
      </c>
      <c r="H824" s="6" t="s">
        <v>4124</v>
      </c>
      <c r="I824" s="6" t="s">
        <v>16</v>
      </c>
      <c r="J824" s="6" t="s">
        <v>8185</v>
      </c>
      <c r="K824" s="6" t="s">
        <v>16</v>
      </c>
      <c r="L824" s="7">
        <v>2.31876733442826</v>
      </c>
      <c r="M824" s="6" t="s">
        <v>7041</v>
      </c>
      <c r="N824" s="7">
        <v>5614396.4907128196</v>
      </c>
      <c r="O824" s="6" t="s">
        <v>7990</v>
      </c>
    </row>
    <row r="825" spans="1:15" ht="51">
      <c r="A825" s="6" t="s">
        <v>8186</v>
      </c>
      <c r="B825" s="6" t="s">
        <v>27</v>
      </c>
      <c r="C825" s="6" t="s">
        <v>8187</v>
      </c>
      <c r="D825" s="6" t="s">
        <v>4909</v>
      </c>
      <c r="E825" s="6" t="s">
        <v>76</v>
      </c>
      <c r="F825" s="6" t="s">
        <v>8188</v>
      </c>
      <c r="G825" s="6" t="s">
        <v>16</v>
      </c>
      <c r="H825" s="6" t="s">
        <v>8189</v>
      </c>
      <c r="I825" s="6" t="s">
        <v>16</v>
      </c>
      <c r="J825" s="6" t="s">
        <v>3473</v>
      </c>
      <c r="K825" s="6" t="s">
        <v>16</v>
      </c>
      <c r="L825" s="7">
        <v>2.1486548210241398</v>
      </c>
      <c r="M825" s="6" t="s">
        <v>7041</v>
      </c>
      <c r="N825" s="7">
        <v>5614398.63936764</v>
      </c>
      <c r="O825" s="6" t="s">
        <v>7990</v>
      </c>
    </row>
    <row r="826" spans="1:15" ht="25.5">
      <c r="A826" s="6" t="s">
        <v>8190</v>
      </c>
      <c r="B826" s="6" t="s">
        <v>20</v>
      </c>
      <c r="C826" s="6" t="s">
        <v>8191</v>
      </c>
      <c r="D826" s="6" t="s">
        <v>4876</v>
      </c>
      <c r="E826" s="6" t="s">
        <v>48</v>
      </c>
      <c r="F826" s="6" t="s">
        <v>8192</v>
      </c>
      <c r="G826" s="6" t="s">
        <v>16</v>
      </c>
      <c r="H826" s="6" t="s">
        <v>8193</v>
      </c>
      <c r="I826" s="6" t="s">
        <v>16</v>
      </c>
      <c r="J826" s="6" t="s">
        <v>4953</v>
      </c>
      <c r="K826" s="6" t="s">
        <v>16</v>
      </c>
      <c r="L826" s="7">
        <v>2.1212933740444102</v>
      </c>
      <c r="M826" s="6" t="s">
        <v>7041</v>
      </c>
      <c r="N826" s="7">
        <v>5614400.7606610199</v>
      </c>
      <c r="O826" s="6" t="s">
        <v>7990</v>
      </c>
    </row>
    <row r="827" spans="1:15" ht="14.25">
      <c r="A827" s="6" t="s">
        <v>8194</v>
      </c>
      <c r="B827" s="6" t="s">
        <v>27</v>
      </c>
      <c r="C827" s="6" t="s">
        <v>8195</v>
      </c>
      <c r="D827" s="6" t="s">
        <v>4876</v>
      </c>
      <c r="E827" s="6" t="s">
        <v>99</v>
      </c>
      <c r="F827" s="6" t="s">
        <v>8196</v>
      </c>
      <c r="G827" s="6" t="s">
        <v>16</v>
      </c>
      <c r="H827" s="6" t="s">
        <v>8197</v>
      </c>
      <c r="I827" s="6" t="s">
        <v>16</v>
      </c>
      <c r="J827" s="6" t="s">
        <v>8198</v>
      </c>
      <c r="K827" s="6" t="s">
        <v>16</v>
      </c>
      <c r="L827" s="7">
        <v>2.1143959790214102</v>
      </c>
      <c r="M827" s="6" t="s">
        <v>7041</v>
      </c>
      <c r="N827" s="7">
        <v>5614402.8750569997</v>
      </c>
      <c r="O827" s="6" t="s">
        <v>7990</v>
      </c>
    </row>
    <row r="828" spans="1:15" ht="14.25">
      <c r="A828" s="6" t="s">
        <v>8199</v>
      </c>
      <c r="B828" s="6" t="s">
        <v>27</v>
      </c>
      <c r="C828" s="6" t="s">
        <v>8200</v>
      </c>
      <c r="D828" s="6" t="s">
        <v>4871</v>
      </c>
      <c r="E828" s="6" t="s">
        <v>1673</v>
      </c>
      <c r="F828" s="6" t="s">
        <v>8201</v>
      </c>
      <c r="G828" s="6" t="s">
        <v>16</v>
      </c>
      <c r="H828" s="6" t="s">
        <v>3479</v>
      </c>
      <c r="I828" s="6" t="s">
        <v>16</v>
      </c>
      <c r="J828" s="6" t="s">
        <v>3496</v>
      </c>
      <c r="K828" s="6" t="s">
        <v>16</v>
      </c>
      <c r="L828" s="7">
        <v>1.6037027904710801</v>
      </c>
      <c r="M828" s="6" t="s">
        <v>7041</v>
      </c>
      <c r="N828" s="7">
        <v>5614404.4787597898</v>
      </c>
      <c r="O828" s="6" t="s">
        <v>7990</v>
      </c>
    </row>
    <row r="829" spans="1:15" ht="14.25">
      <c r="A829" s="6" t="s">
        <v>8202</v>
      </c>
      <c r="B829" s="6" t="s">
        <v>20</v>
      </c>
      <c r="C829" s="6" t="s">
        <v>8203</v>
      </c>
      <c r="D829" s="6" t="s">
        <v>4876</v>
      </c>
      <c r="E829" s="6" t="s">
        <v>48</v>
      </c>
      <c r="F829" s="6" t="s">
        <v>7257</v>
      </c>
      <c r="G829" s="6" t="s">
        <v>16</v>
      </c>
      <c r="H829" s="6" t="s">
        <v>8204</v>
      </c>
      <c r="I829" s="6" t="s">
        <v>16</v>
      </c>
      <c r="J829" s="6" t="s">
        <v>8205</v>
      </c>
      <c r="K829" s="6" t="s">
        <v>16</v>
      </c>
      <c r="L829" s="7">
        <v>1.5829686229937101</v>
      </c>
      <c r="M829" s="6" t="s">
        <v>7041</v>
      </c>
      <c r="N829" s="7">
        <v>5614406.0617284104</v>
      </c>
      <c r="O829" s="6" t="s">
        <v>7990</v>
      </c>
    </row>
    <row r="830" spans="1:15" ht="51">
      <c r="A830" s="6" t="s">
        <v>8206</v>
      </c>
      <c r="B830" s="6" t="s">
        <v>27</v>
      </c>
      <c r="C830" s="6" t="s">
        <v>8207</v>
      </c>
      <c r="D830" s="6" t="s">
        <v>4909</v>
      </c>
      <c r="E830" s="6" t="s">
        <v>76</v>
      </c>
      <c r="F830" s="6" t="s">
        <v>8208</v>
      </c>
      <c r="G830" s="6" t="s">
        <v>16</v>
      </c>
      <c r="H830" s="6" t="s">
        <v>8209</v>
      </c>
      <c r="I830" s="6" t="s">
        <v>16</v>
      </c>
      <c r="J830" s="6" t="s">
        <v>8210</v>
      </c>
      <c r="K830" s="6" t="s">
        <v>16</v>
      </c>
      <c r="L830" s="7">
        <v>1.4941334965114299</v>
      </c>
      <c r="M830" s="6" t="s">
        <v>7041</v>
      </c>
      <c r="N830" s="7">
        <v>5614407.5558619099</v>
      </c>
      <c r="O830" s="6" t="s">
        <v>7990</v>
      </c>
    </row>
    <row r="831" spans="1:15" ht="14.25">
      <c r="A831" s="6" t="s">
        <v>8211</v>
      </c>
      <c r="B831" s="6" t="s">
        <v>20</v>
      </c>
      <c r="C831" s="6" t="s">
        <v>8212</v>
      </c>
      <c r="D831" s="6" t="s">
        <v>4876</v>
      </c>
      <c r="E831" s="6" t="s">
        <v>48</v>
      </c>
      <c r="F831" s="6" t="s">
        <v>8213</v>
      </c>
      <c r="G831" s="6" t="s">
        <v>16</v>
      </c>
      <c r="H831" s="6" t="s">
        <v>8214</v>
      </c>
      <c r="I831" s="6" t="s">
        <v>16</v>
      </c>
      <c r="J831" s="6" t="s">
        <v>8210</v>
      </c>
      <c r="K831" s="6" t="s">
        <v>16</v>
      </c>
      <c r="L831" s="7">
        <v>1.48981726824969</v>
      </c>
      <c r="M831" s="6" t="s">
        <v>7041</v>
      </c>
      <c r="N831" s="7">
        <v>5614409.04567918</v>
      </c>
      <c r="O831" s="6" t="s">
        <v>7990</v>
      </c>
    </row>
    <row r="832" spans="1:15" ht="14.25">
      <c r="A832" s="6" t="s">
        <v>3028</v>
      </c>
      <c r="B832" s="6" t="s">
        <v>27</v>
      </c>
      <c r="C832" s="6" t="s">
        <v>3029</v>
      </c>
      <c r="D832" s="6" t="s">
        <v>4876</v>
      </c>
      <c r="E832" s="6" t="s">
        <v>3030</v>
      </c>
      <c r="F832" s="6" t="s">
        <v>8215</v>
      </c>
      <c r="G832" s="6" t="s">
        <v>16</v>
      </c>
      <c r="H832" s="6" t="s">
        <v>8216</v>
      </c>
      <c r="I832" s="6" t="s">
        <v>16</v>
      </c>
      <c r="J832" s="6" t="s">
        <v>4666</v>
      </c>
      <c r="K832" s="6" t="s">
        <v>16</v>
      </c>
      <c r="L832" s="7">
        <v>1.44176855033167</v>
      </c>
      <c r="M832" s="6" t="s">
        <v>7041</v>
      </c>
      <c r="N832" s="7">
        <v>5614410.4874477303</v>
      </c>
      <c r="O832" s="6" t="s">
        <v>7990</v>
      </c>
    </row>
    <row r="833" spans="1:15" ht="25.5">
      <c r="A833" s="6" t="s">
        <v>8217</v>
      </c>
      <c r="B833" s="6" t="s">
        <v>20</v>
      </c>
      <c r="C833" s="6" t="s">
        <v>8218</v>
      </c>
      <c r="D833" s="6" t="s">
        <v>4876</v>
      </c>
      <c r="E833" s="6" t="s">
        <v>48</v>
      </c>
      <c r="F833" s="6" t="s">
        <v>7685</v>
      </c>
      <c r="G833" s="6" t="s">
        <v>16</v>
      </c>
      <c r="H833" s="6" t="s">
        <v>8219</v>
      </c>
      <c r="I833" s="6" t="s">
        <v>16</v>
      </c>
      <c r="J833" s="6" t="s">
        <v>7747</v>
      </c>
      <c r="K833" s="6" t="s">
        <v>16</v>
      </c>
      <c r="L833" s="7">
        <v>1.4087235037246599</v>
      </c>
      <c r="M833" s="6" t="s">
        <v>7041</v>
      </c>
      <c r="N833" s="7">
        <v>5614411.8961712299</v>
      </c>
      <c r="O833" s="6" t="s">
        <v>7990</v>
      </c>
    </row>
    <row r="834" spans="1:15" ht="14.25">
      <c r="A834" s="6" t="s">
        <v>8220</v>
      </c>
      <c r="B834" s="6" t="s">
        <v>20</v>
      </c>
      <c r="C834" s="6" t="s">
        <v>8221</v>
      </c>
      <c r="D834" s="6" t="s">
        <v>4876</v>
      </c>
      <c r="E834" s="6" t="s">
        <v>48</v>
      </c>
      <c r="F834" s="6" t="s">
        <v>8222</v>
      </c>
      <c r="G834" s="6" t="s">
        <v>16</v>
      </c>
      <c r="H834" s="6" t="s">
        <v>8223</v>
      </c>
      <c r="I834" s="6" t="s">
        <v>16</v>
      </c>
      <c r="J834" s="6" t="s">
        <v>6616</v>
      </c>
      <c r="K834" s="6" t="s">
        <v>16</v>
      </c>
      <c r="L834" s="7">
        <v>1.4023108731835501</v>
      </c>
      <c r="M834" s="6" t="s">
        <v>7041</v>
      </c>
      <c r="N834" s="7">
        <v>5614413.2984820995</v>
      </c>
      <c r="O834" s="6" t="s">
        <v>7990</v>
      </c>
    </row>
    <row r="835" spans="1:15" ht="14.25">
      <c r="A835" s="6" t="s">
        <v>8224</v>
      </c>
      <c r="B835" s="6" t="s">
        <v>20</v>
      </c>
      <c r="C835" s="6" t="s">
        <v>8225</v>
      </c>
      <c r="D835" s="6" t="s">
        <v>4876</v>
      </c>
      <c r="E835" s="6" t="s">
        <v>48</v>
      </c>
      <c r="F835" s="6" t="s">
        <v>8226</v>
      </c>
      <c r="G835" s="6" t="s">
        <v>16</v>
      </c>
      <c r="H835" s="6" t="s">
        <v>3559</v>
      </c>
      <c r="I835" s="6" t="s">
        <v>16</v>
      </c>
      <c r="J835" s="6" t="s">
        <v>8227</v>
      </c>
      <c r="K835" s="6" t="s">
        <v>16</v>
      </c>
      <c r="L835" s="7">
        <v>1.35437933477245</v>
      </c>
      <c r="M835" s="6" t="s">
        <v>7041</v>
      </c>
      <c r="N835" s="7">
        <v>5614414.6528614396</v>
      </c>
      <c r="O835" s="6" t="s">
        <v>7990</v>
      </c>
    </row>
    <row r="836" spans="1:15" ht="14.25">
      <c r="A836" s="6" t="s">
        <v>8228</v>
      </c>
      <c r="B836" s="6" t="s">
        <v>627</v>
      </c>
      <c r="C836" s="6" t="s">
        <v>8229</v>
      </c>
      <c r="D836" s="6" t="s">
        <v>5108</v>
      </c>
      <c r="E836" s="6" t="s">
        <v>514</v>
      </c>
      <c r="F836" s="6" t="s">
        <v>8230</v>
      </c>
      <c r="G836" s="6" t="s">
        <v>16</v>
      </c>
      <c r="H836" s="6" t="s">
        <v>4710</v>
      </c>
      <c r="I836" s="6" t="s">
        <v>16</v>
      </c>
      <c r="J836" s="6" t="s">
        <v>5077</v>
      </c>
      <c r="K836" s="6" t="s">
        <v>16</v>
      </c>
      <c r="L836" s="7">
        <v>1.16578026675738</v>
      </c>
      <c r="M836" s="6" t="s">
        <v>7041</v>
      </c>
      <c r="N836" s="7">
        <v>5614415.8186416999</v>
      </c>
      <c r="O836" s="6" t="s">
        <v>7990</v>
      </c>
    </row>
    <row r="837" spans="1:15" ht="14.25">
      <c r="A837" s="6" t="s">
        <v>2365</v>
      </c>
      <c r="B837" s="6" t="s">
        <v>627</v>
      </c>
      <c r="C837" s="6" t="s">
        <v>2366</v>
      </c>
      <c r="D837" s="6" t="s">
        <v>4876</v>
      </c>
      <c r="E837" s="6" t="s">
        <v>61</v>
      </c>
      <c r="F837" s="6" t="s">
        <v>8231</v>
      </c>
      <c r="G837" s="6" t="s">
        <v>16</v>
      </c>
      <c r="H837" s="6" t="s">
        <v>2367</v>
      </c>
      <c r="I837" s="6" t="s">
        <v>16</v>
      </c>
      <c r="J837" s="6" t="s">
        <v>8232</v>
      </c>
      <c r="K837" s="6" t="s">
        <v>16</v>
      </c>
      <c r="L837" s="7">
        <v>1.10821087086813</v>
      </c>
      <c r="M837" s="6" t="s">
        <v>7041</v>
      </c>
      <c r="N837" s="7">
        <v>5614416.9268525802</v>
      </c>
      <c r="O837" s="6" t="s">
        <v>7990</v>
      </c>
    </row>
    <row r="838" spans="1:15" ht="14.25">
      <c r="A838" s="6" t="s">
        <v>2810</v>
      </c>
      <c r="B838" s="6" t="s">
        <v>27</v>
      </c>
      <c r="C838" s="6" t="s">
        <v>2811</v>
      </c>
      <c r="D838" s="6" t="s">
        <v>4876</v>
      </c>
      <c r="E838" s="6" t="s">
        <v>76</v>
      </c>
      <c r="F838" s="6" t="s">
        <v>8233</v>
      </c>
      <c r="G838" s="6" t="s">
        <v>16</v>
      </c>
      <c r="H838" s="6" t="s">
        <v>8234</v>
      </c>
      <c r="I838" s="6" t="s">
        <v>16</v>
      </c>
      <c r="J838" s="6" t="s">
        <v>8235</v>
      </c>
      <c r="K838" s="6" t="s">
        <v>16</v>
      </c>
      <c r="L838" s="7">
        <v>1.08692218801324</v>
      </c>
      <c r="M838" s="6" t="s">
        <v>7041</v>
      </c>
      <c r="N838" s="7">
        <v>5614418.0137747601</v>
      </c>
      <c r="O838" s="6" t="s">
        <v>7990</v>
      </c>
    </row>
    <row r="839" spans="1:15" ht="25.5">
      <c r="A839" s="6" t="s">
        <v>8236</v>
      </c>
      <c r="B839" s="6" t="s">
        <v>20</v>
      </c>
      <c r="C839" s="6" t="s">
        <v>8237</v>
      </c>
      <c r="D839" s="6" t="s">
        <v>4876</v>
      </c>
      <c r="E839" s="6" t="s">
        <v>1585</v>
      </c>
      <c r="F839" s="6" t="s">
        <v>7860</v>
      </c>
      <c r="G839" s="6" t="s">
        <v>16</v>
      </c>
      <c r="H839" s="6" t="s">
        <v>4231</v>
      </c>
      <c r="I839" s="6" t="s">
        <v>16</v>
      </c>
      <c r="J839" s="6" t="s">
        <v>8238</v>
      </c>
      <c r="K839" s="6" t="s">
        <v>16</v>
      </c>
      <c r="L839" s="7">
        <v>0.95948993148755402</v>
      </c>
      <c r="M839" s="6" t="s">
        <v>7041</v>
      </c>
      <c r="N839" s="7">
        <v>5614418.9732646998</v>
      </c>
      <c r="O839" s="6" t="s">
        <v>7990</v>
      </c>
    </row>
    <row r="840" spans="1:15" ht="51">
      <c r="A840" s="6" t="s">
        <v>8239</v>
      </c>
      <c r="B840" s="6" t="s">
        <v>20</v>
      </c>
      <c r="C840" s="6" t="s">
        <v>8240</v>
      </c>
      <c r="D840" s="6" t="s">
        <v>4909</v>
      </c>
      <c r="E840" s="6" t="s">
        <v>1673</v>
      </c>
      <c r="F840" s="6" t="s">
        <v>8241</v>
      </c>
      <c r="G840" s="6" t="s">
        <v>4946</v>
      </c>
      <c r="H840" s="6" t="s">
        <v>3576</v>
      </c>
      <c r="I840" s="6" t="s">
        <v>8242</v>
      </c>
      <c r="J840" s="6" t="s">
        <v>8243</v>
      </c>
      <c r="K840" s="6" t="s">
        <v>4720</v>
      </c>
      <c r="L840" s="7">
        <v>0.95040998339775995</v>
      </c>
      <c r="M840" s="6" t="s">
        <v>7041</v>
      </c>
      <c r="N840" s="7">
        <v>5614419.9236746803</v>
      </c>
      <c r="O840" s="6" t="s">
        <v>7990</v>
      </c>
    </row>
    <row r="841" spans="1:15" ht="14.25">
      <c r="A841" s="6" t="s">
        <v>8244</v>
      </c>
      <c r="B841" s="6" t="s">
        <v>20</v>
      </c>
      <c r="C841" s="6" t="s">
        <v>8245</v>
      </c>
      <c r="D841" s="6" t="s">
        <v>4876</v>
      </c>
      <c r="E841" s="6" t="s">
        <v>48</v>
      </c>
      <c r="F841" s="6" t="s">
        <v>8246</v>
      </c>
      <c r="G841" s="6" t="s">
        <v>16</v>
      </c>
      <c r="H841" s="6" t="s">
        <v>3449</v>
      </c>
      <c r="I841" s="6" t="s">
        <v>16</v>
      </c>
      <c r="J841" s="6" t="s">
        <v>8243</v>
      </c>
      <c r="K841" s="6" t="s">
        <v>16</v>
      </c>
      <c r="L841" s="7">
        <v>0.94854480091077498</v>
      </c>
      <c r="M841" s="6" t="s">
        <v>7041</v>
      </c>
      <c r="N841" s="7">
        <v>5614420.8722194796</v>
      </c>
      <c r="O841" s="6" t="s">
        <v>7990</v>
      </c>
    </row>
    <row r="842" spans="1:15" ht="25.5">
      <c r="A842" s="6" t="s">
        <v>8247</v>
      </c>
      <c r="B842" s="6" t="s">
        <v>27</v>
      </c>
      <c r="C842" s="6" t="s">
        <v>8248</v>
      </c>
      <c r="D842" s="6" t="s">
        <v>4909</v>
      </c>
      <c r="E842" s="6" t="s">
        <v>76</v>
      </c>
      <c r="F842" s="6" t="s">
        <v>8249</v>
      </c>
      <c r="G842" s="6" t="s">
        <v>16</v>
      </c>
      <c r="H842" s="6" t="s">
        <v>8250</v>
      </c>
      <c r="I842" s="6" t="s">
        <v>16</v>
      </c>
      <c r="J842" s="6" t="s">
        <v>3551</v>
      </c>
      <c r="K842" s="6" t="s">
        <v>16</v>
      </c>
      <c r="L842" s="7">
        <v>0.83204648155232297</v>
      </c>
      <c r="M842" s="6" t="s">
        <v>7041</v>
      </c>
      <c r="N842" s="7">
        <v>5614421.7042659596</v>
      </c>
      <c r="O842" s="6" t="s">
        <v>7990</v>
      </c>
    </row>
    <row r="843" spans="1:15" ht="25.5">
      <c r="A843" s="6" t="s">
        <v>8251</v>
      </c>
      <c r="B843" s="6" t="s">
        <v>20</v>
      </c>
      <c r="C843" s="6" t="s">
        <v>8252</v>
      </c>
      <c r="D843" s="6" t="s">
        <v>4876</v>
      </c>
      <c r="E843" s="6" t="s">
        <v>1190</v>
      </c>
      <c r="F843" s="6" t="s">
        <v>8253</v>
      </c>
      <c r="G843" s="6" t="s">
        <v>16</v>
      </c>
      <c r="H843" s="6" t="s">
        <v>8254</v>
      </c>
      <c r="I843" s="6" t="s">
        <v>16</v>
      </c>
      <c r="J843" s="6" t="s">
        <v>8242</v>
      </c>
      <c r="K843" s="6" t="s">
        <v>16</v>
      </c>
      <c r="L843" s="7">
        <v>0.643764382795184</v>
      </c>
      <c r="M843" s="6" t="s">
        <v>7041</v>
      </c>
      <c r="N843" s="7">
        <v>5614422.3480303399</v>
      </c>
      <c r="O843" s="6" t="s">
        <v>7990</v>
      </c>
    </row>
    <row r="844" spans="1:15" ht="14.25">
      <c r="A844" s="6" t="s">
        <v>8255</v>
      </c>
      <c r="B844" s="6" t="s">
        <v>627</v>
      </c>
      <c r="C844" s="6" t="s">
        <v>8256</v>
      </c>
      <c r="D844" s="6" t="s">
        <v>5108</v>
      </c>
      <c r="E844" s="6" t="s">
        <v>48</v>
      </c>
      <c r="F844" s="6" t="s">
        <v>7993</v>
      </c>
      <c r="G844" s="6" t="s">
        <v>16</v>
      </c>
      <c r="H844" s="6" t="s">
        <v>8257</v>
      </c>
      <c r="I844" s="6" t="s">
        <v>16</v>
      </c>
      <c r="J844" s="6" t="s">
        <v>3624</v>
      </c>
      <c r="K844" s="6" t="s">
        <v>16</v>
      </c>
      <c r="L844" s="7">
        <v>0.54820817044265702</v>
      </c>
      <c r="M844" s="6" t="s">
        <v>7041</v>
      </c>
      <c r="N844" s="7">
        <v>5614422.8962385096</v>
      </c>
      <c r="O844" s="6" t="s">
        <v>7990</v>
      </c>
    </row>
    <row r="845" spans="1:15" ht="25.5">
      <c r="A845" s="6" t="s">
        <v>8258</v>
      </c>
      <c r="B845" s="6" t="s">
        <v>627</v>
      </c>
      <c r="C845" s="6" t="s">
        <v>8259</v>
      </c>
      <c r="D845" s="6" t="s">
        <v>4876</v>
      </c>
      <c r="E845" s="6" t="s">
        <v>8260</v>
      </c>
      <c r="F845" s="6" t="s">
        <v>8261</v>
      </c>
      <c r="G845" s="6" t="s">
        <v>16</v>
      </c>
      <c r="H845" s="6" t="s">
        <v>8262</v>
      </c>
      <c r="I845" s="6" t="s">
        <v>16</v>
      </c>
      <c r="J845" s="6" t="s">
        <v>3648</v>
      </c>
      <c r="K845" s="6" t="s">
        <v>16</v>
      </c>
      <c r="L845" s="7">
        <v>0.47743883169344697</v>
      </c>
      <c r="M845" s="6" t="s">
        <v>7041</v>
      </c>
      <c r="N845" s="7">
        <v>5614423.3736773496</v>
      </c>
      <c r="O845" s="6" t="s">
        <v>7990</v>
      </c>
    </row>
    <row r="846" spans="1:15" ht="14.25">
      <c r="A846" s="6" t="s">
        <v>8263</v>
      </c>
      <c r="B846" s="6" t="s">
        <v>20</v>
      </c>
      <c r="C846" s="6" t="s">
        <v>8264</v>
      </c>
      <c r="D846" s="6" t="s">
        <v>4876</v>
      </c>
      <c r="E846" s="6" t="s">
        <v>44</v>
      </c>
      <c r="F846" s="6" t="s">
        <v>8265</v>
      </c>
      <c r="G846" s="6" t="s">
        <v>16</v>
      </c>
      <c r="H846" s="6" t="s">
        <v>8205</v>
      </c>
      <c r="I846" s="6" t="s">
        <v>16</v>
      </c>
      <c r="J846" s="6" t="s">
        <v>8266</v>
      </c>
      <c r="K846" s="6" t="s">
        <v>16</v>
      </c>
      <c r="L846" s="7">
        <v>0.45598259790928097</v>
      </c>
      <c r="M846" s="6" t="s">
        <v>7041</v>
      </c>
      <c r="N846" s="7">
        <v>5614423.8296599397</v>
      </c>
      <c r="O846" s="6" t="s">
        <v>7990</v>
      </c>
    </row>
    <row r="847" spans="1:15" ht="14.25">
      <c r="A847" s="6" t="s">
        <v>8267</v>
      </c>
      <c r="B847" s="6" t="s">
        <v>627</v>
      </c>
      <c r="C847" s="6" t="s">
        <v>8268</v>
      </c>
      <c r="D847" s="6" t="s">
        <v>4876</v>
      </c>
      <c r="E847" s="6" t="s">
        <v>48</v>
      </c>
      <c r="F847" s="6" t="s">
        <v>8269</v>
      </c>
      <c r="G847" s="6" t="s">
        <v>16</v>
      </c>
      <c r="H847" s="6" t="s">
        <v>4674</v>
      </c>
      <c r="I847" s="6" t="s">
        <v>16</v>
      </c>
      <c r="J847" s="6" t="s">
        <v>3756</v>
      </c>
      <c r="K847" s="6" t="s">
        <v>16</v>
      </c>
      <c r="L847" s="7">
        <v>0.31476067202449198</v>
      </c>
      <c r="M847" s="6" t="s">
        <v>7041</v>
      </c>
      <c r="N847" s="7">
        <v>5614424.1444206201</v>
      </c>
      <c r="O847" s="6" t="s">
        <v>7990</v>
      </c>
    </row>
    <row r="848" spans="1:15" ht="25.5">
      <c r="A848" s="6" t="s">
        <v>8270</v>
      </c>
      <c r="B848" s="6" t="s">
        <v>627</v>
      </c>
      <c r="C848" s="6" t="s">
        <v>8271</v>
      </c>
      <c r="D848" s="6" t="s">
        <v>4876</v>
      </c>
      <c r="E848" s="6" t="s">
        <v>8260</v>
      </c>
      <c r="F848" s="6" t="s">
        <v>8272</v>
      </c>
      <c r="G848" s="6" t="s">
        <v>16</v>
      </c>
      <c r="H848" s="6" t="s">
        <v>8273</v>
      </c>
      <c r="I848" s="6" t="s">
        <v>16</v>
      </c>
      <c r="J848" s="6" t="s">
        <v>3797</v>
      </c>
      <c r="K848" s="6" t="s">
        <v>16</v>
      </c>
      <c r="L848" s="7">
        <v>0.26231998969152298</v>
      </c>
      <c r="M848" s="6" t="s">
        <v>7041</v>
      </c>
      <c r="N848" s="7">
        <v>5614424.4067406096</v>
      </c>
      <c r="O848" s="6" t="s">
        <v>7990</v>
      </c>
    </row>
    <row r="849" spans="1:15" ht="14.25">
      <c r="A849" s="6" t="s">
        <v>8274</v>
      </c>
      <c r="B849" s="6" t="s">
        <v>627</v>
      </c>
      <c r="C849" s="6" t="s">
        <v>8275</v>
      </c>
      <c r="D849" s="6" t="s">
        <v>4876</v>
      </c>
      <c r="E849" s="6" t="s">
        <v>48</v>
      </c>
      <c r="F849" s="6" t="s">
        <v>8276</v>
      </c>
      <c r="G849" s="6" t="s">
        <v>16</v>
      </c>
      <c r="H849" s="6" t="s">
        <v>8277</v>
      </c>
      <c r="I849" s="6" t="s">
        <v>16</v>
      </c>
      <c r="J849" s="6" t="s">
        <v>3806</v>
      </c>
      <c r="K849" s="6" t="s">
        <v>16</v>
      </c>
      <c r="L849" s="7">
        <v>0.25388103587160699</v>
      </c>
      <c r="M849" s="6" t="s">
        <v>7041</v>
      </c>
      <c r="N849" s="7">
        <v>5614424.6606216403</v>
      </c>
      <c r="O849" s="6" t="s">
        <v>7990</v>
      </c>
    </row>
    <row r="850" spans="1:15" ht="14.25">
      <c r="A850" s="6" t="s">
        <v>8278</v>
      </c>
      <c r="B850" s="6" t="s">
        <v>627</v>
      </c>
      <c r="C850" s="6" t="s">
        <v>8279</v>
      </c>
      <c r="D850" s="6" t="s">
        <v>4876</v>
      </c>
      <c r="E850" s="6" t="s">
        <v>48</v>
      </c>
      <c r="F850" s="6" t="s">
        <v>8280</v>
      </c>
      <c r="G850" s="6" t="s">
        <v>16</v>
      </c>
      <c r="H850" s="6" t="s">
        <v>8281</v>
      </c>
      <c r="I850" s="6" t="s">
        <v>16</v>
      </c>
      <c r="J850" s="6" t="s">
        <v>3850</v>
      </c>
      <c r="K850" s="6" t="s">
        <v>16</v>
      </c>
      <c r="L850" s="7">
        <v>0.21425410170117101</v>
      </c>
      <c r="M850" s="6" t="s">
        <v>7041</v>
      </c>
      <c r="N850" s="7">
        <v>5614424.8748757401</v>
      </c>
      <c r="O850" s="6" t="s">
        <v>7990</v>
      </c>
    </row>
    <row r="851" spans="1:15" ht="14.25">
      <c r="A851" s="6" t="s">
        <v>8282</v>
      </c>
      <c r="B851" s="6" t="s">
        <v>627</v>
      </c>
      <c r="C851" s="6" t="s">
        <v>8283</v>
      </c>
      <c r="D851" s="6" t="s">
        <v>4876</v>
      </c>
      <c r="E851" s="6" t="s">
        <v>48</v>
      </c>
      <c r="F851" s="6" t="s">
        <v>7993</v>
      </c>
      <c r="G851" s="6" t="s">
        <v>16</v>
      </c>
      <c r="H851" s="6" t="s">
        <v>8284</v>
      </c>
      <c r="I851" s="6" t="s">
        <v>16</v>
      </c>
      <c r="J851" s="6" t="s">
        <v>3850</v>
      </c>
      <c r="K851" s="6" t="s">
        <v>16</v>
      </c>
      <c r="L851" s="7">
        <v>0.214212124016668</v>
      </c>
      <c r="M851" s="6" t="s">
        <v>7041</v>
      </c>
      <c r="N851" s="7">
        <v>5614425.08908787</v>
      </c>
      <c r="O851" s="6" t="s">
        <v>7990</v>
      </c>
    </row>
    <row r="852" spans="1:15" ht="14.25">
      <c r="A852" s="6" t="s">
        <v>8285</v>
      </c>
      <c r="B852" s="6" t="s">
        <v>20</v>
      </c>
      <c r="C852" s="6" t="s">
        <v>8286</v>
      </c>
      <c r="D852" s="6" t="s">
        <v>4876</v>
      </c>
      <c r="E852" s="6" t="s">
        <v>48</v>
      </c>
      <c r="F852" s="6" t="s">
        <v>7653</v>
      </c>
      <c r="G852" s="6" t="s">
        <v>16</v>
      </c>
      <c r="H852" s="6" t="s">
        <v>3743</v>
      </c>
      <c r="I852" s="6" t="s">
        <v>16</v>
      </c>
      <c r="J852" s="6" t="s">
        <v>3870</v>
      </c>
      <c r="K852" s="6" t="s">
        <v>16</v>
      </c>
      <c r="L852" s="7">
        <v>0.20327954353820901</v>
      </c>
      <c r="M852" s="6" t="s">
        <v>7041</v>
      </c>
      <c r="N852" s="7">
        <v>5614425.2923674099</v>
      </c>
      <c r="O852" s="6" t="s">
        <v>7990</v>
      </c>
    </row>
    <row r="853" spans="1:15" ht="14.25">
      <c r="A853" s="6" t="s">
        <v>8287</v>
      </c>
      <c r="B853" s="6" t="s">
        <v>627</v>
      </c>
      <c r="C853" s="6" t="s">
        <v>8288</v>
      </c>
      <c r="D853" s="6" t="s">
        <v>4876</v>
      </c>
      <c r="E853" s="6" t="s">
        <v>48</v>
      </c>
      <c r="F853" s="6" t="s">
        <v>8289</v>
      </c>
      <c r="G853" s="6" t="s">
        <v>16</v>
      </c>
      <c r="H853" s="6" t="s">
        <v>8290</v>
      </c>
      <c r="I853" s="6" t="s">
        <v>16</v>
      </c>
      <c r="J853" s="6" t="s">
        <v>3961</v>
      </c>
      <c r="K853" s="6" t="s">
        <v>16</v>
      </c>
      <c r="L853" s="7">
        <v>0.16119430848990901</v>
      </c>
      <c r="M853" s="6" t="s">
        <v>7041</v>
      </c>
      <c r="N853" s="7">
        <v>5614425.4535617204</v>
      </c>
      <c r="O853" s="6" t="s">
        <v>7990</v>
      </c>
    </row>
    <row r="854" spans="1:15" ht="14.25">
      <c r="A854" s="6" t="s">
        <v>1603</v>
      </c>
      <c r="B854" s="6" t="s">
        <v>20</v>
      </c>
      <c r="C854" s="6" t="s">
        <v>1604</v>
      </c>
      <c r="D854" s="6" t="s">
        <v>4876</v>
      </c>
      <c r="E854" s="6" t="s">
        <v>1190</v>
      </c>
      <c r="F854" s="6" t="s">
        <v>8291</v>
      </c>
      <c r="G854" s="6" t="s">
        <v>16</v>
      </c>
      <c r="H854" s="6" t="s">
        <v>8292</v>
      </c>
      <c r="I854" s="6" t="s">
        <v>16</v>
      </c>
      <c r="J854" s="6" t="s">
        <v>3992</v>
      </c>
      <c r="K854" s="6" t="s">
        <v>16</v>
      </c>
      <c r="L854" s="7">
        <v>0.13089586525805899</v>
      </c>
      <c r="M854" s="6" t="s">
        <v>7041</v>
      </c>
      <c r="N854" s="7">
        <v>5614425.58445758</v>
      </c>
      <c r="O854" s="6" t="s">
        <v>7990</v>
      </c>
    </row>
    <row r="855" spans="1:15" ht="25.5">
      <c r="A855" s="6" t="s">
        <v>8293</v>
      </c>
      <c r="B855" s="6" t="s">
        <v>20</v>
      </c>
      <c r="C855" s="6" t="s">
        <v>8294</v>
      </c>
      <c r="D855" s="6" t="s">
        <v>4876</v>
      </c>
      <c r="E855" s="6" t="s">
        <v>48</v>
      </c>
      <c r="F855" s="6" t="s">
        <v>8172</v>
      </c>
      <c r="G855" s="6" t="s">
        <v>16</v>
      </c>
      <c r="H855" s="6" t="s">
        <v>8295</v>
      </c>
      <c r="I855" s="6" t="s">
        <v>16</v>
      </c>
      <c r="J855" s="6" t="s">
        <v>3992</v>
      </c>
      <c r="K855" s="6" t="s">
        <v>16</v>
      </c>
      <c r="L855" s="7">
        <v>0.12993031806663399</v>
      </c>
      <c r="M855" s="6" t="s">
        <v>7041</v>
      </c>
      <c r="N855" s="7">
        <v>5614425.7143879002</v>
      </c>
      <c r="O855" s="6" t="s">
        <v>7990</v>
      </c>
    </row>
    <row r="856" spans="1:15" ht="14.25">
      <c r="A856" s="6" t="s">
        <v>8296</v>
      </c>
      <c r="B856" s="6" t="s">
        <v>627</v>
      </c>
      <c r="C856" s="6" t="s">
        <v>8297</v>
      </c>
      <c r="D856" s="6" t="s">
        <v>4876</v>
      </c>
      <c r="E856" s="6" t="s">
        <v>48</v>
      </c>
      <c r="F856" s="6" t="s">
        <v>8298</v>
      </c>
      <c r="G856" s="6" t="s">
        <v>16</v>
      </c>
      <c r="H856" s="6" t="s">
        <v>5146</v>
      </c>
      <c r="I856" s="6" t="s">
        <v>16</v>
      </c>
      <c r="J856" s="6" t="s">
        <v>3992</v>
      </c>
      <c r="K856" s="6" t="s">
        <v>16</v>
      </c>
      <c r="L856" s="7">
        <v>0.12924425326130501</v>
      </c>
      <c r="M856" s="6" t="s">
        <v>7041</v>
      </c>
      <c r="N856" s="7">
        <v>5614425.8436321598</v>
      </c>
      <c r="O856" s="6" t="s">
        <v>7990</v>
      </c>
    </row>
    <row r="857" spans="1:15" ht="14.25">
      <c r="A857" s="6" t="s">
        <v>8299</v>
      </c>
      <c r="B857" s="6" t="s">
        <v>20</v>
      </c>
      <c r="C857" s="6" t="s">
        <v>8300</v>
      </c>
      <c r="D857" s="6" t="s">
        <v>4876</v>
      </c>
      <c r="E857" s="6" t="s">
        <v>48</v>
      </c>
      <c r="F857" s="6" t="s">
        <v>7982</v>
      </c>
      <c r="G857" s="6" t="s">
        <v>16</v>
      </c>
      <c r="H857" s="6" t="s">
        <v>3961</v>
      </c>
      <c r="I857" s="6" t="s">
        <v>16</v>
      </c>
      <c r="J857" s="6" t="s">
        <v>4089</v>
      </c>
      <c r="K857" s="6" t="s">
        <v>16</v>
      </c>
      <c r="L857" s="7">
        <v>9.4099514898457498E-2</v>
      </c>
      <c r="M857" s="6" t="s">
        <v>7041</v>
      </c>
      <c r="N857" s="7">
        <v>5614425.9377316702</v>
      </c>
      <c r="O857" s="6" t="s">
        <v>7990</v>
      </c>
    </row>
    <row r="858" spans="1:15" ht="14.25">
      <c r="A858" s="6" t="s">
        <v>8301</v>
      </c>
      <c r="B858" s="6" t="s">
        <v>627</v>
      </c>
      <c r="C858" s="6" t="s">
        <v>8302</v>
      </c>
      <c r="D858" s="6" t="s">
        <v>4876</v>
      </c>
      <c r="E858" s="6" t="s">
        <v>48</v>
      </c>
      <c r="F858" s="6" t="s">
        <v>8289</v>
      </c>
      <c r="G858" s="6" t="s">
        <v>16</v>
      </c>
      <c r="H858" s="6" t="s">
        <v>8303</v>
      </c>
      <c r="I858" s="6" t="s">
        <v>16</v>
      </c>
      <c r="J858" s="6" t="s">
        <v>4089</v>
      </c>
      <c r="K858" s="6" t="s">
        <v>16</v>
      </c>
      <c r="L858" s="7">
        <v>8.6776269403734396E-2</v>
      </c>
      <c r="M858" s="6" t="s">
        <v>7041</v>
      </c>
      <c r="N858" s="7">
        <v>5614426.0245079398</v>
      </c>
      <c r="O858" s="6" t="s">
        <v>7990</v>
      </c>
    </row>
    <row r="859" spans="1:15" ht="25.5">
      <c r="A859" s="6" t="s">
        <v>8304</v>
      </c>
      <c r="B859" s="6" t="s">
        <v>627</v>
      </c>
      <c r="C859" s="6" t="s">
        <v>8305</v>
      </c>
      <c r="D859" s="6" t="s">
        <v>4876</v>
      </c>
      <c r="E859" s="6" t="s">
        <v>48</v>
      </c>
      <c r="F859" s="6" t="s">
        <v>8306</v>
      </c>
      <c r="G859" s="6" t="s">
        <v>16</v>
      </c>
      <c r="H859" s="6" t="s">
        <v>7197</v>
      </c>
      <c r="I859" s="6" t="s">
        <v>16</v>
      </c>
      <c r="J859" s="6" t="s">
        <v>4124</v>
      </c>
      <c r="K859" s="6" t="s">
        <v>16</v>
      </c>
      <c r="L859" s="7">
        <v>7.6067162405918903E-2</v>
      </c>
      <c r="M859" s="6" t="s">
        <v>7041</v>
      </c>
      <c r="N859" s="7">
        <v>5614426.1005750997</v>
      </c>
      <c r="O859" s="6" t="s">
        <v>7990</v>
      </c>
    </row>
    <row r="860" spans="1:15" ht="14.25">
      <c r="A860" s="6" t="s">
        <v>8307</v>
      </c>
      <c r="B860" s="6" t="s">
        <v>627</v>
      </c>
      <c r="C860" s="6" t="s">
        <v>8308</v>
      </c>
      <c r="D860" s="6" t="s">
        <v>4876</v>
      </c>
      <c r="E860" s="6" t="s">
        <v>8309</v>
      </c>
      <c r="F860" s="6" t="s">
        <v>8310</v>
      </c>
      <c r="G860" s="6" t="s">
        <v>16</v>
      </c>
      <c r="H860" s="6" t="s">
        <v>4979</v>
      </c>
      <c r="I860" s="6" t="s">
        <v>16</v>
      </c>
      <c r="J860" s="6" t="s">
        <v>4231</v>
      </c>
      <c r="K860" s="6" t="s">
        <v>16</v>
      </c>
      <c r="L860" s="7">
        <v>5.2071518581829603E-2</v>
      </c>
      <c r="M860" s="6" t="s">
        <v>7041</v>
      </c>
      <c r="N860" s="7">
        <v>5614426.1526466198</v>
      </c>
      <c r="O860" s="6" t="s">
        <v>7990</v>
      </c>
    </row>
    <row r="861" spans="1:15" ht="25.5">
      <c r="A861" s="6" t="s">
        <v>8311</v>
      </c>
      <c r="B861" s="6" t="s">
        <v>627</v>
      </c>
      <c r="C861" s="6" t="s">
        <v>8312</v>
      </c>
      <c r="D861" s="6" t="s">
        <v>4876</v>
      </c>
      <c r="E861" s="6" t="s">
        <v>48</v>
      </c>
      <c r="F861" s="6" t="s">
        <v>8313</v>
      </c>
      <c r="G861" s="6" t="s">
        <v>16</v>
      </c>
      <c r="H861" s="6" t="s">
        <v>8314</v>
      </c>
      <c r="I861" s="6" t="s">
        <v>16</v>
      </c>
      <c r="J861" s="6" t="s">
        <v>4231</v>
      </c>
      <c r="K861" s="6" t="s">
        <v>16</v>
      </c>
      <c r="L861" s="7">
        <v>5.0373221403096601E-2</v>
      </c>
      <c r="M861" s="6" t="s">
        <v>7041</v>
      </c>
      <c r="N861" s="7">
        <v>5614426.2030198397</v>
      </c>
      <c r="O861" s="6" t="s">
        <v>7990</v>
      </c>
    </row>
    <row r="862" spans="1:15" ht="14.25">
      <c r="A862" s="6" t="s">
        <v>8315</v>
      </c>
      <c r="B862" s="6" t="s">
        <v>627</v>
      </c>
      <c r="C862" s="6" t="s">
        <v>8316</v>
      </c>
      <c r="D862" s="6" t="s">
        <v>4876</v>
      </c>
      <c r="E862" s="6" t="s">
        <v>48</v>
      </c>
      <c r="F862" s="6" t="s">
        <v>8313</v>
      </c>
      <c r="G862" s="6" t="s">
        <v>16</v>
      </c>
      <c r="H862" s="6" t="s">
        <v>8317</v>
      </c>
      <c r="I862" s="6" t="s">
        <v>16</v>
      </c>
      <c r="J862" s="6" t="s">
        <v>4231</v>
      </c>
      <c r="K862" s="6" t="s">
        <v>16</v>
      </c>
      <c r="L862" s="7">
        <v>4.6475293556428397E-2</v>
      </c>
      <c r="M862" s="6" t="s">
        <v>7041</v>
      </c>
      <c r="N862" s="7">
        <v>5614426.2494951403</v>
      </c>
      <c r="O862" s="6" t="s">
        <v>7990</v>
      </c>
    </row>
    <row r="863" spans="1:15" ht="25.5">
      <c r="A863" s="6" t="s">
        <v>8318</v>
      </c>
      <c r="B863" s="6" t="s">
        <v>27</v>
      </c>
      <c r="C863" s="6" t="s">
        <v>8319</v>
      </c>
      <c r="D863" s="6" t="s">
        <v>4909</v>
      </c>
      <c r="E863" s="6" t="s">
        <v>1673</v>
      </c>
      <c r="F863" s="6" t="s">
        <v>5605</v>
      </c>
      <c r="G863" s="6" t="s">
        <v>16</v>
      </c>
      <c r="H863" s="6" t="s">
        <v>4512</v>
      </c>
      <c r="I863" s="6" t="s">
        <v>16</v>
      </c>
      <c r="J863" s="6" t="s">
        <v>4279</v>
      </c>
      <c r="K863" s="6" t="s">
        <v>16</v>
      </c>
      <c r="L863" s="7">
        <v>3.9978747145314797E-2</v>
      </c>
      <c r="M863" s="6" t="s">
        <v>7041</v>
      </c>
      <c r="N863" s="7">
        <v>5614426.2894738801</v>
      </c>
      <c r="O863" s="6" t="s">
        <v>7990</v>
      </c>
    </row>
    <row r="864" spans="1:15" ht="25.5">
      <c r="A864" s="6" t="s">
        <v>8320</v>
      </c>
      <c r="B864" s="6" t="s">
        <v>627</v>
      </c>
      <c r="C864" s="6" t="s">
        <v>8321</v>
      </c>
      <c r="D864" s="6" t="s">
        <v>4876</v>
      </c>
      <c r="E864" s="6" t="s">
        <v>48</v>
      </c>
      <c r="F864" s="6" t="s">
        <v>8322</v>
      </c>
      <c r="G864" s="6" t="s">
        <v>16</v>
      </c>
      <c r="H864" s="6" t="s">
        <v>8323</v>
      </c>
      <c r="I864" s="6" t="s">
        <v>16</v>
      </c>
      <c r="J864" s="6" t="s">
        <v>4333</v>
      </c>
      <c r="K864" s="6" t="s">
        <v>16</v>
      </c>
      <c r="L864" s="7">
        <v>3.2952722207008601E-2</v>
      </c>
      <c r="M864" s="6" t="s">
        <v>7041</v>
      </c>
      <c r="N864" s="7">
        <v>5614426.3224266097</v>
      </c>
      <c r="O864" s="6" t="s">
        <v>7990</v>
      </c>
    </row>
    <row r="865" spans="1:15" ht="14.25">
      <c r="A865" s="6" t="s">
        <v>8324</v>
      </c>
      <c r="B865" s="6" t="s">
        <v>627</v>
      </c>
      <c r="C865" s="6" t="s">
        <v>8325</v>
      </c>
      <c r="D865" s="6" t="s">
        <v>4876</v>
      </c>
      <c r="E865" s="6" t="s">
        <v>48</v>
      </c>
      <c r="F865" s="6" t="s">
        <v>8326</v>
      </c>
      <c r="G865" s="6" t="s">
        <v>16</v>
      </c>
      <c r="H865" s="6" t="s">
        <v>8327</v>
      </c>
      <c r="I865" s="6" t="s">
        <v>16</v>
      </c>
      <c r="J865" s="6" t="s">
        <v>4333</v>
      </c>
      <c r="K865" s="6" t="s">
        <v>16</v>
      </c>
      <c r="L865" s="7">
        <v>2.5361237869079001E-2</v>
      </c>
      <c r="M865" s="6" t="s">
        <v>7041</v>
      </c>
      <c r="N865" s="7">
        <v>5614426.3477878403</v>
      </c>
      <c r="O865" s="6" t="s">
        <v>7990</v>
      </c>
    </row>
    <row r="866" spans="1:15" ht="25.5">
      <c r="A866" s="6" t="s">
        <v>8328</v>
      </c>
      <c r="B866" s="6" t="s">
        <v>20</v>
      </c>
      <c r="C866" s="6" t="s">
        <v>8329</v>
      </c>
      <c r="D866" s="6" t="s">
        <v>4876</v>
      </c>
      <c r="E866" s="6" t="s">
        <v>1190</v>
      </c>
      <c r="F866" s="6" t="s">
        <v>8330</v>
      </c>
      <c r="G866" s="6" t="s">
        <v>16</v>
      </c>
      <c r="H866" s="6" t="s">
        <v>8331</v>
      </c>
      <c r="I866" s="6" t="s">
        <v>16</v>
      </c>
      <c r="J866" s="6" t="s">
        <v>4400</v>
      </c>
      <c r="K866" s="6" t="s">
        <v>16</v>
      </c>
      <c r="L866" s="7">
        <v>1.9264612188529501E-2</v>
      </c>
      <c r="M866" s="6" t="s">
        <v>7041</v>
      </c>
      <c r="N866" s="7">
        <v>5614426.3670524601</v>
      </c>
      <c r="O866" s="6" t="s">
        <v>7990</v>
      </c>
    </row>
    <row r="867" spans="1:15" ht="14.25">
      <c r="A867" s="6" t="s">
        <v>8332</v>
      </c>
      <c r="B867" s="6" t="s">
        <v>20</v>
      </c>
      <c r="C867" s="6" t="s">
        <v>8333</v>
      </c>
      <c r="D867" s="6" t="s">
        <v>4876</v>
      </c>
      <c r="E867" s="6" t="s">
        <v>48</v>
      </c>
      <c r="F867" s="6" t="s">
        <v>8334</v>
      </c>
      <c r="G867" s="6" t="s">
        <v>16</v>
      </c>
      <c r="H867" s="6" t="s">
        <v>8335</v>
      </c>
      <c r="I867" s="6" t="s">
        <v>16</v>
      </c>
      <c r="J867" s="6" t="s">
        <v>4400</v>
      </c>
      <c r="K867" s="6" t="s">
        <v>16</v>
      </c>
      <c r="L867" s="7">
        <v>1.72564264178037E-2</v>
      </c>
      <c r="M867" s="6" t="s">
        <v>7041</v>
      </c>
      <c r="N867" s="7">
        <v>5614426.3843088802</v>
      </c>
      <c r="O867" s="6" t="s">
        <v>7990</v>
      </c>
    </row>
    <row r="868" spans="1:15" ht="14.25">
      <c r="A868" s="6" t="s">
        <v>8336</v>
      </c>
      <c r="B868" s="6" t="s">
        <v>627</v>
      </c>
      <c r="C868" s="6" t="s">
        <v>8337</v>
      </c>
      <c r="D868" s="6" t="s">
        <v>4876</v>
      </c>
      <c r="E868" s="6" t="s">
        <v>48</v>
      </c>
      <c r="F868" s="6" t="s">
        <v>8313</v>
      </c>
      <c r="G868" s="6" t="s">
        <v>16</v>
      </c>
      <c r="H868" s="6" t="s">
        <v>8338</v>
      </c>
      <c r="I868" s="6" t="s">
        <v>16</v>
      </c>
      <c r="J868" s="6" t="s">
        <v>4512</v>
      </c>
      <c r="K868" s="6" t="s">
        <v>16</v>
      </c>
      <c r="L868" s="7">
        <v>1.42993983852005E-2</v>
      </c>
      <c r="M868" s="6" t="s">
        <v>7041</v>
      </c>
      <c r="N868" s="7">
        <v>5614426.3986082803</v>
      </c>
      <c r="O868" s="6" t="s">
        <v>7990</v>
      </c>
    </row>
    <row r="869" spans="1:15" ht="14.25">
      <c r="A869" s="6" t="s">
        <v>8339</v>
      </c>
      <c r="B869" s="6" t="s">
        <v>627</v>
      </c>
      <c r="C869" s="6" t="s">
        <v>8340</v>
      </c>
      <c r="D869" s="6" t="s">
        <v>4876</v>
      </c>
      <c r="E869" s="6" t="s">
        <v>48</v>
      </c>
      <c r="F869" s="6" t="s">
        <v>8326</v>
      </c>
      <c r="G869" s="6" t="s">
        <v>16</v>
      </c>
      <c r="H869" s="6" t="s">
        <v>8341</v>
      </c>
      <c r="I869" s="6" t="s">
        <v>16</v>
      </c>
      <c r="J869" s="6" t="s">
        <v>4512</v>
      </c>
      <c r="K869" s="6" t="s">
        <v>16</v>
      </c>
      <c r="L869" s="7">
        <v>1.3144052571448E-2</v>
      </c>
      <c r="M869" s="6" t="s">
        <v>7041</v>
      </c>
      <c r="N869" s="7">
        <v>5614426.4117523301</v>
      </c>
      <c r="O869" s="6" t="s">
        <v>7990</v>
      </c>
    </row>
    <row r="870" spans="1:15" ht="14.25">
      <c r="A870" s="6" t="s">
        <v>8342</v>
      </c>
      <c r="B870" s="6" t="s">
        <v>627</v>
      </c>
      <c r="C870" s="6" t="s">
        <v>8343</v>
      </c>
      <c r="D870" s="6" t="s">
        <v>4876</v>
      </c>
      <c r="E870" s="6" t="s">
        <v>48</v>
      </c>
      <c r="F870" s="6" t="s">
        <v>8313</v>
      </c>
      <c r="G870" s="6" t="s">
        <v>16</v>
      </c>
      <c r="H870" s="6" t="s">
        <v>8344</v>
      </c>
      <c r="I870" s="6" t="s">
        <v>16</v>
      </c>
      <c r="J870" s="6" t="s">
        <v>4512</v>
      </c>
      <c r="K870" s="6" t="s">
        <v>16</v>
      </c>
      <c r="L870" s="7">
        <v>1.10641182724659E-2</v>
      </c>
      <c r="M870" s="6" t="s">
        <v>7041</v>
      </c>
      <c r="N870" s="7">
        <v>5614426.4228164498</v>
      </c>
      <c r="O870" s="6" t="s">
        <v>7990</v>
      </c>
    </row>
    <row r="871" spans="1:15" ht="14.25">
      <c r="A871" s="6" t="s">
        <v>8345</v>
      </c>
      <c r="B871" s="6" t="s">
        <v>627</v>
      </c>
      <c r="C871" s="6" t="s">
        <v>8346</v>
      </c>
      <c r="D871" s="6" t="s">
        <v>4876</v>
      </c>
      <c r="E871" s="6" t="s">
        <v>48</v>
      </c>
      <c r="F871" s="6" t="s">
        <v>8347</v>
      </c>
      <c r="G871" s="6" t="s">
        <v>16</v>
      </c>
      <c r="H871" s="6" t="s">
        <v>8348</v>
      </c>
      <c r="I871" s="6" t="s">
        <v>16</v>
      </c>
      <c r="J871" s="6" t="s">
        <v>4512</v>
      </c>
      <c r="K871" s="6" t="s">
        <v>16</v>
      </c>
      <c r="L871" s="7">
        <v>8.3565576220494195E-3</v>
      </c>
      <c r="M871" s="6" t="s">
        <v>7041</v>
      </c>
      <c r="N871" s="7">
        <v>5614426.4311730098</v>
      </c>
      <c r="O871" s="6" t="s">
        <v>7990</v>
      </c>
    </row>
    <row r="872" spans="1:15" ht="14.25">
      <c r="A872" s="6" t="s">
        <v>8349</v>
      </c>
      <c r="B872" s="6" t="s">
        <v>627</v>
      </c>
      <c r="C872" s="6" t="s">
        <v>8350</v>
      </c>
      <c r="D872" s="6" t="s">
        <v>4876</v>
      </c>
      <c r="E872" s="6" t="s">
        <v>48</v>
      </c>
      <c r="F872" s="6" t="s">
        <v>8313</v>
      </c>
      <c r="G872" s="6" t="s">
        <v>16</v>
      </c>
      <c r="H872" s="6" t="s">
        <v>8351</v>
      </c>
      <c r="I872" s="6" t="s">
        <v>16</v>
      </c>
      <c r="J872" s="6" t="s">
        <v>4512</v>
      </c>
      <c r="K872" s="6" t="s">
        <v>16</v>
      </c>
      <c r="L872" s="7">
        <v>8.0627138305313494E-3</v>
      </c>
      <c r="M872" s="6" t="s">
        <v>7041</v>
      </c>
      <c r="N872" s="7">
        <v>5614426.4392357199</v>
      </c>
      <c r="O872" s="6" t="s">
        <v>7990</v>
      </c>
    </row>
    <row r="873" spans="1:15" ht="14.25">
      <c r="A873" s="6" t="s">
        <v>8352</v>
      </c>
      <c r="B873" s="6" t="s">
        <v>627</v>
      </c>
      <c r="C873" s="6" t="s">
        <v>8353</v>
      </c>
      <c r="D873" s="6" t="s">
        <v>4876</v>
      </c>
      <c r="E873" s="6" t="s">
        <v>48</v>
      </c>
      <c r="F873" s="6" t="s">
        <v>8354</v>
      </c>
      <c r="G873" s="6" t="s">
        <v>16</v>
      </c>
      <c r="H873" s="6" t="s">
        <v>8355</v>
      </c>
      <c r="I873" s="6" t="s">
        <v>16</v>
      </c>
      <c r="J873" s="6" t="s">
        <v>4512</v>
      </c>
      <c r="K873" s="6" t="s">
        <v>16</v>
      </c>
      <c r="L873" s="7">
        <v>5.6669874078483697E-3</v>
      </c>
      <c r="M873" s="6" t="s">
        <v>7041</v>
      </c>
      <c r="N873" s="7">
        <v>5614426.4449027097</v>
      </c>
      <c r="O873" s="6" t="s">
        <v>7990</v>
      </c>
    </row>
    <row r="874" spans="1:15" ht="14.25">
      <c r="A874" s="6" t="s">
        <v>8356</v>
      </c>
      <c r="B874" s="6" t="s">
        <v>627</v>
      </c>
      <c r="C874" s="6" t="s">
        <v>8357</v>
      </c>
      <c r="D874" s="6" t="s">
        <v>4876</v>
      </c>
      <c r="E874" s="6" t="s">
        <v>48</v>
      </c>
      <c r="F874" s="6" t="s">
        <v>8354</v>
      </c>
      <c r="G874" s="6" t="s">
        <v>16</v>
      </c>
      <c r="H874" s="6" t="s">
        <v>8358</v>
      </c>
      <c r="I874" s="6" t="s">
        <v>16</v>
      </c>
      <c r="J874" s="6" t="s">
        <v>4512</v>
      </c>
      <c r="K874" s="6" t="s">
        <v>16</v>
      </c>
      <c r="L874" s="7">
        <v>5.09729026102763E-3</v>
      </c>
      <c r="M874" s="6" t="s">
        <v>7041</v>
      </c>
      <c r="N874" s="7">
        <v>5614426.4500000002</v>
      </c>
      <c r="O874" s="6" t="s">
        <v>7990</v>
      </c>
    </row>
    <row r="875" spans="1:15" ht="13.5" customHeight="1"/>
    <row r="876" spans="1:15" ht="13.5" customHeight="1">
      <c r="C876" s="8"/>
    </row>
    <row r="877" spans="1:15" ht="13.5" customHeight="1">
      <c r="C877" s="8"/>
    </row>
    <row r="878" spans="1:15" ht="13.5" customHeight="1">
      <c r="C878" s="8"/>
    </row>
    <row r="879" spans="1:15" ht="13.5" customHeight="1">
      <c r="C879" s="9"/>
    </row>
    <row r="880" spans="1:15" ht="13.5" customHeight="1">
      <c r="C880" s="10"/>
    </row>
    <row r="881" spans="3:3" ht="13.5" customHeight="1">
      <c r="C881" s="8"/>
    </row>
    <row r="882" spans="3:3" ht="13.5" customHeight="1">
      <c r="C882" s="8"/>
    </row>
    <row r="883" spans="3:3" ht="13.5" customHeight="1"/>
    <row r="884" spans="3:3" ht="13.5" customHeight="1"/>
    <row r="885" spans="3:3" ht="13.5" customHeight="1"/>
    <row r="886" spans="3:3" ht="13.5" customHeight="1"/>
    <row r="887" spans="3:3" ht="13.5" customHeight="1"/>
    <row r="888" spans="3:3" ht="13.5" customHeight="1"/>
    <row r="889" spans="3:3" ht="13.5" customHeight="1"/>
    <row r="890" spans="3:3" ht="13.5" customHeight="1"/>
    <row r="891" spans="3:3" ht="13.5" customHeight="1"/>
    <row r="892" spans="3:3" ht="13.5" customHeight="1"/>
    <row r="893" spans="3:3" ht="13.5" customHeight="1"/>
    <row r="894" spans="3:3" ht="13.5" customHeight="1"/>
    <row r="895" spans="3:3" ht="13.5" customHeight="1"/>
    <row r="896" spans="3:3"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2">
    <mergeCell ref="M1:O1"/>
    <mergeCell ref="M2:O2"/>
    <mergeCell ref="A3:O3"/>
    <mergeCell ref="A4:A5"/>
    <mergeCell ref="B4:B5"/>
    <mergeCell ref="C4:C5"/>
    <mergeCell ref="D4:D5"/>
    <mergeCell ref="F4:F5"/>
    <mergeCell ref="M4:M5"/>
    <mergeCell ref="N4:N5"/>
    <mergeCell ref="O4:O5"/>
    <mergeCell ref="A1:L2"/>
  </mergeCells>
  <pageMargins left="0.511811023622047" right="0.511811023622047" top="0.78740157480314998" bottom="0.78740157480314998" header="0" footer="0"/>
  <pageSetup paperSize="9" scale="57" orientation="landscape"/>
</worksheet>
</file>

<file path=xl/worksheets/sheet8.xml><?xml version="1.0" encoding="utf-8"?>
<worksheet xmlns="http://schemas.openxmlformats.org/spreadsheetml/2006/main" xmlns:r="http://schemas.openxmlformats.org/officeDocument/2006/relationships">
  <dimension ref="A1:G21"/>
  <sheetViews>
    <sheetView workbookViewId="0">
      <selection activeCell="C10" sqref="C10"/>
    </sheetView>
  </sheetViews>
  <sheetFormatPr defaultRowHeight="14.25"/>
  <cols>
    <col min="1" max="1" width="3.125" customWidth="1"/>
    <col min="2" max="2" width="23.5" customWidth="1"/>
    <col min="3" max="3" width="51.125" customWidth="1"/>
    <col min="4" max="4" width="4.75" customWidth="1"/>
    <col min="5" max="5" width="8.25" customWidth="1"/>
    <col min="6" max="7" width="12.375" bestFit="1" customWidth="1"/>
  </cols>
  <sheetData>
    <row r="1" spans="1:7" ht="88.5" customHeight="1" thickBot="1">
      <c r="A1" s="382" t="s">
        <v>8359</v>
      </c>
      <c r="B1" s="383"/>
      <c r="C1" s="383"/>
      <c r="D1" s="383"/>
      <c r="E1" s="383"/>
      <c r="F1" s="383"/>
      <c r="G1" s="384"/>
    </row>
    <row r="2" spans="1:7">
      <c r="A2" s="262"/>
      <c r="B2" s="263" t="s">
        <v>8360</v>
      </c>
      <c r="C2" s="264" t="s">
        <v>8361</v>
      </c>
      <c r="D2" s="265" t="s">
        <v>8362</v>
      </c>
      <c r="E2" s="266" t="s">
        <v>8363</v>
      </c>
      <c r="F2" s="267" t="s">
        <v>8364</v>
      </c>
      <c r="G2" s="268" t="s">
        <v>8365</v>
      </c>
    </row>
    <row r="3" spans="1:7">
      <c r="A3" s="269"/>
      <c r="B3" s="270"/>
      <c r="C3" s="271"/>
      <c r="D3" s="270"/>
      <c r="E3" s="272"/>
      <c r="F3" s="273"/>
      <c r="G3" s="274"/>
    </row>
    <row r="4" spans="1:7">
      <c r="A4" s="275">
        <v>1</v>
      </c>
      <c r="B4" s="276" t="s">
        <v>3048</v>
      </c>
      <c r="C4" s="277" t="s">
        <v>8366</v>
      </c>
      <c r="D4" s="278"/>
      <c r="E4" s="279"/>
      <c r="F4" s="280"/>
      <c r="G4" s="281"/>
    </row>
    <row r="5" spans="1:7" ht="25.5">
      <c r="A5" s="282" t="s">
        <v>18</v>
      </c>
      <c r="B5" s="283" t="s">
        <v>8367</v>
      </c>
      <c r="C5" s="284" t="s">
        <v>8368</v>
      </c>
      <c r="D5" s="285" t="s">
        <v>8362</v>
      </c>
      <c r="E5" s="286">
        <v>1</v>
      </c>
      <c r="F5" s="287">
        <v>2349</v>
      </c>
      <c r="G5" s="288">
        <f>ROUND(F5*E5,2)</f>
        <v>2349</v>
      </c>
    </row>
    <row r="6" spans="1:7" ht="25.5">
      <c r="A6" s="282" t="s">
        <v>8369</v>
      </c>
      <c r="B6" s="283" t="s">
        <v>8370</v>
      </c>
      <c r="C6" s="284" t="s">
        <v>8368</v>
      </c>
      <c r="D6" s="289" t="s">
        <v>8362</v>
      </c>
      <c r="E6" s="286">
        <v>1</v>
      </c>
      <c r="F6" s="287">
        <v>2474.9699999999998</v>
      </c>
      <c r="G6" s="288">
        <f t="shared" ref="G6:G7" si="0">ROUND(F6*E6,2)</f>
        <v>2474.9699999999998</v>
      </c>
    </row>
    <row r="7" spans="1:7" ht="25.5">
      <c r="A7" s="282" t="s">
        <v>8371</v>
      </c>
      <c r="B7" s="283" t="s">
        <v>8372</v>
      </c>
      <c r="C7" s="284" t="s">
        <v>8368</v>
      </c>
      <c r="D7" s="289" t="s">
        <v>8362</v>
      </c>
      <c r="E7" s="286">
        <v>1</v>
      </c>
      <c r="F7" s="290">
        <v>2180.1999999999998</v>
      </c>
      <c r="G7" s="288">
        <f t="shared" si="0"/>
        <v>2180.1999999999998</v>
      </c>
    </row>
    <row r="8" spans="1:7">
      <c r="A8" s="385" t="s">
        <v>8373</v>
      </c>
      <c r="B8" s="386"/>
      <c r="C8" s="386"/>
      <c r="D8" s="386"/>
      <c r="E8" s="386"/>
      <c r="F8" s="387"/>
      <c r="G8" s="291">
        <f>SUM(G5:G7)/3</f>
        <v>2334.7233333333329</v>
      </c>
    </row>
    <row r="9" spans="1:7">
      <c r="A9" s="292"/>
      <c r="B9" s="293"/>
      <c r="C9" s="294"/>
      <c r="D9" s="295"/>
      <c r="E9" s="296"/>
      <c r="F9" s="297"/>
      <c r="G9" s="298"/>
    </row>
    <row r="10" spans="1:7" ht="25.5">
      <c r="A10" s="275">
        <v>2</v>
      </c>
      <c r="B10" s="299" t="s">
        <v>3317</v>
      </c>
      <c r="C10" s="277" t="s">
        <v>8374</v>
      </c>
      <c r="D10" s="278"/>
      <c r="E10" s="279"/>
      <c r="F10" s="280"/>
      <c r="G10" s="281"/>
    </row>
    <row r="11" spans="1:7" ht="25.5">
      <c r="A11" s="282" t="s">
        <v>25</v>
      </c>
      <c r="B11" s="283" t="s">
        <v>8375</v>
      </c>
      <c r="C11" s="284" t="s">
        <v>8376</v>
      </c>
      <c r="D11" s="289" t="s">
        <v>8362</v>
      </c>
      <c r="E11" s="286">
        <v>1</v>
      </c>
      <c r="F11" s="287">
        <v>69000</v>
      </c>
      <c r="G11" s="288">
        <f t="shared" ref="G11:G13" si="1">ROUND(F11*E11,2)</f>
        <v>69000</v>
      </c>
    </row>
    <row r="12" spans="1:7">
      <c r="A12" s="282" t="s">
        <v>30</v>
      </c>
      <c r="B12" s="283" t="s">
        <v>8377</v>
      </c>
      <c r="C12" s="284" t="s">
        <v>8378</v>
      </c>
      <c r="D12" s="289" t="s">
        <v>8362</v>
      </c>
      <c r="E12" s="286">
        <v>1</v>
      </c>
      <c r="F12" s="290">
        <v>101287.54</v>
      </c>
      <c r="G12" s="288">
        <f t="shared" si="1"/>
        <v>101287.54</v>
      </c>
    </row>
    <row r="13" spans="1:7" ht="38.25">
      <c r="A13" s="282" t="s">
        <v>33</v>
      </c>
      <c r="B13" s="283" t="s">
        <v>8379</v>
      </c>
      <c r="C13" s="284" t="s">
        <v>8380</v>
      </c>
      <c r="D13" s="289" t="s">
        <v>8362</v>
      </c>
      <c r="E13" s="286">
        <v>1</v>
      </c>
      <c r="F13" s="300">
        <v>98671.33</v>
      </c>
      <c r="G13" s="288">
        <f t="shared" si="1"/>
        <v>98671.33</v>
      </c>
    </row>
    <row r="14" spans="1:7">
      <c r="A14" s="385" t="s">
        <v>8381</v>
      </c>
      <c r="B14" s="386"/>
      <c r="C14" s="386"/>
      <c r="D14" s="386"/>
      <c r="E14" s="386"/>
      <c r="F14" s="387"/>
      <c r="G14" s="291">
        <f>SUM(G11:G13)/3</f>
        <v>89652.956666666665</v>
      </c>
    </row>
    <row r="15" spans="1:7">
      <c r="A15" s="292"/>
      <c r="B15" s="293"/>
      <c r="C15" s="294"/>
      <c r="D15" s="295"/>
      <c r="E15" s="296"/>
      <c r="F15" s="297"/>
      <c r="G15" s="298"/>
    </row>
    <row r="16" spans="1:7">
      <c r="A16" s="275">
        <v>3</v>
      </c>
      <c r="B16" s="301" t="s">
        <v>2496</v>
      </c>
      <c r="C16" s="277" t="s">
        <v>8382</v>
      </c>
      <c r="D16" s="278"/>
      <c r="E16" s="279"/>
      <c r="F16" s="280"/>
      <c r="G16" s="281"/>
    </row>
    <row r="17" spans="1:7">
      <c r="A17" s="282" t="s">
        <v>41</v>
      </c>
      <c r="B17" s="283" t="s">
        <v>8383</v>
      </c>
      <c r="C17" s="284" t="s">
        <v>8384</v>
      </c>
      <c r="D17" s="289" t="s">
        <v>8362</v>
      </c>
      <c r="E17" s="286">
        <v>1</v>
      </c>
      <c r="F17" s="287">
        <v>237.12</v>
      </c>
      <c r="G17" s="288">
        <f t="shared" ref="G17:G19" si="2">ROUND(F17*E17,2)</f>
        <v>237.12</v>
      </c>
    </row>
    <row r="18" spans="1:7" ht="25.5">
      <c r="A18" s="282" t="s">
        <v>45</v>
      </c>
      <c r="B18" s="283" t="s">
        <v>8385</v>
      </c>
      <c r="C18" s="284" t="s">
        <v>8386</v>
      </c>
      <c r="D18" s="289" t="s">
        <v>8362</v>
      </c>
      <c r="E18" s="286">
        <v>1</v>
      </c>
      <c r="F18" s="290">
        <v>213.85</v>
      </c>
      <c r="G18" s="288">
        <f t="shared" si="2"/>
        <v>213.85</v>
      </c>
    </row>
    <row r="19" spans="1:7">
      <c r="A19" s="282" t="s">
        <v>49</v>
      </c>
      <c r="B19" s="283" t="s">
        <v>8387</v>
      </c>
      <c r="C19" s="284" t="s">
        <v>8388</v>
      </c>
      <c r="D19" s="289" t="s">
        <v>8362</v>
      </c>
      <c r="E19" s="286">
        <v>1</v>
      </c>
      <c r="F19" s="300">
        <v>219</v>
      </c>
      <c r="G19" s="288">
        <f t="shared" si="2"/>
        <v>219</v>
      </c>
    </row>
    <row r="20" spans="1:7">
      <c r="A20" s="385" t="s">
        <v>8389</v>
      </c>
      <c r="B20" s="386"/>
      <c r="C20" s="386"/>
      <c r="D20" s="386"/>
      <c r="E20" s="386"/>
      <c r="F20" s="387"/>
      <c r="G20" s="291">
        <f>SUM(G17:G19)/3</f>
        <v>223.32333333333335</v>
      </c>
    </row>
    <row r="21" spans="1:7" ht="15" thickBot="1">
      <c r="A21" s="308"/>
      <c r="B21" s="302"/>
      <c r="C21" s="303"/>
      <c r="D21" s="304"/>
      <c r="E21" s="305"/>
      <c r="F21" s="306"/>
      <c r="G21" s="307"/>
    </row>
  </sheetData>
  <mergeCells count="4">
    <mergeCell ref="A1:G1"/>
    <mergeCell ref="A8:F8"/>
    <mergeCell ref="A14:F14"/>
    <mergeCell ref="A20:F20"/>
  </mergeCells>
  <pageMargins left="0.511811024" right="0.511811024" top="0.78740157499999996" bottom="0.78740157499999996" header="0.31496062000000002" footer="0.31496062000000002"/>
  <legacyDrawing r:id="rId1"/>
  <oleObjects>
    <oleObject progId="CorelPHOTOPAINT.Image.13" shapeId="1025" r:id="rId2"/>
  </oleObjects>
</worksheet>
</file>

<file path=docProps/app.xml><?xml version="1.0" encoding="utf-8"?>
<Properties xmlns="http://schemas.openxmlformats.org/officeDocument/2006/extended-properties" xmlns:vt="http://schemas.openxmlformats.org/officeDocument/2006/docPropsVTypes">
  <Application>WPS Spreadsheets</Application>
  <DocSecurity>0</DocSecurity>
  <ScaleCrop>false</ScaleCrop>
  <HeadingPairs>
    <vt:vector size="4" baseType="variant">
      <vt:variant>
        <vt:lpstr>Planilhas</vt:lpstr>
      </vt:variant>
      <vt:variant>
        <vt:i4>8</vt:i4>
      </vt:variant>
      <vt:variant>
        <vt:lpstr>Intervalos nomeados</vt:lpstr>
      </vt:variant>
      <vt:variant>
        <vt:i4>5</vt:i4>
      </vt:variant>
    </vt:vector>
  </HeadingPairs>
  <TitlesOfParts>
    <vt:vector size="13" baseType="lpstr">
      <vt:lpstr>SINTÉTICA NÃO DESONERADA </vt:lpstr>
      <vt:lpstr>SINTÉTICA DESONERADA</vt:lpstr>
      <vt:lpstr>ANALÍTICA NÃO DESONERADA</vt:lpstr>
      <vt:lpstr>CRONOGRAMA NÃO DESONERADO</vt:lpstr>
      <vt:lpstr>BDI MUCURI</vt:lpstr>
      <vt:lpstr>CURVA ABC DE SERVIÇOS</vt:lpstr>
      <vt:lpstr>CURVA ABC DE INSUMOS</vt:lpstr>
      <vt:lpstr>PESQUISA DE MERCADO</vt:lpstr>
      <vt:lpstr>'ANALÍTICA NÃO DESONERADA'!Area_de_impressao</vt:lpstr>
      <vt:lpstr>'BDI MUCURI'!Area_de_impressao</vt:lpstr>
      <vt:lpstr>'CRONOGRAMA NÃO DESONERADO'!Area_de_impressao</vt:lpstr>
      <vt:lpstr>'SINTÉTICA DESONERADA'!Area_de_impressao</vt:lpstr>
      <vt:lpstr>'SINTÉTICA NÃO DESONERADA '!Area_de_impressao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Usuário</cp:lastModifiedBy>
  <cp:lastPrinted>2025-04-30T13:30:18Z</cp:lastPrinted>
  <dcterms:created xsi:type="dcterms:W3CDTF">2025-04-29T13:48:00Z</dcterms:created>
  <dcterms:modified xsi:type="dcterms:W3CDTF">2025-04-30T13:31:29Z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1046-12.2.0.20795</vt:lpwstr>
  </property>
  <property fmtid="{D5CDD505-2E9C-101B-9397-08002B2CF9AE}" pid="3" name="ICV">
    <vt:lpwstr>D99C3EB3727940349C2EE8ECE7FF2047_12</vt:lpwstr>
  </property>
</Properties>
</file>